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CONTAS_A_PAGAR" sheetId="2" r:id="rId3"/>
    <sheet name="LISTAS" sheetId="3" r:id="rId4"/>
    <sheet name="AUDITORIA" sheetId="5" r:id="rId5"/>
  </sheets>
  <calcPr calcId="152511"/>
</workbook>
</file>

<file path=xl/calcChain.xml><?xml version="1.0" encoding="utf-8"?>
<calcChain xmlns="http://schemas.openxmlformats.org/spreadsheetml/2006/main">
  <c r="B10" i="5" l="1"/>
  <c r="C10" i="5" s="1"/>
  <c r="B9" i="5"/>
  <c r="C9" i="5" s="1"/>
  <c r="B8" i="5"/>
  <c r="C8" i="5" s="1"/>
  <c r="C7" i="5"/>
  <c r="B7" i="5"/>
  <c r="B5" i="5"/>
  <c r="B27" i="4"/>
  <c r="A27" i="4"/>
  <c r="A26" i="4"/>
  <c r="A25" i="4"/>
  <c r="D24" i="4"/>
  <c r="D25" i="4" s="1"/>
  <c r="A24" i="4"/>
  <c r="B24" i="4" s="1"/>
  <c r="A23" i="4"/>
  <c r="A22" i="4"/>
  <c r="A21" i="4"/>
  <c r="B20" i="4"/>
  <c r="A20" i="4"/>
  <c r="B19" i="4"/>
  <c r="A19" i="4"/>
  <c r="B18" i="4"/>
  <c r="A18" i="4"/>
  <c r="A17" i="4"/>
  <c r="D16" i="4"/>
  <c r="A16" i="4"/>
  <c r="B16" i="4" s="1"/>
  <c r="A15" i="4"/>
  <c r="A14" i="4"/>
  <c r="B14" i="4" s="1"/>
  <c r="A13" i="4"/>
  <c r="B13" i="4" s="1"/>
  <c r="I5" i="4"/>
  <c r="L4" i="4"/>
  <c r="T1004" i="2"/>
  <c r="R1004" i="2"/>
  <c r="N1004" i="2"/>
  <c r="Q1004" i="2" s="1"/>
  <c r="K1004" i="2"/>
  <c r="T1003" i="2"/>
  <c r="R1003" i="2"/>
  <c r="Q1003" i="2"/>
  <c r="N1003" i="2"/>
  <c r="K1003" i="2"/>
  <c r="T1002" i="2"/>
  <c r="R1002" i="2"/>
  <c r="Q1002" i="2"/>
  <c r="N1002" i="2"/>
  <c r="K1002" i="2"/>
  <c r="T1001" i="2"/>
  <c r="R1001" i="2"/>
  <c r="Q1001" i="2"/>
  <c r="N1001" i="2"/>
  <c r="K1001" i="2"/>
  <c r="T1000" i="2"/>
  <c r="R1000" i="2"/>
  <c r="N1000" i="2"/>
  <c r="Q1000" i="2" s="1"/>
  <c r="K1000" i="2"/>
  <c r="T999" i="2"/>
  <c r="R999" i="2"/>
  <c r="N999" i="2"/>
  <c r="Q999" i="2" s="1"/>
  <c r="K999" i="2"/>
  <c r="T998" i="2"/>
  <c r="R998" i="2"/>
  <c r="Q998" i="2"/>
  <c r="N998" i="2"/>
  <c r="K998" i="2"/>
  <c r="T997" i="2"/>
  <c r="R997" i="2"/>
  <c r="Q997" i="2"/>
  <c r="N997" i="2"/>
  <c r="K997" i="2"/>
  <c r="T996" i="2"/>
  <c r="R996" i="2"/>
  <c r="Q996" i="2"/>
  <c r="N996" i="2"/>
  <c r="K996" i="2"/>
  <c r="T995" i="2"/>
  <c r="R995" i="2"/>
  <c r="N995" i="2"/>
  <c r="Q995" i="2" s="1"/>
  <c r="K995" i="2"/>
  <c r="T994" i="2"/>
  <c r="R994" i="2"/>
  <c r="N994" i="2"/>
  <c r="Q994" i="2" s="1"/>
  <c r="K994" i="2"/>
  <c r="T993" i="2"/>
  <c r="R993" i="2"/>
  <c r="Q993" i="2"/>
  <c r="N993" i="2"/>
  <c r="K993" i="2"/>
  <c r="T992" i="2"/>
  <c r="R992" i="2"/>
  <c r="N992" i="2"/>
  <c r="Q992" i="2" s="1"/>
  <c r="K992" i="2"/>
  <c r="T991" i="2"/>
  <c r="R991" i="2"/>
  <c r="Q991" i="2"/>
  <c r="N991" i="2"/>
  <c r="K991" i="2"/>
  <c r="T990" i="2"/>
  <c r="R990" i="2"/>
  <c r="N990" i="2"/>
  <c r="Q990" i="2" s="1"/>
  <c r="K990" i="2"/>
  <c r="T989" i="2"/>
  <c r="R989" i="2"/>
  <c r="Q989" i="2"/>
  <c r="N989" i="2"/>
  <c r="K989" i="2"/>
  <c r="T988" i="2"/>
  <c r="R988" i="2"/>
  <c r="N988" i="2"/>
  <c r="Q988" i="2" s="1"/>
  <c r="K988" i="2"/>
  <c r="T987" i="2"/>
  <c r="R987" i="2"/>
  <c r="Q987" i="2"/>
  <c r="N987" i="2"/>
  <c r="K987" i="2"/>
  <c r="T986" i="2"/>
  <c r="R986" i="2"/>
  <c r="Q986" i="2"/>
  <c r="N986" i="2"/>
  <c r="K986" i="2"/>
  <c r="T985" i="2"/>
  <c r="R985" i="2"/>
  <c r="Q985" i="2"/>
  <c r="N985" i="2"/>
  <c r="K985" i="2"/>
  <c r="T984" i="2"/>
  <c r="R984" i="2"/>
  <c r="N984" i="2"/>
  <c r="Q984" i="2" s="1"/>
  <c r="K984" i="2"/>
  <c r="T983" i="2"/>
  <c r="R983" i="2"/>
  <c r="N983" i="2"/>
  <c r="Q983" i="2" s="1"/>
  <c r="K983" i="2"/>
  <c r="T982" i="2"/>
  <c r="R982" i="2"/>
  <c r="N982" i="2"/>
  <c r="Q982" i="2" s="1"/>
  <c r="K982" i="2"/>
  <c r="T981" i="2"/>
  <c r="R981" i="2"/>
  <c r="Q981" i="2"/>
  <c r="N981" i="2"/>
  <c r="K981" i="2"/>
  <c r="T980" i="2"/>
  <c r="R980" i="2"/>
  <c r="Q980" i="2"/>
  <c r="N980" i="2"/>
  <c r="K980" i="2"/>
  <c r="T979" i="2"/>
  <c r="R979" i="2"/>
  <c r="N979" i="2"/>
  <c r="Q979" i="2" s="1"/>
  <c r="K979" i="2"/>
  <c r="T978" i="2"/>
  <c r="R978" i="2"/>
  <c r="N978" i="2"/>
  <c r="Q978" i="2" s="1"/>
  <c r="K978" i="2"/>
  <c r="T977" i="2"/>
  <c r="R977" i="2"/>
  <c r="Q977" i="2"/>
  <c r="N977" i="2"/>
  <c r="K977" i="2"/>
  <c r="T976" i="2"/>
  <c r="R976" i="2"/>
  <c r="N976" i="2"/>
  <c r="Q976" i="2" s="1"/>
  <c r="K976" i="2"/>
  <c r="T975" i="2"/>
  <c r="R975" i="2"/>
  <c r="Q975" i="2"/>
  <c r="N975" i="2"/>
  <c r="K975" i="2"/>
  <c r="T974" i="2"/>
  <c r="R974" i="2"/>
  <c r="N974" i="2"/>
  <c r="Q974" i="2" s="1"/>
  <c r="K974" i="2"/>
  <c r="T973" i="2"/>
  <c r="R973" i="2"/>
  <c r="Q973" i="2"/>
  <c r="N973" i="2"/>
  <c r="K973" i="2"/>
  <c r="T972" i="2"/>
  <c r="R972" i="2"/>
  <c r="N972" i="2"/>
  <c r="Q972" i="2" s="1"/>
  <c r="K972" i="2"/>
  <c r="T971" i="2"/>
  <c r="R971" i="2"/>
  <c r="Q971" i="2"/>
  <c r="N971" i="2"/>
  <c r="K971" i="2"/>
  <c r="T970" i="2"/>
  <c r="R970" i="2"/>
  <c r="Q970" i="2"/>
  <c r="N970" i="2"/>
  <c r="K970" i="2"/>
  <c r="T969" i="2"/>
  <c r="R969" i="2"/>
  <c r="Q969" i="2"/>
  <c r="N969" i="2"/>
  <c r="K969" i="2"/>
  <c r="T968" i="2"/>
  <c r="R968" i="2"/>
  <c r="N968" i="2"/>
  <c r="Q968" i="2" s="1"/>
  <c r="K968" i="2"/>
  <c r="T967" i="2"/>
  <c r="R967" i="2"/>
  <c r="N967" i="2"/>
  <c r="Q967" i="2" s="1"/>
  <c r="K967" i="2"/>
  <c r="T966" i="2"/>
  <c r="R966" i="2"/>
  <c r="N966" i="2"/>
  <c r="Q966" i="2" s="1"/>
  <c r="K966" i="2"/>
  <c r="T965" i="2"/>
  <c r="R965" i="2"/>
  <c r="Q965" i="2"/>
  <c r="N965" i="2"/>
  <c r="K965" i="2"/>
  <c r="T964" i="2"/>
  <c r="R964" i="2"/>
  <c r="Q964" i="2"/>
  <c r="N964" i="2"/>
  <c r="K964" i="2"/>
  <c r="T963" i="2"/>
  <c r="R963" i="2"/>
  <c r="N963" i="2"/>
  <c r="Q963" i="2" s="1"/>
  <c r="K963" i="2"/>
  <c r="T962" i="2"/>
  <c r="R962" i="2"/>
  <c r="N962" i="2"/>
  <c r="Q962" i="2" s="1"/>
  <c r="K962" i="2"/>
  <c r="T961" i="2"/>
  <c r="R961" i="2"/>
  <c r="Q961" i="2"/>
  <c r="N961" i="2"/>
  <c r="K961" i="2"/>
  <c r="T960" i="2"/>
  <c r="R960" i="2"/>
  <c r="N960" i="2"/>
  <c r="Q960" i="2" s="1"/>
  <c r="K960" i="2"/>
  <c r="T959" i="2"/>
  <c r="R959" i="2"/>
  <c r="Q959" i="2"/>
  <c r="N959" i="2"/>
  <c r="K959" i="2"/>
  <c r="T958" i="2"/>
  <c r="R958" i="2"/>
  <c r="N958" i="2"/>
  <c r="Q958" i="2" s="1"/>
  <c r="K958" i="2"/>
  <c r="T957" i="2"/>
  <c r="R957" i="2"/>
  <c r="Q957" i="2"/>
  <c r="N957" i="2"/>
  <c r="K957" i="2"/>
  <c r="T956" i="2"/>
  <c r="R956" i="2"/>
  <c r="N956" i="2"/>
  <c r="Q956" i="2" s="1"/>
  <c r="K956" i="2"/>
  <c r="T955" i="2"/>
  <c r="R955" i="2"/>
  <c r="Q955" i="2"/>
  <c r="N955" i="2"/>
  <c r="K955" i="2"/>
  <c r="T954" i="2"/>
  <c r="R954" i="2"/>
  <c r="Q954" i="2"/>
  <c r="N954" i="2"/>
  <c r="K954" i="2"/>
  <c r="T953" i="2"/>
  <c r="R953" i="2"/>
  <c r="Q953" i="2"/>
  <c r="N953" i="2"/>
  <c r="K953" i="2"/>
  <c r="T952" i="2"/>
  <c r="R952" i="2"/>
  <c r="N952" i="2"/>
  <c r="Q952" i="2" s="1"/>
  <c r="K952" i="2"/>
  <c r="T951" i="2"/>
  <c r="R951" i="2"/>
  <c r="N951" i="2"/>
  <c r="Q951" i="2" s="1"/>
  <c r="K951" i="2"/>
  <c r="T950" i="2"/>
  <c r="R950" i="2"/>
  <c r="N950" i="2"/>
  <c r="Q950" i="2" s="1"/>
  <c r="K950" i="2"/>
  <c r="T949" i="2"/>
  <c r="R949" i="2"/>
  <c r="Q949" i="2"/>
  <c r="N949" i="2"/>
  <c r="K949" i="2"/>
  <c r="T948" i="2"/>
  <c r="R948" i="2"/>
  <c r="Q948" i="2"/>
  <c r="N948" i="2"/>
  <c r="K948" i="2"/>
  <c r="T947" i="2"/>
  <c r="R947" i="2"/>
  <c r="N947" i="2"/>
  <c r="Q947" i="2" s="1"/>
  <c r="K947" i="2"/>
  <c r="T946" i="2"/>
  <c r="R946" i="2"/>
  <c r="N946" i="2"/>
  <c r="Q946" i="2" s="1"/>
  <c r="K946" i="2"/>
  <c r="T945" i="2"/>
  <c r="R945" i="2"/>
  <c r="Q945" i="2"/>
  <c r="N945" i="2"/>
  <c r="K945" i="2"/>
  <c r="T944" i="2"/>
  <c r="R944" i="2"/>
  <c r="N944" i="2"/>
  <c r="Q944" i="2" s="1"/>
  <c r="K944" i="2"/>
  <c r="T943" i="2"/>
  <c r="R943" i="2"/>
  <c r="Q943" i="2"/>
  <c r="N943" i="2"/>
  <c r="K943" i="2"/>
  <c r="T942" i="2"/>
  <c r="R942" i="2"/>
  <c r="N942" i="2"/>
  <c r="Q942" i="2" s="1"/>
  <c r="K942" i="2"/>
  <c r="T941" i="2"/>
  <c r="R941" i="2"/>
  <c r="Q941" i="2"/>
  <c r="N941" i="2"/>
  <c r="K941" i="2"/>
  <c r="T940" i="2"/>
  <c r="R940" i="2"/>
  <c r="N940" i="2"/>
  <c r="Q940" i="2" s="1"/>
  <c r="K940" i="2"/>
  <c r="T939" i="2"/>
  <c r="R939" i="2"/>
  <c r="Q939" i="2"/>
  <c r="N939" i="2"/>
  <c r="K939" i="2"/>
  <c r="T938" i="2"/>
  <c r="R938" i="2"/>
  <c r="Q938" i="2"/>
  <c r="N938" i="2"/>
  <c r="K938" i="2"/>
  <c r="T937" i="2"/>
  <c r="R937" i="2"/>
  <c r="Q937" i="2"/>
  <c r="N937" i="2"/>
  <c r="K937" i="2"/>
  <c r="T936" i="2"/>
  <c r="R936" i="2"/>
  <c r="N936" i="2"/>
  <c r="Q936" i="2" s="1"/>
  <c r="K936" i="2"/>
  <c r="T935" i="2"/>
  <c r="R935" i="2"/>
  <c r="N935" i="2"/>
  <c r="Q935" i="2" s="1"/>
  <c r="K935" i="2"/>
  <c r="T934" i="2"/>
  <c r="R934" i="2"/>
  <c r="Q934" i="2"/>
  <c r="N934" i="2"/>
  <c r="K934" i="2"/>
  <c r="T933" i="2"/>
  <c r="R933" i="2"/>
  <c r="Q933" i="2"/>
  <c r="N933" i="2"/>
  <c r="K933" i="2"/>
  <c r="T932" i="2"/>
  <c r="R932" i="2"/>
  <c r="Q932" i="2"/>
  <c r="N932" i="2"/>
  <c r="K932" i="2"/>
  <c r="T931" i="2"/>
  <c r="R931" i="2"/>
  <c r="N931" i="2"/>
  <c r="Q931" i="2" s="1"/>
  <c r="K931" i="2"/>
  <c r="T930" i="2"/>
  <c r="R930" i="2"/>
  <c r="N930" i="2"/>
  <c r="Q930" i="2" s="1"/>
  <c r="K930" i="2"/>
  <c r="T929" i="2"/>
  <c r="R929" i="2"/>
  <c r="Q929" i="2"/>
  <c r="N929" i="2"/>
  <c r="K929" i="2"/>
  <c r="T928" i="2"/>
  <c r="R928" i="2"/>
  <c r="N928" i="2"/>
  <c r="Q928" i="2" s="1"/>
  <c r="K928" i="2"/>
  <c r="T927" i="2"/>
  <c r="R927" i="2"/>
  <c r="Q927" i="2"/>
  <c r="N927" i="2"/>
  <c r="K927" i="2"/>
  <c r="T926" i="2"/>
  <c r="R926" i="2"/>
  <c r="N926" i="2"/>
  <c r="Q926" i="2" s="1"/>
  <c r="K926" i="2"/>
  <c r="T925" i="2"/>
  <c r="R925" i="2"/>
  <c r="Q925" i="2"/>
  <c r="N925" i="2"/>
  <c r="K925" i="2"/>
  <c r="T924" i="2"/>
  <c r="R924" i="2"/>
  <c r="N924" i="2"/>
  <c r="Q924" i="2" s="1"/>
  <c r="K924" i="2"/>
  <c r="T923" i="2"/>
  <c r="R923" i="2"/>
  <c r="Q923" i="2"/>
  <c r="N923" i="2"/>
  <c r="K923" i="2"/>
  <c r="T922" i="2"/>
  <c r="R922" i="2"/>
  <c r="Q922" i="2"/>
  <c r="N922" i="2"/>
  <c r="K922" i="2"/>
  <c r="T921" i="2"/>
  <c r="R921" i="2"/>
  <c r="Q921" i="2"/>
  <c r="N921" i="2"/>
  <c r="K921" i="2"/>
  <c r="T920" i="2"/>
  <c r="R920" i="2"/>
  <c r="N920" i="2"/>
  <c r="Q920" i="2" s="1"/>
  <c r="K920" i="2"/>
  <c r="T919" i="2"/>
  <c r="R919" i="2"/>
  <c r="N919" i="2"/>
  <c r="Q919" i="2" s="1"/>
  <c r="K919" i="2"/>
  <c r="T918" i="2"/>
  <c r="R918" i="2"/>
  <c r="N918" i="2"/>
  <c r="Q918" i="2" s="1"/>
  <c r="K918" i="2"/>
  <c r="T917" i="2"/>
  <c r="R917" i="2"/>
  <c r="Q917" i="2"/>
  <c r="N917" i="2"/>
  <c r="K917" i="2"/>
  <c r="T916" i="2"/>
  <c r="R916" i="2"/>
  <c r="Q916" i="2"/>
  <c r="N916" i="2"/>
  <c r="K916" i="2"/>
  <c r="T915" i="2"/>
  <c r="R915" i="2"/>
  <c r="N915" i="2"/>
  <c r="Q915" i="2" s="1"/>
  <c r="K915" i="2"/>
  <c r="T914" i="2"/>
  <c r="R914" i="2"/>
  <c r="N914" i="2"/>
  <c r="Q914" i="2" s="1"/>
  <c r="K914" i="2"/>
  <c r="T913" i="2"/>
  <c r="R913" i="2"/>
  <c r="Q913" i="2"/>
  <c r="N913" i="2"/>
  <c r="K913" i="2"/>
  <c r="T912" i="2"/>
  <c r="R912" i="2"/>
  <c r="N912" i="2"/>
  <c r="Q912" i="2" s="1"/>
  <c r="K912" i="2"/>
  <c r="T911" i="2"/>
  <c r="R911" i="2"/>
  <c r="Q911" i="2"/>
  <c r="N911" i="2"/>
  <c r="K911" i="2"/>
  <c r="T910" i="2"/>
  <c r="R910" i="2"/>
  <c r="N910" i="2"/>
  <c r="Q910" i="2" s="1"/>
  <c r="K910" i="2"/>
  <c r="T909" i="2"/>
  <c r="R909" i="2"/>
  <c r="Q909" i="2"/>
  <c r="N909" i="2"/>
  <c r="K909" i="2"/>
  <c r="T908" i="2"/>
  <c r="R908" i="2"/>
  <c r="N908" i="2"/>
  <c r="Q908" i="2" s="1"/>
  <c r="K908" i="2"/>
  <c r="T907" i="2"/>
  <c r="R907" i="2"/>
  <c r="Q907" i="2"/>
  <c r="N907" i="2"/>
  <c r="K907" i="2"/>
  <c r="T906" i="2"/>
  <c r="R906" i="2"/>
  <c r="Q906" i="2"/>
  <c r="N906" i="2"/>
  <c r="K906" i="2"/>
  <c r="T905" i="2"/>
  <c r="R905" i="2"/>
  <c r="Q905" i="2"/>
  <c r="N905" i="2"/>
  <c r="K905" i="2"/>
  <c r="T904" i="2"/>
  <c r="R904" i="2"/>
  <c r="N904" i="2"/>
  <c r="Q904" i="2" s="1"/>
  <c r="K904" i="2"/>
  <c r="T903" i="2"/>
  <c r="R903" i="2"/>
  <c r="N903" i="2"/>
  <c r="Q903" i="2" s="1"/>
  <c r="K903" i="2"/>
  <c r="T902" i="2"/>
  <c r="R902" i="2"/>
  <c r="N902" i="2"/>
  <c r="Q902" i="2" s="1"/>
  <c r="K902" i="2"/>
  <c r="T901" i="2"/>
  <c r="R901" i="2"/>
  <c r="Q901" i="2"/>
  <c r="N901" i="2"/>
  <c r="K901" i="2"/>
  <c r="T900" i="2"/>
  <c r="R900" i="2"/>
  <c r="Q900" i="2"/>
  <c r="N900" i="2"/>
  <c r="K900" i="2"/>
  <c r="T899" i="2"/>
  <c r="R899" i="2"/>
  <c r="N899" i="2"/>
  <c r="Q899" i="2" s="1"/>
  <c r="K899" i="2"/>
  <c r="T898" i="2"/>
  <c r="R898" i="2"/>
  <c r="N898" i="2"/>
  <c r="Q898" i="2" s="1"/>
  <c r="K898" i="2"/>
  <c r="T897" i="2"/>
  <c r="R897" i="2"/>
  <c r="Q897" i="2"/>
  <c r="N897" i="2"/>
  <c r="K897" i="2"/>
  <c r="T896" i="2"/>
  <c r="R896" i="2"/>
  <c r="N896" i="2"/>
  <c r="Q896" i="2" s="1"/>
  <c r="K896" i="2"/>
  <c r="T895" i="2"/>
  <c r="R895" i="2"/>
  <c r="Q895" i="2"/>
  <c r="N895" i="2"/>
  <c r="K895" i="2"/>
  <c r="T894" i="2"/>
  <c r="R894" i="2"/>
  <c r="N894" i="2"/>
  <c r="Q894" i="2" s="1"/>
  <c r="K894" i="2"/>
  <c r="T893" i="2"/>
  <c r="R893" i="2"/>
  <c r="Q893" i="2"/>
  <c r="N893" i="2"/>
  <c r="K893" i="2"/>
  <c r="T892" i="2"/>
  <c r="R892" i="2"/>
  <c r="N892" i="2"/>
  <c r="Q892" i="2" s="1"/>
  <c r="K892" i="2"/>
  <c r="T891" i="2"/>
  <c r="R891" i="2"/>
  <c r="Q891" i="2"/>
  <c r="N891" i="2"/>
  <c r="K891" i="2"/>
  <c r="T890" i="2"/>
  <c r="R890" i="2"/>
  <c r="Q890" i="2"/>
  <c r="N890" i="2"/>
  <c r="K890" i="2"/>
  <c r="T889" i="2"/>
  <c r="R889" i="2"/>
  <c r="Q889" i="2"/>
  <c r="N889" i="2"/>
  <c r="K889" i="2"/>
  <c r="T888" i="2"/>
  <c r="R888" i="2"/>
  <c r="N888" i="2"/>
  <c r="Q888" i="2" s="1"/>
  <c r="K888" i="2"/>
  <c r="T887" i="2"/>
  <c r="R887" i="2"/>
  <c r="N887" i="2"/>
  <c r="Q887" i="2" s="1"/>
  <c r="K887" i="2"/>
  <c r="T886" i="2"/>
  <c r="R886" i="2"/>
  <c r="N886" i="2"/>
  <c r="Q886" i="2" s="1"/>
  <c r="K886" i="2"/>
  <c r="T885" i="2"/>
  <c r="R885" i="2"/>
  <c r="Q885" i="2"/>
  <c r="N885" i="2"/>
  <c r="K885" i="2"/>
  <c r="T884" i="2"/>
  <c r="R884" i="2"/>
  <c r="Q884" i="2"/>
  <c r="N884" i="2"/>
  <c r="K884" i="2"/>
  <c r="T883" i="2"/>
  <c r="R883" i="2"/>
  <c r="N883" i="2"/>
  <c r="Q883" i="2" s="1"/>
  <c r="K883" i="2"/>
  <c r="T882" i="2"/>
  <c r="R882" i="2"/>
  <c r="N882" i="2"/>
  <c r="Q882" i="2" s="1"/>
  <c r="K882" i="2"/>
  <c r="T881" i="2"/>
  <c r="R881" i="2"/>
  <c r="Q881" i="2"/>
  <c r="N881" i="2"/>
  <c r="K881" i="2"/>
  <c r="T880" i="2"/>
  <c r="R880" i="2"/>
  <c r="N880" i="2"/>
  <c r="Q880" i="2" s="1"/>
  <c r="K880" i="2"/>
  <c r="T879" i="2"/>
  <c r="R879" i="2"/>
  <c r="Q879" i="2"/>
  <c r="N879" i="2"/>
  <c r="K879" i="2"/>
  <c r="T878" i="2"/>
  <c r="R878" i="2"/>
  <c r="N878" i="2"/>
  <c r="Q878" i="2" s="1"/>
  <c r="K878" i="2"/>
  <c r="T877" i="2"/>
  <c r="R877" i="2"/>
  <c r="Q877" i="2"/>
  <c r="N877" i="2"/>
  <c r="K877" i="2"/>
  <c r="T876" i="2"/>
  <c r="R876" i="2"/>
  <c r="N876" i="2"/>
  <c r="Q876" i="2" s="1"/>
  <c r="K876" i="2"/>
  <c r="T875" i="2"/>
  <c r="R875" i="2"/>
  <c r="Q875" i="2"/>
  <c r="N875" i="2"/>
  <c r="K875" i="2"/>
  <c r="T874" i="2"/>
  <c r="R874" i="2"/>
  <c r="Q874" i="2"/>
  <c r="N874" i="2"/>
  <c r="K874" i="2"/>
  <c r="T873" i="2"/>
  <c r="R873" i="2"/>
  <c r="Q873" i="2"/>
  <c r="N873" i="2"/>
  <c r="K873" i="2"/>
  <c r="T872" i="2"/>
  <c r="R872" i="2"/>
  <c r="N872" i="2"/>
  <c r="Q872" i="2" s="1"/>
  <c r="K872" i="2"/>
  <c r="T871" i="2"/>
  <c r="R871" i="2"/>
  <c r="N871" i="2"/>
  <c r="Q871" i="2" s="1"/>
  <c r="K871" i="2"/>
  <c r="T870" i="2"/>
  <c r="R870" i="2"/>
  <c r="N870" i="2"/>
  <c r="Q870" i="2" s="1"/>
  <c r="K870" i="2"/>
  <c r="T869" i="2"/>
  <c r="R869" i="2"/>
  <c r="Q869" i="2"/>
  <c r="N869" i="2"/>
  <c r="K869" i="2"/>
  <c r="T868" i="2"/>
  <c r="R868" i="2"/>
  <c r="Q868" i="2"/>
  <c r="N868" i="2"/>
  <c r="K868" i="2"/>
  <c r="T867" i="2"/>
  <c r="R867" i="2"/>
  <c r="N867" i="2"/>
  <c r="Q867" i="2" s="1"/>
  <c r="K867" i="2"/>
  <c r="T866" i="2"/>
  <c r="R866" i="2"/>
  <c r="N866" i="2"/>
  <c r="Q866" i="2" s="1"/>
  <c r="K866" i="2"/>
  <c r="T865" i="2"/>
  <c r="R865" i="2"/>
  <c r="N865" i="2"/>
  <c r="Q865" i="2" s="1"/>
  <c r="K865" i="2"/>
  <c r="T864" i="2"/>
  <c r="R864" i="2"/>
  <c r="N864" i="2"/>
  <c r="Q864" i="2" s="1"/>
  <c r="K864" i="2"/>
  <c r="T863" i="2"/>
  <c r="R863" i="2"/>
  <c r="Q863" i="2"/>
  <c r="N863" i="2"/>
  <c r="K863" i="2"/>
  <c r="T862" i="2"/>
  <c r="R862" i="2"/>
  <c r="N862" i="2"/>
  <c r="Q862" i="2" s="1"/>
  <c r="K862" i="2"/>
  <c r="T861" i="2"/>
  <c r="R861" i="2"/>
  <c r="Q861" i="2"/>
  <c r="N861" i="2"/>
  <c r="K861" i="2"/>
  <c r="T860" i="2"/>
  <c r="R860" i="2"/>
  <c r="N860" i="2"/>
  <c r="Q860" i="2" s="1"/>
  <c r="K860" i="2"/>
  <c r="T859" i="2"/>
  <c r="R859" i="2"/>
  <c r="Q859" i="2"/>
  <c r="N859" i="2"/>
  <c r="K859" i="2"/>
  <c r="T858" i="2"/>
  <c r="R858" i="2"/>
  <c r="Q858" i="2"/>
  <c r="N858" i="2"/>
  <c r="K858" i="2"/>
  <c r="T857" i="2"/>
  <c r="R857" i="2"/>
  <c r="Q857" i="2"/>
  <c r="N857" i="2"/>
  <c r="K857" i="2"/>
  <c r="T856" i="2"/>
  <c r="R856" i="2"/>
  <c r="N856" i="2"/>
  <c r="Q856" i="2" s="1"/>
  <c r="K856" i="2"/>
  <c r="T855" i="2"/>
  <c r="R855" i="2"/>
  <c r="N855" i="2"/>
  <c r="Q855" i="2" s="1"/>
  <c r="K855" i="2"/>
  <c r="T854" i="2"/>
  <c r="R854" i="2"/>
  <c r="N854" i="2"/>
  <c r="Q854" i="2" s="1"/>
  <c r="K854" i="2"/>
  <c r="T853" i="2"/>
  <c r="R853" i="2"/>
  <c r="Q853" i="2"/>
  <c r="N853" i="2"/>
  <c r="K853" i="2"/>
  <c r="T852" i="2"/>
  <c r="R852" i="2"/>
  <c r="Q852" i="2"/>
  <c r="N852" i="2"/>
  <c r="K852" i="2"/>
  <c r="T851" i="2"/>
  <c r="R851" i="2"/>
  <c r="N851" i="2"/>
  <c r="Q851" i="2" s="1"/>
  <c r="K851" i="2"/>
  <c r="T850" i="2"/>
  <c r="R850" i="2"/>
  <c r="N850" i="2"/>
  <c r="Q850" i="2" s="1"/>
  <c r="K850" i="2"/>
  <c r="T849" i="2"/>
  <c r="R849" i="2"/>
  <c r="N849" i="2"/>
  <c r="Q849" i="2" s="1"/>
  <c r="K849" i="2"/>
  <c r="T848" i="2"/>
  <c r="R848" i="2"/>
  <c r="N848" i="2"/>
  <c r="Q848" i="2" s="1"/>
  <c r="K848" i="2"/>
  <c r="T847" i="2"/>
  <c r="R847" i="2"/>
  <c r="Q847" i="2"/>
  <c r="N847" i="2"/>
  <c r="K847" i="2"/>
  <c r="T846" i="2"/>
  <c r="R846" i="2"/>
  <c r="N846" i="2"/>
  <c r="Q846" i="2" s="1"/>
  <c r="K846" i="2"/>
  <c r="T845" i="2"/>
  <c r="R845" i="2"/>
  <c r="Q845" i="2"/>
  <c r="N845" i="2"/>
  <c r="K845" i="2"/>
  <c r="T844" i="2"/>
  <c r="R844" i="2"/>
  <c r="N844" i="2"/>
  <c r="Q844" i="2" s="1"/>
  <c r="K844" i="2"/>
  <c r="T843" i="2"/>
  <c r="R843" i="2"/>
  <c r="Q843" i="2"/>
  <c r="N843" i="2"/>
  <c r="K843" i="2"/>
  <c r="T842" i="2"/>
  <c r="R842" i="2"/>
  <c r="Q842" i="2"/>
  <c r="N842" i="2"/>
  <c r="K842" i="2"/>
  <c r="T841" i="2"/>
  <c r="R841" i="2"/>
  <c r="Q841" i="2"/>
  <c r="N841" i="2"/>
  <c r="K841" i="2"/>
  <c r="T840" i="2"/>
  <c r="R840" i="2"/>
  <c r="N840" i="2"/>
  <c r="Q840" i="2" s="1"/>
  <c r="K840" i="2"/>
  <c r="T839" i="2"/>
  <c r="R839" i="2"/>
  <c r="N839" i="2"/>
  <c r="Q839" i="2" s="1"/>
  <c r="K839" i="2"/>
  <c r="T838" i="2"/>
  <c r="R838" i="2"/>
  <c r="N838" i="2"/>
  <c r="Q838" i="2" s="1"/>
  <c r="K838" i="2"/>
  <c r="T837" i="2"/>
  <c r="R837" i="2"/>
  <c r="Q837" i="2"/>
  <c r="N837" i="2"/>
  <c r="K837" i="2"/>
  <c r="T836" i="2"/>
  <c r="R836" i="2"/>
  <c r="Q836" i="2"/>
  <c r="N836" i="2"/>
  <c r="K836" i="2"/>
  <c r="T835" i="2"/>
  <c r="R835" i="2"/>
  <c r="N835" i="2"/>
  <c r="Q835" i="2" s="1"/>
  <c r="K835" i="2"/>
  <c r="T834" i="2"/>
  <c r="R834" i="2"/>
  <c r="N834" i="2"/>
  <c r="Q834" i="2" s="1"/>
  <c r="K834" i="2"/>
  <c r="T833" i="2"/>
  <c r="R833" i="2"/>
  <c r="N833" i="2"/>
  <c r="Q833" i="2" s="1"/>
  <c r="K833" i="2"/>
  <c r="T832" i="2"/>
  <c r="R832" i="2"/>
  <c r="N832" i="2"/>
  <c r="Q832" i="2" s="1"/>
  <c r="K832" i="2"/>
  <c r="T831" i="2"/>
  <c r="R831" i="2"/>
  <c r="Q831" i="2"/>
  <c r="N831" i="2"/>
  <c r="K831" i="2"/>
  <c r="T830" i="2"/>
  <c r="R830" i="2"/>
  <c r="N830" i="2"/>
  <c r="Q830" i="2" s="1"/>
  <c r="K830" i="2"/>
  <c r="T829" i="2"/>
  <c r="R829" i="2"/>
  <c r="Q829" i="2"/>
  <c r="N829" i="2"/>
  <c r="K829" i="2"/>
  <c r="T828" i="2"/>
  <c r="R828" i="2"/>
  <c r="N828" i="2"/>
  <c r="Q828" i="2" s="1"/>
  <c r="K828" i="2"/>
  <c r="T827" i="2"/>
  <c r="R827" i="2"/>
  <c r="Q827" i="2"/>
  <c r="N827" i="2"/>
  <c r="K827" i="2"/>
  <c r="T826" i="2"/>
  <c r="R826" i="2"/>
  <c r="Q826" i="2"/>
  <c r="N826" i="2"/>
  <c r="K826" i="2"/>
  <c r="T825" i="2"/>
  <c r="R825" i="2"/>
  <c r="Q825" i="2"/>
  <c r="N825" i="2"/>
  <c r="K825" i="2"/>
  <c r="T824" i="2"/>
  <c r="R824" i="2"/>
  <c r="N824" i="2"/>
  <c r="Q824" i="2" s="1"/>
  <c r="K824" i="2"/>
  <c r="T823" i="2"/>
  <c r="R823" i="2"/>
  <c r="N823" i="2"/>
  <c r="Q823" i="2" s="1"/>
  <c r="K823" i="2"/>
  <c r="T822" i="2"/>
  <c r="R822" i="2"/>
  <c r="N822" i="2"/>
  <c r="Q822" i="2" s="1"/>
  <c r="K822" i="2"/>
  <c r="T821" i="2"/>
  <c r="R821" i="2"/>
  <c r="Q821" i="2"/>
  <c r="N821" i="2"/>
  <c r="K821" i="2"/>
  <c r="T820" i="2"/>
  <c r="R820" i="2"/>
  <c r="Q820" i="2"/>
  <c r="N820" i="2"/>
  <c r="K820" i="2"/>
  <c r="T819" i="2"/>
  <c r="R819" i="2"/>
  <c r="N819" i="2"/>
  <c r="Q819" i="2" s="1"/>
  <c r="K819" i="2"/>
  <c r="T818" i="2"/>
  <c r="R818" i="2"/>
  <c r="N818" i="2"/>
  <c r="Q818" i="2" s="1"/>
  <c r="K818" i="2"/>
  <c r="T817" i="2"/>
  <c r="R817" i="2"/>
  <c r="N817" i="2"/>
  <c r="Q817" i="2" s="1"/>
  <c r="K817" i="2"/>
  <c r="T816" i="2"/>
  <c r="R816" i="2"/>
  <c r="N816" i="2"/>
  <c r="Q816" i="2" s="1"/>
  <c r="K816" i="2"/>
  <c r="T815" i="2"/>
  <c r="R815" i="2"/>
  <c r="Q815" i="2"/>
  <c r="N815" i="2"/>
  <c r="K815" i="2"/>
  <c r="T814" i="2"/>
  <c r="R814" i="2"/>
  <c r="N814" i="2"/>
  <c r="Q814" i="2" s="1"/>
  <c r="K814" i="2"/>
  <c r="T813" i="2"/>
  <c r="R813" i="2"/>
  <c r="Q813" i="2"/>
  <c r="N813" i="2"/>
  <c r="K813" i="2"/>
  <c r="T812" i="2"/>
  <c r="R812" i="2"/>
  <c r="N812" i="2"/>
  <c r="Q812" i="2" s="1"/>
  <c r="K812" i="2"/>
  <c r="T811" i="2"/>
  <c r="R811" i="2"/>
  <c r="Q811" i="2"/>
  <c r="N811" i="2"/>
  <c r="K811" i="2"/>
  <c r="T810" i="2"/>
  <c r="R810" i="2"/>
  <c r="Q810" i="2"/>
  <c r="N810" i="2"/>
  <c r="K810" i="2"/>
  <c r="T809" i="2"/>
  <c r="R809" i="2"/>
  <c r="Q809" i="2"/>
  <c r="N809" i="2"/>
  <c r="K809" i="2"/>
  <c r="T808" i="2"/>
  <c r="R808" i="2"/>
  <c r="N808" i="2"/>
  <c r="Q808" i="2" s="1"/>
  <c r="K808" i="2"/>
  <c r="T807" i="2"/>
  <c r="R807" i="2"/>
  <c r="N807" i="2"/>
  <c r="Q807" i="2" s="1"/>
  <c r="K807" i="2"/>
  <c r="T806" i="2"/>
  <c r="R806" i="2"/>
  <c r="N806" i="2"/>
  <c r="Q806" i="2" s="1"/>
  <c r="K806" i="2"/>
  <c r="T805" i="2"/>
  <c r="R805" i="2"/>
  <c r="Q805" i="2"/>
  <c r="N805" i="2"/>
  <c r="K805" i="2"/>
  <c r="T804" i="2"/>
  <c r="R804" i="2"/>
  <c r="Q804" i="2"/>
  <c r="N804" i="2"/>
  <c r="K804" i="2"/>
  <c r="T803" i="2"/>
  <c r="R803" i="2"/>
  <c r="N803" i="2"/>
  <c r="Q803" i="2" s="1"/>
  <c r="K803" i="2"/>
  <c r="T802" i="2"/>
  <c r="R802" i="2"/>
  <c r="N802" i="2"/>
  <c r="Q802" i="2" s="1"/>
  <c r="K802" i="2"/>
  <c r="T801" i="2"/>
  <c r="R801" i="2"/>
  <c r="N801" i="2"/>
  <c r="Q801" i="2" s="1"/>
  <c r="K801" i="2"/>
  <c r="T800" i="2"/>
  <c r="R800" i="2"/>
  <c r="N800" i="2"/>
  <c r="Q800" i="2" s="1"/>
  <c r="K800" i="2"/>
  <c r="T799" i="2"/>
  <c r="R799" i="2"/>
  <c r="Q799" i="2"/>
  <c r="N799" i="2"/>
  <c r="K799" i="2"/>
  <c r="T798" i="2"/>
  <c r="R798" i="2"/>
  <c r="N798" i="2"/>
  <c r="Q798" i="2" s="1"/>
  <c r="K798" i="2"/>
  <c r="T797" i="2"/>
  <c r="R797" i="2"/>
  <c r="Q797" i="2"/>
  <c r="N797" i="2"/>
  <c r="K797" i="2"/>
  <c r="T796" i="2"/>
  <c r="R796" i="2"/>
  <c r="N796" i="2"/>
  <c r="Q796" i="2" s="1"/>
  <c r="K796" i="2"/>
  <c r="T795" i="2"/>
  <c r="R795" i="2"/>
  <c r="Q795" i="2"/>
  <c r="N795" i="2"/>
  <c r="K795" i="2"/>
  <c r="T794" i="2"/>
  <c r="R794" i="2"/>
  <c r="Q794" i="2"/>
  <c r="N794" i="2"/>
  <c r="K794" i="2"/>
  <c r="T793" i="2"/>
  <c r="R793" i="2"/>
  <c r="Q793" i="2"/>
  <c r="N793" i="2"/>
  <c r="K793" i="2"/>
  <c r="T792" i="2"/>
  <c r="R792" i="2"/>
  <c r="N792" i="2"/>
  <c r="Q792" i="2" s="1"/>
  <c r="K792" i="2"/>
  <c r="T791" i="2"/>
  <c r="R791" i="2"/>
  <c r="N791" i="2"/>
  <c r="Q791" i="2" s="1"/>
  <c r="K791" i="2"/>
  <c r="T790" i="2"/>
  <c r="R790" i="2"/>
  <c r="N790" i="2"/>
  <c r="Q790" i="2" s="1"/>
  <c r="K790" i="2"/>
  <c r="T789" i="2"/>
  <c r="R789" i="2"/>
  <c r="Q789" i="2"/>
  <c r="N789" i="2"/>
  <c r="K789" i="2"/>
  <c r="T788" i="2"/>
  <c r="R788" i="2"/>
  <c r="Q788" i="2"/>
  <c r="N788" i="2"/>
  <c r="K788" i="2"/>
  <c r="T787" i="2"/>
  <c r="R787" i="2"/>
  <c r="N787" i="2"/>
  <c r="Q787" i="2" s="1"/>
  <c r="K787" i="2"/>
  <c r="T786" i="2"/>
  <c r="R786" i="2"/>
  <c r="N786" i="2"/>
  <c r="Q786" i="2" s="1"/>
  <c r="K786" i="2"/>
  <c r="T785" i="2"/>
  <c r="R785" i="2"/>
  <c r="N785" i="2"/>
  <c r="Q785" i="2" s="1"/>
  <c r="K785" i="2"/>
  <c r="T784" i="2"/>
  <c r="R784" i="2"/>
  <c r="N784" i="2"/>
  <c r="Q784" i="2" s="1"/>
  <c r="K784" i="2"/>
  <c r="T783" i="2"/>
  <c r="R783" i="2"/>
  <c r="Q783" i="2"/>
  <c r="N783" i="2"/>
  <c r="K783" i="2"/>
  <c r="T782" i="2"/>
  <c r="R782" i="2"/>
  <c r="N782" i="2"/>
  <c r="Q782" i="2" s="1"/>
  <c r="K782" i="2"/>
  <c r="T781" i="2"/>
  <c r="R781" i="2"/>
  <c r="Q781" i="2"/>
  <c r="N781" i="2"/>
  <c r="K781" i="2"/>
  <c r="T780" i="2"/>
  <c r="R780" i="2"/>
  <c r="N780" i="2"/>
  <c r="Q780" i="2" s="1"/>
  <c r="K780" i="2"/>
  <c r="T779" i="2"/>
  <c r="R779" i="2"/>
  <c r="Q779" i="2"/>
  <c r="N779" i="2"/>
  <c r="K779" i="2"/>
  <c r="T778" i="2"/>
  <c r="R778" i="2"/>
  <c r="Q778" i="2"/>
  <c r="N778" i="2"/>
  <c r="K778" i="2"/>
  <c r="T777" i="2"/>
  <c r="R777" i="2"/>
  <c r="Q777" i="2"/>
  <c r="N777" i="2"/>
  <c r="K777" i="2"/>
  <c r="T776" i="2"/>
  <c r="R776" i="2"/>
  <c r="N776" i="2"/>
  <c r="Q776" i="2" s="1"/>
  <c r="K776" i="2"/>
  <c r="T775" i="2"/>
  <c r="R775" i="2"/>
  <c r="N775" i="2"/>
  <c r="Q775" i="2" s="1"/>
  <c r="K775" i="2"/>
  <c r="T774" i="2"/>
  <c r="R774" i="2"/>
  <c r="N774" i="2"/>
  <c r="Q774" i="2" s="1"/>
  <c r="K774" i="2"/>
  <c r="T773" i="2"/>
  <c r="R773" i="2"/>
  <c r="Q773" i="2"/>
  <c r="N773" i="2"/>
  <c r="K773" i="2"/>
  <c r="T772" i="2"/>
  <c r="R772" i="2"/>
  <c r="Q772" i="2"/>
  <c r="N772" i="2"/>
  <c r="K772" i="2"/>
  <c r="T771" i="2"/>
  <c r="R771" i="2"/>
  <c r="N771" i="2"/>
  <c r="Q771" i="2" s="1"/>
  <c r="K771" i="2"/>
  <c r="T770" i="2"/>
  <c r="R770" i="2"/>
  <c r="N770" i="2"/>
  <c r="Q770" i="2" s="1"/>
  <c r="K770" i="2"/>
  <c r="T769" i="2"/>
  <c r="R769" i="2"/>
  <c r="N769" i="2"/>
  <c r="Q769" i="2" s="1"/>
  <c r="K769" i="2"/>
  <c r="T768" i="2"/>
  <c r="R768" i="2"/>
  <c r="N768" i="2"/>
  <c r="Q768" i="2" s="1"/>
  <c r="K768" i="2"/>
  <c r="T767" i="2"/>
  <c r="R767" i="2"/>
  <c r="Q767" i="2"/>
  <c r="N767" i="2"/>
  <c r="K767" i="2"/>
  <c r="T766" i="2"/>
  <c r="R766" i="2"/>
  <c r="N766" i="2"/>
  <c r="Q766" i="2" s="1"/>
  <c r="K766" i="2"/>
  <c r="T765" i="2"/>
  <c r="R765" i="2"/>
  <c r="Q765" i="2"/>
  <c r="N765" i="2"/>
  <c r="K765" i="2"/>
  <c r="T764" i="2"/>
  <c r="R764" i="2"/>
  <c r="N764" i="2"/>
  <c r="Q764" i="2" s="1"/>
  <c r="K764" i="2"/>
  <c r="T763" i="2"/>
  <c r="R763" i="2"/>
  <c r="Q763" i="2"/>
  <c r="N763" i="2"/>
  <c r="K763" i="2"/>
  <c r="T762" i="2"/>
  <c r="R762" i="2"/>
  <c r="Q762" i="2"/>
  <c r="N762" i="2"/>
  <c r="K762" i="2"/>
  <c r="T761" i="2"/>
  <c r="R761" i="2"/>
  <c r="Q761" i="2"/>
  <c r="N761" i="2"/>
  <c r="K761" i="2"/>
  <c r="T760" i="2"/>
  <c r="R760" i="2"/>
  <c r="N760" i="2"/>
  <c r="Q760" i="2" s="1"/>
  <c r="K760" i="2"/>
  <c r="T759" i="2"/>
  <c r="R759" i="2"/>
  <c r="N759" i="2"/>
  <c r="Q759" i="2" s="1"/>
  <c r="K759" i="2"/>
  <c r="T758" i="2"/>
  <c r="R758" i="2"/>
  <c r="N758" i="2"/>
  <c r="Q758" i="2" s="1"/>
  <c r="K758" i="2"/>
  <c r="T757" i="2"/>
  <c r="R757" i="2"/>
  <c r="Q757" i="2"/>
  <c r="N757" i="2"/>
  <c r="K757" i="2"/>
  <c r="T756" i="2"/>
  <c r="R756" i="2"/>
  <c r="Q756" i="2"/>
  <c r="N756" i="2"/>
  <c r="K756" i="2"/>
  <c r="T755" i="2"/>
  <c r="R755" i="2"/>
  <c r="N755" i="2"/>
  <c r="Q755" i="2" s="1"/>
  <c r="K755" i="2"/>
  <c r="T754" i="2"/>
  <c r="R754" i="2"/>
  <c r="N754" i="2"/>
  <c r="Q754" i="2" s="1"/>
  <c r="K754" i="2"/>
  <c r="T753" i="2"/>
  <c r="R753" i="2"/>
  <c r="N753" i="2"/>
  <c r="Q753" i="2" s="1"/>
  <c r="K753" i="2"/>
  <c r="T752" i="2"/>
  <c r="R752" i="2"/>
  <c r="N752" i="2"/>
  <c r="Q752" i="2" s="1"/>
  <c r="K752" i="2"/>
  <c r="T751" i="2"/>
  <c r="R751" i="2"/>
  <c r="Q751" i="2"/>
  <c r="N751" i="2"/>
  <c r="K751" i="2"/>
  <c r="T750" i="2"/>
  <c r="R750" i="2"/>
  <c r="N750" i="2"/>
  <c r="Q750" i="2" s="1"/>
  <c r="K750" i="2"/>
  <c r="T749" i="2"/>
  <c r="R749" i="2"/>
  <c r="Q749" i="2"/>
  <c r="N749" i="2"/>
  <c r="K749" i="2"/>
  <c r="T748" i="2"/>
  <c r="R748" i="2"/>
  <c r="N748" i="2"/>
  <c r="Q748" i="2" s="1"/>
  <c r="K748" i="2"/>
  <c r="T747" i="2"/>
  <c r="R747" i="2"/>
  <c r="Q747" i="2"/>
  <c r="N747" i="2"/>
  <c r="K747" i="2"/>
  <c r="T746" i="2"/>
  <c r="R746" i="2"/>
  <c r="Q746" i="2"/>
  <c r="N746" i="2"/>
  <c r="K746" i="2"/>
  <c r="T745" i="2"/>
  <c r="R745" i="2"/>
  <c r="Q745" i="2"/>
  <c r="N745" i="2"/>
  <c r="K745" i="2"/>
  <c r="T744" i="2"/>
  <c r="R744" i="2"/>
  <c r="N744" i="2"/>
  <c r="Q744" i="2" s="1"/>
  <c r="K744" i="2"/>
  <c r="T743" i="2"/>
  <c r="R743" i="2"/>
  <c r="N743" i="2"/>
  <c r="Q743" i="2" s="1"/>
  <c r="K743" i="2"/>
  <c r="T742" i="2"/>
  <c r="R742" i="2"/>
  <c r="N742" i="2"/>
  <c r="Q742" i="2" s="1"/>
  <c r="K742" i="2"/>
  <c r="T741" i="2"/>
  <c r="R741" i="2"/>
  <c r="Q741" i="2"/>
  <c r="N741" i="2"/>
  <c r="K741" i="2"/>
  <c r="T740" i="2"/>
  <c r="R740" i="2"/>
  <c r="Q740" i="2"/>
  <c r="N740" i="2"/>
  <c r="K740" i="2"/>
  <c r="T739" i="2"/>
  <c r="R739" i="2"/>
  <c r="N739" i="2"/>
  <c r="Q739" i="2" s="1"/>
  <c r="K739" i="2"/>
  <c r="T738" i="2"/>
  <c r="R738" i="2"/>
  <c r="N738" i="2"/>
  <c r="Q738" i="2" s="1"/>
  <c r="K738" i="2"/>
  <c r="T737" i="2"/>
  <c r="R737" i="2"/>
  <c r="N737" i="2"/>
  <c r="Q737" i="2" s="1"/>
  <c r="K737" i="2"/>
  <c r="T736" i="2"/>
  <c r="R736" i="2"/>
  <c r="N736" i="2"/>
  <c r="Q736" i="2" s="1"/>
  <c r="K736" i="2"/>
  <c r="T735" i="2"/>
  <c r="R735" i="2"/>
  <c r="Q735" i="2"/>
  <c r="N735" i="2"/>
  <c r="K735" i="2"/>
  <c r="T734" i="2"/>
  <c r="R734" i="2"/>
  <c r="N734" i="2"/>
  <c r="Q734" i="2" s="1"/>
  <c r="K734" i="2"/>
  <c r="T733" i="2"/>
  <c r="R733" i="2"/>
  <c r="Q733" i="2"/>
  <c r="N733" i="2"/>
  <c r="K733" i="2"/>
  <c r="T732" i="2"/>
  <c r="R732" i="2"/>
  <c r="N732" i="2"/>
  <c r="Q732" i="2" s="1"/>
  <c r="K732" i="2"/>
  <c r="T731" i="2"/>
  <c r="R731" i="2"/>
  <c r="Q731" i="2"/>
  <c r="N731" i="2"/>
  <c r="K731" i="2"/>
  <c r="T730" i="2"/>
  <c r="R730" i="2"/>
  <c r="Q730" i="2"/>
  <c r="N730" i="2"/>
  <c r="K730" i="2"/>
  <c r="T729" i="2"/>
  <c r="R729" i="2"/>
  <c r="Q729" i="2"/>
  <c r="N729" i="2"/>
  <c r="K729" i="2"/>
  <c r="T728" i="2"/>
  <c r="R728" i="2"/>
  <c r="N728" i="2"/>
  <c r="Q728" i="2" s="1"/>
  <c r="K728" i="2"/>
  <c r="T727" i="2"/>
  <c r="R727" i="2"/>
  <c r="N727" i="2"/>
  <c r="Q727" i="2" s="1"/>
  <c r="K727" i="2"/>
  <c r="T726" i="2"/>
  <c r="R726" i="2"/>
  <c r="N726" i="2"/>
  <c r="Q726" i="2" s="1"/>
  <c r="K726" i="2"/>
  <c r="T725" i="2"/>
  <c r="R725" i="2"/>
  <c r="Q725" i="2"/>
  <c r="N725" i="2"/>
  <c r="K725" i="2"/>
  <c r="T724" i="2"/>
  <c r="R724" i="2"/>
  <c r="Q724" i="2"/>
  <c r="N724" i="2"/>
  <c r="K724" i="2"/>
  <c r="T723" i="2"/>
  <c r="R723" i="2"/>
  <c r="N723" i="2"/>
  <c r="Q723" i="2" s="1"/>
  <c r="K723" i="2"/>
  <c r="T722" i="2"/>
  <c r="R722" i="2"/>
  <c r="N722" i="2"/>
  <c r="Q722" i="2" s="1"/>
  <c r="K722" i="2"/>
  <c r="T721" i="2"/>
  <c r="R721" i="2"/>
  <c r="N721" i="2"/>
  <c r="Q721" i="2" s="1"/>
  <c r="K721" i="2"/>
  <c r="T720" i="2"/>
  <c r="R720" i="2"/>
  <c r="N720" i="2"/>
  <c r="Q720" i="2" s="1"/>
  <c r="K720" i="2"/>
  <c r="T719" i="2"/>
  <c r="R719" i="2"/>
  <c r="Q719" i="2"/>
  <c r="N719" i="2"/>
  <c r="K719" i="2"/>
  <c r="T718" i="2"/>
  <c r="R718" i="2"/>
  <c r="N718" i="2"/>
  <c r="Q718" i="2" s="1"/>
  <c r="K718" i="2"/>
  <c r="T717" i="2"/>
  <c r="R717" i="2"/>
  <c r="Q717" i="2"/>
  <c r="N717" i="2"/>
  <c r="K717" i="2"/>
  <c r="T716" i="2"/>
  <c r="R716" i="2"/>
  <c r="N716" i="2"/>
  <c r="Q716" i="2" s="1"/>
  <c r="K716" i="2"/>
  <c r="T715" i="2"/>
  <c r="R715" i="2"/>
  <c r="Q715" i="2"/>
  <c r="N715" i="2"/>
  <c r="K715" i="2"/>
  <c r="T714" i="2"/>
  <c r="R714" i="2"/>
  <c r="Q714" i="2"/>
  <c r="N714" i="2"/>
  <c r="K714" i="2"/>
  <c r="T713" i="2"/>
  <c r="R713" i="2"/>
  <c r="Q713" i="2"/>
  <c r="N713" i="2"/>
  <c r="K713" i="2"/>
  <c r="T712" i="2"/>
  <c r="R712" i="2"/>
  <c r="N712" i="2"/>
  <c r="Q712" i="2" s="1"/>
  <c r="K712" i="2"/>
  <c r="T711" i="2"/>
  <c r="R711" i="2"/>
  <c r="N711" i="2"/>
  <c r="Q711" i="2" s="1"/>
  <c r="K711" i="2"/>
  <c r="T710" i="2"/>
  <c r="R710" i="2"/>
  <c r="N710" i="2"/>
  <c r="Q710" i="2" s="1"/>
  <c r="K710" i="2"/>
  <c r="T709" i="2"/>
  <c r="R709" i="2"/>
  <c r="Q709" i="2"/>
  <c r="N709" i="2"/>
  <c r="K709" i="2"/>
  <c r="T708" i="2"/>
  <c r="R708" i="2"/>
  <c r="Q708" i="2"/>
  <c r="N708" i="2"/>
  <c r="K708" i="2"/>
  <c r="T707" i="2"/>
  <c r="R707" i="2"/>
  <c r="N707" i="2"/>
  <c r="Q707" i="2" s="1"/>
  <c r="K707" i="2"/>
  <c r="T706" i="2"/>
  <c r="R706" i="2"/>
  <c r="N706" i="2"/>
  <c r="Q706" i="2" s="1"/>
  <c r="K706" i="2"/>
  <c r="T705" i="2"/>
  <c r="R705" i="2"/>
  <c r="N705" i="2"/>
  <c r="Q705" i="2" s="1"/>
  <c r="K705" i="2"/>
  <c r="T704" i="2"/>
  <c r="R704" i="2"/>
  <c r="N704" i="2"/>
  <c r="Q704" i="2" s="1"/>
  <c r="K704" i="2"/>
  <c r="T703" i="2"/>
  <c r="R703" i="2"/>
  <c r="Q703" i="2"/>
  <c r="N703" i="2"/>
  <c r="K703" i="2"/>
  <c r="T702" i="2"/>
  <c r="R702" i="2"/>
  <c r="N702" i="2"/>
  <c r="Q702" i="2" s="1"/>
  <c r="K702" i="2"/>
  <c r="T701" i="2"/>
  <c r="R701" i="2"/>
  <c r="Q701" i="2"/>
  <c r="N701" i="2"/>
  <c r="K701" i="2"/>
  <c r="T700" i="2"/>
  <c r="R700" i="2"/>
  <c r="N700" i="2"/>
  <c r="Q700" i="2" s="1"/>
  <c r="K700" i="2"/>
  <c r="T699" i="2"/>
  <c r="R699" i="2"/>
  <c r="Q699" i="2"/>
  <c r="N699" i="2"/>
  <c r="K699" i="2"/>
  <c r="T698" i="2"/>
  <c r="R698" i="2"/>
  <c r="Q698" i="2"/>
  <c r="N698" i="2"/>
  <c r="K698" i="2"/>
  <c r="T697" i="2"/>
  <c r="R697" i="2"/>
  <c r="Q697" i="2"/>
  <c r="N697" i="2"/>
  <c r="K697" i="2"/>
  <c r="T696" i="2"/>
  <c r="R696" i="2"/>
  <c r="N696" i="2"/>
  <c r="Q696" i="2" s="1"/>
  <c r="K696" i="2"/>
  <c r="T695" i="2"/>
  <c r="R695" i="2"/>
  <c r="N695" i="2"/>
  <c r="Q695" i="2" s="1"/>
  <c r="K695" i="2"/>
  <c r="T694" i="2"/>
  <c r="R694" i="2"/>
  <c r="N694" i="2"/>
  <c r="Q694" i="2" s="1"/>
  <c r="K694" i="2"/>
  <c r="T693" i="2"/>
  <c r="R693" i="2"/>
  <c r="Q693" i="2"/>
  <c r="N693" i="2"/>
  <c r="K693" i="2"/>
  <c r="T692" i="2"/>
  <c r="R692" i="2"/>
  <c r="Q692" i="2"/>
  <c r="N692" i="2"/>
  <c r="K692" i="2"/>
  <c r="T691" i="2"/>
  <c r="R691" i="2"/>
  <c r="N691" i="2"/>
  <c r="Q691" i="2" s="1"/>
  <c r="K691" i="2"/>
  <c r="T690" i="2"/>
  <c r="R690" i="2"/>
  <c r="N690" i="2"/>
  <c r="Q690" i="2" s="1"/>
  <c r="K690" i="2"/>
  <c r="T689" i="2"/>
  <c r="R689" i="2"/>
  <c r="N689" i="2"/>
  <c r="Q689" i="2" s="1"/>
  <c r="K689" i="2"/>
  <c r="T688" i="2"/>
  <c r="R688" i="2"/>
  <c r="N688" i="2"/>
  <c r="Q688" i="2" s="1"/>
  <c r="K688" i="2"/>
  <c r="T687" i="2"/>
  <c r="R687" i="2"/>
  <c r="Q687" i="2"/>
  <c r="N687" i="2"/>
  <c r="K687" i="2"/>
  <c r="T686" i="2"/>
  <c r="R686" i="2"/>
  <c r="N686" i="2"/>
  <c r="Q686" i="2" s="1"/>
  <c r="K686" i="2"/>
  <c r="T685" i="2"/>
  <c r="R685" i="2"/>
  <c r="Q685" i="2"/>
  <c r="N685" i="2"/>
  <c r="K685" i="2"/>
  <c r="T684" i="2"/>
  <c r="R684" i="2"/>
  <c r="N684" i="2"/>
  <c r="Q684" i="2" s="1"/>
  <c r="K684" i="2"/>
  <c r="T683" i="2"/>
  <c r="R683" i="2"/>
  <c r="Q683" i="2"/>
  <c r="N683" i="2"/>
  <c r="K683" i="2"/>
  <c r="T682" i="2"/>
  <c r="R682" i="2"/>
  <c r="Q682" i="2"/>
  <c r="N682" i="2"/>
  <c r="K682" i="2"/>
  <c r="T681" i="2"/>
  <c r="R681" i="2"/>
  <c r="Q681" i="2"/>
  <c r="N681" i="2"/>
  <c r="K681" i="2"/>
  <c r="T680" i="2"/>
  <c r="R680" i="2"/>
  <c r="N680" i="2"/>
  <c r="Q680" i="2" s="1"/>
  <c r="K680" i="2"/>
  <c r="T679" i="2"/>
  <c r="R679" i="2"/>
  <c r="N679" i="2"/>
  <c r="Q679" i="2" s="1"/>
  <c r="K679" i="2"/>
  <c r="T678" i="2"/>
  <c r="R678" i="2"/>
  <c r="N678" i="2"/>
  <c r="Q678" i="2" s="1"/>
  <c r="K678" i="2"/>
  <c r="T677" i="2"/>
  <c r="R677" i="2"/>
  <c r="Q677" i="2"/>
  <c r="N677" i="2"/>
  <c r="K677" i="2"/>
  <c r="T676" i="2"/>
  <c r="R676" i="2"/>
  <c r="Q676" i="2"/>
  <c r="N676" i="2"/>
  <c r="K676" i="2"/>
  <c r="T675" i="2"/>
  <c r="R675" i="2"/>
  <c r="N675" i="2"/>
  <c r="Q675" i="2" s="1"/>
  <c r="K675" i="2"/>
  <c r="T674" i="2"/>
  <c r="R674" i="2"/>
  <c r="N674" i="2"/>
  <c r="Q674" i="2" s="1"/>
  <c r="K674" i="2"/>
  <c r="T673" i="2"/>
  <c r="R673" i="2"/>
  <c r="N673" i="2"/>
  <c r="Q673" i="2" s="1"/>
  <c r="K673" i="2"/>
  <c r="T672" i="2"/>
  <c r="R672" i="2"/>
  <c r="N672" i="2"/>
  <c r="Q672" i="2" s="1"/>
  <c r="K672" i="2"/>
  <c r="T671" i="2"/>
  <c r="R671" i="2"/>
  <c r="Q671" i="2"/>
  <c r="N671" i="2"/>
  <c r="K671" i="2"/>
  <c r="T670" i="2"/>
  <c r="R670" i="2"/>
  <c r="N670" i="2"/>
  <c r="Q670" i="2" s="1"/>
  <c r="K670" i="2"/>
  <c r="T669" i="2"/>
  <c r="R669" i="2"/>
  <c r="Q669" i="2"/>
  <c r="N669" i="2"/>
  <c r="K669" i="2"/>
  <c r="T668" i="2"/>
  <c r="R668" i="2"/>
  <c r="N668" i="2"/>
  <c r="Q668" i="2" s="1"/>
  <c r="K668" i="2"/>
  <c r="T667" i="2"/>
  <c r="R667" i="2"/>
  <c r="Q667" i="2"/>
  <c r="N667" i="2"/>
  <c r="K667" i="2"/>
  <c r="T666" i="2"/>
  <c r="R666" i="2"/>
  <c r="Q666" i="2"/>
  <c r="N666" i="2"/>
  <c r="K666" i="2"/>
  <c r="T665" i="2"/>
  <c r="R665" i="2"/>
  <c r="Q665" i="2"/>
  <c r="N665" i="2"/>
  <c r="K665" i="2"/>
  <c r="T664" i="2"/>
  <c r="R664" i="2"/>
  <c r="N664" i="2"/>
  <c r="Q664" i="2" s="1"/>
  <c r="K664" i="2"/>
  <c r="T663" i="2"/>
  <c r="R663" i="2"/>
  <c r="N663" i="2"/>
  <c r="Q663" i="2" s="1"/>
  <c r="K663" i="2"/>
  <c r="T662" i="2"/>
  <c r="R662" i="2"/>
  <c r="N662" i="2"/>
  <c r="Q662" i="2" s="1"/>
  <c r="K662" i="2"/>
  <c r="T661" i="2"/>
  <c r="R661" i="2"/>
  <c r="Q661" i="2"/>
  <c r="N661" i="2"/>
  <c r="K661" i="2"/>
  <c r="T660" i="2"/>
  <c r="R660" i="2"/>
  <c r="Q660" i="2"/>
  <c r="N660" i="2"/>
  <c r="K660" i="2"/>
  <c r="T659" i="2"/>
  <c r="R659" i="2"/>
  <c r="N659" i="2"/>
  <c r="Q659" i="2" s="1"/>
  <c r="K659" i="2"/>
  <c r="T658" i="2"/>
  <c r="R658" i="2"/>
  <c r="N658" i="2"/>
  <c r="Q658" i="2" s="1"/>
  <c r="K658" i="2"/>
  <c r="T657" i="2"/>
  <c r="R657" i="2"/>
  <c r="N657" i="2"/>
  <c r="Q657" i="2" s="1"/>
  <c r="K657" i="2"/>
  <c r="T656" i="2"/>
  <c r="R656" i="2"/>
  <c r="N656" i="2"/>
  <c r="Q656" i="2" s="1"/>
  <c r="K656" i="2"/>
  <c r="T655" i="2"/>
  <c r="R655" i="2"/>
  <c r="Q655" i="2"/>
  <c r="N655" i="2"/>
  <c r="K655" i="2"/>
  <c r="T654" i="2"/>
  <c r="R654" i="2"/>
  <c r="N654" i="2"/>
  <c r="Q654" i="2" s="1"/>
  <c r="K654" i="2"/>
  <c r="T653" i="2"/>
  <c r="R653" i="2"/>
  <c r="Q653" i="2"/>
  <c r="N653" i="2"/>
  <c r="K653" i="2"/>
  <c r="T652" i="2"/>
  <c r="R652" i="2"/>
  <c r="N652" i="2"/>
  <c r="Q652" i="2" s="1"/>
  <c r="K652" i="2"/>
  <c r="T651" i="2"/>
  <c r="R651" i="2"/>
  <c r="Q651" i="2"/>
  <c r="N651" i="2"/>
  <c r="K651" i="2"/>
  <c r="T650" i="2"/>
  <c r="R650" i="2"/>
  <c r="Q650" i="2"/>
  <c r="N650" i="2"/>
  <c r="K650" i="2"/>
  <c r="T649" i="2"/>
  <c r="R649" i="2"/>
  <c r="Q649" i="2"/>
  <c r="N649" i="2"/>
  <c r="K649" i="2"/>
  <c r="T648" i="2"/>
  <c r="R648" i="2"/>
  <c r="N648" i="2"/>
  <c r="Q648" i="2" s="1"/>
  <c r="K648" i="2"/>
  <c r="T647" i="2"/>
  <c r="R647" i="2"/>
  <c r="N647" i="2"/>
  <c r="Q647" i="2" s="1"/>
  <c r="K647" i="2"/>
  <c r="T646" i="2"/>
  <c r="R646" i="2"/>
  <c r="N646" i="2"/>
  <c r="Q646" i="2" s="1"/>
  <c r="K646" i="2"/>
  <c r="T645" i="2"/>
  <c r="R645" i="2"/>
  <c r="Q645" i="2"/>
  <c r="N645" i="2"/>
  <c r="K645" i="2"/>
  <c r="T644" i="2"/>
  <c r="R644" i="2"/>
  <c r="Q644" i="2"/>
  <c r="N644" i="2"/>
  <c r="K644" i="2"/>
  <c r="T643" i="2"/>
  <c r="R643" i="2"/>
  <c r="N643" i="2"/>
  <c r="Q643" i="2" s="1"/>
  <c r="K643" i="2"/>
  <c r="T642" i="2"/>
  <c r="R642" i="2"/>
  <c r="N642" i="2"/>
  <c r="Q642" i="2" s="1"/>
  <c r="K642" i="2"/>
  <c r="T641" i="2"/>
  <c r="R641" i="2"/>
  <c r="N641" i="2"/>
  <c r="Q641" i="2" s="1"/>
  <c r="K641" i="2"/>
  <c r="T640" i="2"/>
  <c r="R640" i="2"/>
  <c r="N640" i="2"/>
  <c r="Q640" i="2" s="1"/>
  <c r="K640" i="2"/>
  <c r="T639" i="2"/>
  <c r="R639" i="2"/>
  <c r="Q639" i="2"/>
  <c r="N639" i="2"/>
  <c r="K639" i="2"/>
  <c r="T638" i="2"/>
  <c r="R638" i="2"/>
  <c r="N638" i="2"/>
  <c r="Q638" i="2" s="1"/>
  <c r="K638" i="2"/>
  <c r="T637" i="2"/>
  <c r="R637" i="2"/>
  <c r="Q637" i="2"/>
  <c r="N637" i="2"/>
  <c r="K637" i="2"/>
  <c r="T636" i="2"/>
  <c r="R636" i="2"/>
  <c r="N636" i="2"/>
  <c r="Q636" i="2" s="1"/>
  <c r="K636" i="2"/>
  <c r="T635" i="2"/>
  <c r="R635" i="2"/>
  <c r="Q635" i="2"/>
  <c r="N635" i="2"/>
  <c r="K635" i="2"/>
  <c r="T634" i="2"/>
  <c r="R634" i="2"/>
  <c r="Q634" i="2"/>
  <c r="N634" i="2"/>
  <c r="K634" i="2"/>
  <c r="T633" i="2"/>
  <c r="R633" i="2"/>
  <c r="Q633" i="2"/>
  <c r="N633" i="2"/>
  <c r="K633" i="2"/>
  <c r="T632" i="2"/>
  <c r="R632" i="2"/>
  <c r="N632" i="2"/>
  <c r="Q632" i="2" s="1"/>
  <c r="K632" i="2"/>
  <c r="T631" i="2"/>
  <c r="R631" i="2"/>
  <c r="N631" i="2"/>
  <c r="Q631" i="2" s="1"/>
  <c r="K631" i="2"/>
  <c r="T630" i="2"/>
  <c r="R630" i="2"/>
  <c r="N630" i="2"/>
  <c r="Q630" i="2" s="1"/>
  <c r="K630" i="2"/>
  <c r="T629" i="2"/>
  <c r="R629" i="2"/>
  <c r="Q629" i="2"/>
  <c r="N629" i="2"/>
  <c r="K629" i="2"/>
  <c r="T628" i="2"/>
  <c r="R628" i="2"/>
  <c r="Q628" i="2"/>
  <c r="N628" i="2"/>
  <c r="K628" i="2"/>
  <c r="T627" i="2"/>
  <c r="R627" i="2"/>
  <c r="N627" i="2"/>
  <c r="Q627" i="2" s="1"/>
  <c r="K627" i="2"/>
  <c r="T626" i="2"/>
  <c r="R626" i="2"/>
  <c r="N626" i="2"/>
  <c r="Q626" i="2" s="1"/>
  <c r="K626" i="2"/>
  <c r="T625" i="2"/>
  <c r="R625" i="2"/>
  <c r="N625" i="2"/>
  <c r="Q625" i="2" s="1"/>
  <c r="K625" i="2"/>
  <c r="T624" i="2"/>
  <c r="R624" i="2"/>
  <c r="Q624" i="2"/>
  <c r="N624" i="2"/>
  <c r="K624" i="2"/>
  <c r="T623" i="2"/>
  <c r="R623" i="2"/>
  <c r="Q623" i="2"/>
  <c r="N623" i="2"/>
  <c r="K623" i="2"/>
  <c r="T622" i="2"/>
  <c r="R622" i="2"/>
  <c r="N622" i="2"/>
  <c r="Q622" i="2" s="1"/>
  <c r="K622" i="2"/>
  <c r="T621" i="2"/>
  <c r="R621" i="2"/>
  <c r="Q621" i="2"/>
  <c r="N621" i="2"/>
  <c r="K621" i="2"/>
  <c r="T620" i="2"/>
  <c r="R620" i="2"/>
  <c r="N620" i="2"/>
  <c r="Q620" i="2" s="1"/>
  <c r="K620" i="2"/>
  <c r="T619" i="2"/>
  <c r="R619" i="2"/>
  <c r="Q619" i="2"/>
  <c r="N619" i="2"/>
  <c r="K619" i="2"/>
  <c r="T618" i="2"/>
  <c r="R618" i="2"/>
  <c r="Q618" i="2"/>
  <c r="N618" i="2"/>
  <c r="K618" i="2"/>
  <c r="T617" i="2"/>
  <c r="R617" i="2"/>
  <c r="Q617" i="2"/>
  <c r="N617" i="2"/>
  <c r="K617" i="2"/>
  <c r="T616" i="2"/>
  <c r="R616" i="2"/>
  <c r="N616" i="2"/>
  <c r="Q616" i="2" s="1"/>
  <c r="K616" i="2"/>
  <c r="T615" i="2"/>
  <c r="R615" i="2"/>
  <c r="N615" i="2"/>
  <c r="Q615" i="2" s="1"/>
  <c r="K615" i="2"/>
  <c r="T614" i="2"/>
  <c r="R614" i="2"/>
  <c r="N614" i="2"/>
  <c r="Q614" i="2" s="1"/>
  <c r="K614" i="2"/>
  <c r="T613" i="2"/>
  <c r="R613" i="2"/>
  <c r="Q613" i="2"/>
  <c r="N613" i="2"/>
  <c r="K613" i="2"/>
  <c r="T612" i="2"/>
  <c r="R612" i="2"/>
  <c r="Q612" i="2"/>
  <c r="N612" i="2"/>
  <c r="K612" i="2"/>
  <c r="T611" i="2"/>
  <c r="R611" i="2"/>
  <c r="N611" i="2"/>
  <c r="Q611" i="2" s="1"/>
  <c r="K611" i="2"/>
  <c r="T610" i="2"/>
  <c r="R610" i="2"/>
  <c r="N610" i="2"/>
  <c r="Q610" i="2" s="1"/>
  <c r="K610" i="2"/>
  <c r="T609" i="2"/>
  <c r="R609" i="2"/>
  <c r="N609" i="2"/>
  <c r="Q609" i="2" s="1"/>
  <c r="K609" i="2"/>
  <c r="T608" i="2"/>
  <c r="R608" i="2"/>
  <c r="Q608" i="2"/>
  <c r="N608" i="2"/>
  <c r="K608" i="2"/>
  <c r="T607" i="2"/>
  <c r="R607" i="2"/>
  <c r="Q607" i="2"/>
  <c r="N607" i="2"/>
  <c r="K607" i="2"/>
  <c r="T606" i="2"/>
  <c r="R606" i="2"/>
  <c r="N606" i="2"/>
  <c r="Q606" i="2" s="1"/>
  <c r="K606" i="2"/>
  <c r="T605" i="2"/>
  <c r="R605" i="2"/>
  <c r="Q605" i="2"/>
  <c r="N605" i="2"/>
  <c r="K605" i="2"/>
  <c r="T604" i="2"/>
  <c r="R604" i="2"/>
  <c r="N604" i="2"/>
  <c r="Q604" i="2" s="1"/>
  <c r="K604" i="2"/>
  <c r="T603" i="2"/>
  <c r="R603" i="2"/>
  <c r="Q603" i="2"/>
  <c r="N603" i="2"/>
  <c r="K603" i="2"/>
  <c r="T602" i="2"/>
  <c r="R602" i="2"/>
  <c r="Q602" i="2"/>
  <c r="N602" i="2"/>
  <c r="K602" i="2"/>
  <c r="T601" i="2"/>
  <c r="R601" i="2"/>
  <c r="Q601" i="2"/>
  <c r="N601" i="2"/>
  <c r="K601" i="2"/>
  <c r="T600" i="2"/>
  <c r="R600" i="2"/>
  <c r="N600" i="2"/>
  <c r="Q600" i="2" s="1"/>
  <c r="K600" i="2"/>
  <c r="T599" i="2"/>
  <c r="R599" i="2"/>
  <c r="N599" i="2"/>
  <c r="Q599" i="2" s="1"/>
  <c r="K599" i="2"/>
  <c r="T598" i="2"/>
  <c r="R598" i="2"/>
  <c r="N598" i="2"/>
  <c r="Q598" i="2" s="1"/>
  <c r="K598" i="2"/>
  <c r="T597" i="2"/>
  <c r="R597" i="2"/>
  <c r="Q597" i="2"/>
  <c r="N597" i="2"/>
  <c r="K597" i="2"/>
  <c r="T596" i="2"/>
  <c r="R596" i="2"/>
  <c r="Q596" i="2"/>
  <c r="N596" i="2"/>
  <c r="K596" i="2"/>
  <c r="T595" i="2"/>
  <c r="R595" i="2"/>
  <c r="N595" i="2"/>
  <c r="Q595" i="2" s="1"/>
  <c r="K595" i="2"/>
  <c r="T594" i="2"/>
  <c r="R594" i="2"/>
  <c r="N594" i="2"/>
  <c r="Q594" i="2" s="1"/>
  <c r="K594" i="2"/>
  <c r="T593" i="2"/>
  <c r="R593" i="2"/>
  <c r="N593" i="2"/>
  <c r="Q593" i="2" s="1"/>
  <c r="K593" i="2"/>
  <c r="T592" i="2"/>
  <c r="R592" i="2"/>
  <c r="Q592" i="2"/>
  <c r="N592" i="2"/>
  <c r="K592" i="2"/>
  <c r="T591" i="2"/>
  <c r="R591" i="2"/>
  <c r="Q591" i="2"/>
  <c r="N591" i="2"/>
  <c r="K591" i="2"/>
  <c r="T590" i="2"/>
  <c r="R590" i="2"/>
  <c r="N590" i="2"/>
  <c r="Q590" i="2" s="1"/>
  <c r="K590" i="2"/>
  <c r="T589" i="2"/>
  <c r="R589" i="2"/>
  <c r="Q589" i="2"/>
  <c r="N589" i="2"/>
  <c r="K589" i="2"/>
  <c r="T588" i="2"/>
  <c r="R588" i="2"/>
  <c r="N588" i="2"/>
  <c r="Q588" i="2" s="1"/>
  <c r="K588" i="2"/>
  <c r="T587" i="2"/>
  <c r="R587" i="2"/>
  <c r="Q587" i="2"/>
  <c r="N587" i="2"/>
  <c r="K587" i="2"/>
  <c r="T586" i="2"/>
  <c r="R586" i="2"/>
  <c r="Q586" i="2"/>
  <c r="N586" i="2"/>
  <c r="K586" i="2"/>
  <c r="T585" i="2"/>
  <c r="R585" i="2"/>
  <c r="Q585" i="2"/>
  <c r="N585" i="2"/>
  <c r="K585" i="2"/>
  <c r="T584" i="2"/>
  <c r="R584" i="2"/>
  <c r="N584" i="2"/>
  <c r="Q584" i="2" s="1"/>
  <c r="K584" i="2"/>
  <c r="T583" i="2"/>
  <c r="R583" i="2"/>
  <c r="N583" i="2"/>
  <c r="Q583" i="2" s="1"/>
  <c r="K583" i="2"/>
  <c r="T582" i="2"/>
  <c r="R582" i="2"/>
  <c r="N582" i="2"/>
  <c r="Q582" i="2" s="1"/>
  <c r="K582" i="2"/>
  <c r="T581" i="2"/>
  <c r="R581" i="2"/>
  <c r="Q581" i="2"/>
  <c r="N581" i="2"/>
  <c r="K581" i="2"/>
  <c r="T580" i="2"/>
  <c r="R580" i="2"/>
  <c r="Q580" i="2"/>
  <c r="N580" i="2"/>
  <c r="K580" i="2"/>
  <c r="T579" i="2"/>
  <c r="R579" i="2"/>
  <c r="N579" i="2"/>
  <c r="Q579" i="2" s="1"/>
  <c r="K579" i="2"/>
  <c r="T578" i="2"/>
  <c r="R578" i="2"/>
  <c r="N578" i="2"/>
  <c r="Q578" i="2" s="1"/>
  <c r="K578" i="2"/>
  <c r="T577" i="2"/>
  <c r="R577" i="2"/>
  <c r="N577" i="2"/>
  <c r="Q577" i="2" s="1"/>
  <c r="K577" i="2"/>
  <c r="T576" i="2"/>
  <c r="R576" i="2"/>
  <c r="Q576" i="2"/>
  <c r="N576" i="2"/>
  <c r="K576" i="2"/>
  <c r="T575" i="2"/>
  <c r="R575" i="2"/>
  <c r="Q575" i="2"/>
  <c r="N575" i="2"/>
  <c r="K575" i="2"/>
  <c r="T574" i="2"/>
  <c r="R574" i="2"/>
  <c r="N574" i="2"/>
  <c r="Q574" i="2" s="1"/>
  <c r="K574" i="2"/>
  <c r="T573" i="2"/>
  <c r="R573" i="2"/>
  <c r="Q573" i="2"/>
  <c r="N573" i="2"/>
  <c r="K573" i="2"/>
  <c r="T572" i="2"/>
  <c r="R572" i="2"/>
  <c r="N572" i="2"/>
  <c r="Q572" i="2" s="1"/>
  <c r="K572" i="2"/>
  <c r="T571" i="2"/>
  <c r="R571" i="2"/>
  <c r="Q571" i="2"/>
  <c r="N571" i="2"/>
  <c r="K571" i="2"/>
  <c r="T570" i="2"/>
  <c r="R570" i="2"/>
  <c r="Q570" i="2"/>
  <c r="N570" i="2"/>
  <c r="K570" i="2"/>
  <c r="T569" i="2"/>
  <c r="R569" i="2"/>
  <c r="Q569" i="2"/>
  <c r="N569" i="2"/>
  <c r="K569" i="2"/>
  <c r="T568" i="2"/>
  <c r="R568" i="2"/>
  <c r="N568" i="2"/>
  <c r="Q568" i="2" s="1"/>
  <c r="K568" i="2"/>
  <c r="T567" i="2"/>
  <c r="R567" i="2"/>
  <c r="N567" i="2"/>
  <c r="Q567" i="2" s="1"/>
  <c r="K567" i="2"/>
  <c r="T566" i="2"/>
  <c r="R566" i="2"/>
  <c r="N566" i="2"/>
  <c r="Q566" i="2" s="1"/>
  <c r="K566" i="2"/>
  <c r="T565" i="2"/>
  <c r="R565" i="2"/>
  <c r="Q565" i="2"/>
  <c r="N565" i="2"/>
  <c r="K565" i="2"/>
  <c r="T564" i="2"/>
  <c r="R564" i="2"/>
  <c r="Q564" i="2"/>
  <c r="N564" i="2"/>
  <c r="K564" i="2"/>
  <c r="T563" i="2"/>
  <c r="R563" i="2"/>
  <c r="N563" i="2"/>
  <c r="Q563" i="2" s="1"/>
  <c r="K563" i="2"/>
  <c r="T562" i="2"/>
  <c r="R562" i="2"/>
  <c r="N562" i="2"/>
  <c r="Q562" i="2" s="1"/>
  <c r="K562" i="2"/>
  <c r="T561" i="2"/>
  <c r="R561" i="2"/>
  <c r="N561" i="2"/>
  <c r="Q561" i="2" s="1"/>
  <c r="K561" i="2"/>
  <c r="T560" i="2"/>
  <c r="R560" i="2"/>
  <c r="Q560" i="2"/>
  <c r="N560" i="2"/>
  <c r="K560" i="2"/>
  <c r="T559" i="2"/>
  <c r="R559" i="2"/>
  <c r="Q559" i="2"/>
  <c r="N559" i="2"/>
  <c r="K559" i="2"/>
  <c r="T558" i="2"/>
  <c r="R558" i="2"/>
  <c r="N558" i="2"/>
  <c r="Q558" i="2" s="1"/>
  <c r="K558" i="2"/>
  <c r="T557" i="2"/>
  <c r="R557" i="2"/>
  <c r="Q557" i="2"/>
  <c r="N557" i="2"/>
  <c r="K557" i="2"/>
  <c r="T556" i="2"/>
  <c r="R556" i="2"/>
  <c r="N556" i="2"/>
  <c r="Q556" i="2" s="1"/>
  <c r="K556" i="2"/>
  <c r="T555" i="2"/>
  <c r="R555" i="2"/>
  <c r="Q555" i="2"/>
  <c r="N555" i="2"/>
  <c r="K555" i="2"/>
  <c r="T554" i="2"/>
  <c r="R554" i="2"/>
  <c r="Q554" i="2"/>
  <c r="N554" i="2"/>
  <c r="K554" i="2"/>
  <c r="T553" i="2"/>
  <c r="R553" i="2"/>
  <c r="Q553" i="2"/>
  <c r="N553" i="2"/>
  <c r="K553" i="2"/>
  <c r="T552" i="2"/>
  <c r="R552" i="2"/>
  <c r="N552" i="2"/>
  <c r="Q552" i="2" s="1"/>
  <c r="K552" i="2"/>
  <c r="T551" i="2"/>
  <c r="R551" i="2"/>
  <c r="N551" i="2"/>
  <c r="Q551" i="2" s="1"/>
  <c r="K551" i="2"/>
  <c r="T550" i="2"/>
  <c r="R550" i="2"/>
  <c r="N550" i="2"/>
  <c r="Q550" i="2" s="1"/>
  <c r="K550" i="2"/>
  <c r="T549" i="2"/>
  <c r="R549" i="2"/>
  <c r="Q549" i="2"/>
  <c r="N549" i="2"/>
  <c r="K549" i="2"/>
  <c r="T548" i="2"/>
  <c r="R548" i="2"/>
  <c r="Q548" i="2"/>
  <c r="N548" i="2"/>
  <c r="K548" i="2"/>
  <c r="T547" i="2"/>
  <c r="R547" i="2"/>
  <c r="N547" i="2"/>
  <c r="Q547" i="2" s="1"/>
  <c r="K547" i="2"/>
  <c r="T546" i="2"/>
  <c r="R546" i="2"/>
  <c r="N546" i="2"/>
  <c r="Q546" i="2" s="1"/>
  <c r="K546" i="2"/>
  <c r="T545" i="2"/>
  <c r="R545" i="2"/>
  <c r="N545" i="2"/>
  <c r="Q545" i="2" s="1"/>
  <c r="K545" i="2"/>
  <c r="T544" i="2"/>
  <c r="R544" i="2"/>
  <c r="Q544" i="2"/>
  <c r="N544" i="2"/>
  <c r="K544" i="2"/>
  <c r="T543" i="2"/>
  <c r="R543" i="2"/>
  <c r="Q543" i="2"/>
  <c r="N543" i="2"/>
  <c r="K543" i="2"/>
  <c r="T542" i="2"/>
  <c r="R542" i="2"/>
  <c r="N542" i="2"/>
  <c r="Q542" i="2" s="1"/>
  <c r="K542" i="2"/>
  <c r="T541" i="2"/>
  <c r="R541" i="2"/>
  <c r="Q541" i="2"/>
  <c r="N541" i="2"/>
  <c r="K541" i="2"/>
  <c r="T540" i="2"/>
  <c r="R540" i="2"/>
  <c r="N540" i="2"/>
  <c r="Q540" i="2" s="1"/>
  <c r="K540" i="2"/>
  <c r="T539" i="2"/>
  <c r="R539" i="2"/>
  <c r="Q539" i="2"/>
  <c r="N539" i="2"/>
  <c r="K539" i="2"/>
  <c r="T538" i="2"/>
  <c r="R538" i="2"/>
  <c r="Q538" i="2"/>
  <c r="N538" i="2"/>
  <c r="K538" i="2"/>
  <c r="T537" i="2"/>
  <c r="R537" i="2"/>
  <c r="Q537" i="2"/>
  <c r="N537" i="2"/>
  <c r="K537" i="2"/>
  <c r="T536" i="2"/>
  <c r="R536" i="2"/>
  <c r="N536" i="2"/>
  <c r="Q536" i="2" s="1"/>
  <c r="K536" i="2"/>
  <c r="T535" i="2"/>
  <c r="R535" i="2"/>
  <c r="N535" i="2"/>
  <c r="Q535" i="2" s="1"/>
  <c r="K535" i="2"/>
  <c r="T534" i="2"/>
  <c r="R534" i="2"/>
  <c r="N534" i="2"/>
  <c r="Q534" i="2" s="1"/>
  <c r="K534" i="2"/>
  <c r="T533" i="2"/>
  <c r="R533" i="2"/>
  <c r="Q533" i="2"/>
  <c r="N533" i="2"/>
  <c r="K533" i="2"/>
  <c r="T532" i="2"/>
  <c r="R532" i="2"/>
  <c r="Q532" i="2"/>
  <c r="N532" i="2"/>
  <c r="K532" i="2"/>
  <c r="T531" i="2"/>
  <c r="R531" i="2"/>
  <c r="N531" i="2"/>
  <c r="Q531" i="2" s="1"/>
  <c r="K531" i="2"/>
  <c r="T530" i="2"/>
  <c r="R530" i="2"/>
  <c r="N530" i="2"/>
  <c r="Q530" i="2" s="1"/>
  <c r="K530" i="2"/>
  <c r="T529" i="2"/>
  <c r="R529" i="2"/>
  <c r="N529" i="2"/>
  <c r="Q529" i="2" s="1"/>
  <c r="K529" i="2"/>
  <c r="T528" i="2"/>
  <c r="R528" i="2"/>
  <c r="Q528" i="2"/>
  <c r="N528" i="2"/>
  <c r="K528" i="2"/>
  <c r="T527" i="2"/>
  <c r="R527" i="2"/>
  <c r="Q527" i="2"/>
  <c r="N527" i="2"/>
  <c r="K527" i="2"/>
  <c r="T526" i="2"/>
  <c r="R526" i="2"/>
  <c r="N526" i="2"/>
  <c r="Q526" i="2" s="1"/>
  <c r="K526" i="2"/>
  <c r="T525" i="2"/>
  <c r="R525" i="2"/>
  <c r="Q525" i="2"/>
  <c r="N525" i="2"/>
  <c r="K525" i="2"/>
  <c r="T524" i="2"/>
  <c r="R524" i="2"/>
  <c r="N524" i="2"/>
  <c r="Q524" i="2" s="1"/>
  <c r="K524" i="2"/>
  <c r="T523" i="2"/>
  <c r="R523" i="2"/>
  <c r="Q523" i="2"/>
  <c r="N523" i="2"/>
  <c r="K523" i="2"/>
  <c r="T522" i="2"/>
  <c r="R522" i="2"/>
  <c r="Q522" i="2"/>
  <c r="N522" i="2"/>
  <c r="K522" i="2"/>
  <c r="T521" i="2"/>
  <c r="R521" i="2"/>
  <c r="Q521" i="2"/>
  <c r="N521" i="2"/>
  <c r="K521" i="2"/>
  <c r="T520" i="2"/>
  <c r="R520" i="2"/>
  <c r="N520" i="2"/>
  <c r="Q520" i="2" s="1"/>
  <c r="K520" i="2"/>
  <c r="T519" i="2"/>
  <c r="R519" i="2"/>
  <c r="N519" i="2"/>
  <c r="Q519" i="2" s="1"/>
  <c r="K519" i="2"/>
  <c r="T518" i="2"/>
  <c r="R518" i="2"/>
  <c r="N518" i="2"/>
  <c r="Q518" i="2" s="1"/>
  <c r="K518" i="2"/>
  <c r="T517" i="2"/>
  <c r="R517" i="2"/>
  <c r="Q517" i="2"/>
  <c r="N517" i="2"/>
  <c r="K517" i="2"/>
  <c r="T516" i="2"/>
  <c r="R516" i="2"/>
  <c r="Q516" i="2"/>
  <c r="N516" i="2"/>
  <c r="K516" i="2"/>
  <c r="T515" i="2"/>
  <c r="R515" i="2"/>
  <c r="N515" i="2"/>
  <c r="Q515" i="2" s="1"/>
  <c r="K515" i="2"/>
  <c r="T514" i="2"/>
  <c r="R514" i="2"/>
  <c r="N514" i="2"/>
  <c r="Q514" i="2" s="1"/>
  <c r="K514" i="2"/>
  <c r="T513" i="2"/>
  <c r="R513" i="2"/>
  <c r="N513" i="2"/>
  <c r="Q513" i="2" s="1"/>
  <c r="K513" i="2"/>
  <c r="T512" i="2"/>
  <c r="R512" i="2"/>
  <c r="Q512" i="2"/>
  <c r="N512" i="2"/>
  <c r="K512" i="2"/>
  <c r="T511" i="2"/>
  <c r="R511" i="2"/>
  <c r="Q511" i="2"/>
  <c r="N511" i="2"/>
  <c r="K511" i="2"/>
  <c r="T510" i="2"/>
  <c r="R510" i="2"/>
  <c r="N510" i="2"/>
  <c r="Q510" i="2" s="1"/>
  <c r="K510" i="2"/>
  <c r="T509" i="2"/>
  <c r="R509" i="2"/>
  <c r="Q509" i="2"/>
  <c r="N509" i="2"/>
  <c r="K509" i="2"/>
  <c r="T508" i="2"/>
  <c r="R508" i="2"/>
  <c r="N508" i="2"/>
  <c r="Q508" i="2" s="1"/>
  <c r="K508" i="2"/>
  <c r="T507" i="2"/>
  <c r="R507" i="2"/>
  <c r="Q507" i="2"/>
  <c r="N507" i="2"/>
  <c r="K507" i="2"/>
  <c r="T506" i="2"/>
  <c r="R506" i="2"/>
  <c r="Q506" i="2"/>
  <c r="N506" i="2"/>
  <c r="K506" i="2"/>
  <c r="T505" i="2"/>
  <c r="R505" i="2"/>
  <c r="Q505" i="2"/>
  <c r="N505" i="2"/>
  <c r="K505" i="2"/>
  <c r="T504" i="2"/>
  <c r="R504" i="2"/>
  <c r="N504" i="2"/>
  <c r="Q504" i="2" s="1"/>
  <c r="K504" i="2"/>
  <c r="T503" i="2"/>
  <c r="R503" i="2"/>
  <c r="N503" i="2"/>
  <c r="Q503" i="2" s="1"/>
  <c r="K503" i="2"/>
  <c r="T502" i="2"/>
  <c r="R502" i="2"/>
  <c r="N502" i="2"/>
  <c r="Q502" i="2" s="1"/>
  <c r="K502" i="2"/>
  <c r="T501" i="2"/>
  <c r="R501" i="2"/>
  <c r="Q501" i="2"/>
  <c r="N501" i="2"/>
  <c r="K501" i="2"/>
  <c r="T500" i="2"/>
  <c r="R500" i="2"/>
  <c r="Q500" i="2"/>
  <c r="N500" i="2"/>
  <c r="K500" i="2"/>
  <c r="T499" i="2"/>
  <c r="R499" i="2"/>
  <c r="N499" i="2"/>
  <c r="Q499" i="2" s="1"/>
  <c r="K499" i="2"/>
  <c r="T498" i="2"/>
  <c r="R498" i="2"/>
  <c r="N498" i="2"/>
  <c r="Q498" i="2" s="1"/>
  <c r="K498" i="2"/>
  <c r="T497" i="2"/>
  <c r="R497" i="2"/>
  <c r="N497" i="2"/>
  <c r="Q497" i="2" s="1"/>
  <c r="K497" i="2"/>
  <c r="T496" i="2"/>
  <c r="R496" i="2"/>
  <c r="Q496" i="2"/>
  <c r="N496" i="2"/>
  <c r="K496" i="2"/>
  <c r="T495" i="2"/>
  <c r="R495" i="2"/>
  <c r="Q495" i="2"/>
  <c r="N495" i="2"/>
  <c r="K495" i="2"/>
  <c r="T494" i="2"/>
  <c r="R494" i="2"/>
  <c r="N494" i="2"/>
  <c r="Q494" i="2" s="1"/>
  <c r="K494" i="2"/>
  <c r="T493" i="2"/>
  <c r="R493" i="2"/>
  <c r="Q493" i="2"/>
  <c r="N493" i="2"/>
  <c r="K493" i="2"/>
  <c r="T492" i="2"/>
  <c r="R492" i="2"/>
  <c r="N492" i="2"/>
  <c r="Q492" i="2" s="1"/>
  <c r="K492" i="2"/>
  <c r="T491" i="2"/>
  <c r="R491" i="2"/>
  <c r="Q491" i="2"/>
  <c r="N491" i="2"/>
  <c r="K491" i="2"/>
  <c r="T490" i="2"/>
  <c r="R490" i="2"/>
  <c r="Q490" i="2"/>
  <c r="N490" i="2"/>
  <c r="K490" i="2"/>
  <c r="T489" i="2"/>
  <c r="R489" i="2"/>
  <c r="Q489" i="2"/>
  <c r="N489" i="2"/>
  <c r="K489" i="2"/>
  <c r="T488" i="2"/>
  <c r="R488" i="2"/>
  <c r="N488" i="2"/>
  <c r="Q488" i="2" s="1"/>
  <c r="K488" i="2"/>
  <c r="T487" i="2"/>
  <c r="R487" i="2"/>
  <c r="N487" i="2"/>
  <c r="Q487" i="2" s="1"/>
  <c r="K487" i="2"/>
  <c r="T486" i="2"/>
  <c r="R486" i="2"/>
  <c r="N486" i="2"/>
  <c r="Q486" i="2" s="1"/>
  <c r="K486" i="2"/>
  <c r="T485" i="2"/>
  <c r="R485" i="2"/>
  <c r="Q485" i="2"/>
  <c r="N485" i="2"/>
  <c r="K485" i="2"/>
  <c r="T484" i="2"/>
  <c r="R484" i="2"/>
  <c r="Q484" i="2"/>
  <c r="N484" i="2"/>
  <c r="K484" i="2"/>
  <c r="T483" i="2"/>
  <c r="R483" i="2"/>
  <c r="N483" i="2"/>
  <c r="Q483" i="2" s="1"/>
  <c r="K483" i="2"/>
  <c r="T482" i="2"/>
  <c r="R482" i="2"/>
  <c r="N482" i="2"/>
  <c r="Q482" i="2" s="1"/>
  <c r="K482" i="2"/>
  <c r="T481" i="2"/>
  <c r="R481" i="2"/>
  <c r="N481" i="2"/>
  <c r="Q481" i="2" s="1"/>
  <c r="K481" i="2"/>
  <c r="T480" i="2"/>
  <c r="R480" i="2"/>
  <c r="Q480" i="2"/>
  <c r="N480" i="2"/>
  <c r="K480" i="2"/>
  <c r="T479" i="2"/>
  <c r="R479" i="2"/>
  <c r="Q479" i="2"/>
  <c r="N479" i="2"/>
  <c r="K479" i="2"/>
  <c r="T478" i="2"/>
  <c r="R478" i="2"/>
  <c r="N478" i="2"/>
  <c r="Q478" i="2" s="1"/>
  <c r="K478" i="2"/>
  <c r="T477" i="2"/>
  <c r="R477" i="2"/>
  <c r="Q477" i="2"/>
  <c r="N477" i="2"/>
  <c r="K477" i="2"/>
  <c r="T476" i="2"/>
  <c r="R476" i="2"/>
  <c r="N476" i="2"/>
  <c r="Q476" i="2" s="1"/>
  <c r="K476" i="2"/>
  <c r="T475" i="2"/>
  <c r="R475" i="2"/>
  <c r="Q475" i="2"/>
  <c r="N475" i="2"/>
  <c r="K475" i="2"/>
  <c r="T474" i="2"/>
  <c r="R474" i="2"/>
  <c r="Q474" i="2"/>
  <c r="N474" i="2"/>
  <c r="K474" i="2"/>
  <c r="T473" i="2"/>
  <c r="R473" i="2"/>
  <c r="Q473" i="2"/>
  <c r="N473" i="2"/>
  <c r="K473" i="2"/>
  <c r="T472" i="2"/>
  <c r="R472" i="2"/>
  <c r="N472" i="2"/>
  <c r="Q472" i="2" s="1"/>
  <c r="K472" i="2"/>
  <c r="T471" i="2"/>
  <c r="R471" i="2"/>
  <c r="N471" i="2"/>
  <c r="Q471" i="2" s="1"/>
  <c r="K471" i="2"/>
  <c r="T470" i="2"/>
  <c r="R470" i="2"/>
  <c r="N470" i="2"/>
  <c r="Q470" i="2" s="1"/>
  <c r="K470" i="2"/>
  <c r="T469" i="2"/>
  <c r="R469" i="2"/>
  <c r="Q469" i="2"/>
  <c r="N469" i="2"/>
  <c r="K469" i="2"/>
  <c r="T468" i="2"/>
  <c r="R468" i="2"/>
  <c r="Q468" i="2"/>
  <c r="N468" i="2"/>
  <c r="K468" i="2"/>
  <c r="T467" i="2"/>
  <c r="R467" i="2"/>
  <c r="N467" i="2"/>
  <c r="Q467" i="2" s="1"/>
  <c r="K467" i="2"/>
  <c r="T466" i="2"/>
  <c r="R466" i="2"/>
  <c r="N466" i="2"/>
  <c r="Q466" i="2" s="1"/>
  <c r="K466" i="2"/>
  <c r="T465" i="2"/>
  <c r="R465" i="2"/>
  <c r="N465" i="2"/>
  <c r="Q465" i="2" s="1"/>
  <c r="K465" i="2"/>
  <c r="T464" i="2"/>
  <c r="R464" i="2"/>
  <c r="Q464" i="2"/>
  <c r="N464" i="2"/>
  <c r="K464" i="2"/>
  <c r="T463" i="2"/>
  <c r="R463" i="2"/>
  <c r="Q463" i="2"/>
  <c r="N463" i="2"/>
  <c r="K463" i="2"/>
  <c r="T462" i="2"/>
  <c r="R462" i="2"/>
  <c r="N462" i="2"/>
  <c r="Q462" i="2" s="1"/>
  <c r="K462" i="2"/>
  <c r="T461" i="2"/>
  <c r="R461" i="2"/>
  <c r="Q461" i="2"/>
  <c r="N461" i="2"/>
  <c r="K461" i="2"/>
  <c r="T460" i="2"/>
  <c r="R460" i="2"/>
  <c r="N460" i="2"/>
  <c r="Q460" i="2" s="1"/>
  <c r="K460" i="2"/>
  <c r="T459" i="2"/>
  <c r="R459" i="2"/>
  <c r="Q459" i="2"/>
  <c r="N459" i="2"/>
  <c r="K459" i="2"/>
  <c r="T458" i="2"/>
  <c r="R458" i="2"/>
  <c r="Q458" i="2"/>
  <c r="N458" i="2"/>
  <c r="K458" i="2"/>
  <c r="T457" i="2"/>
  <c r="R457" i="2"/>
  <c r="Q457" i="2"/>
  <c r="N457" i="2"/>
  <c r="K457" i="2"/>
  <c r="T456" i="2"/>
  <c r="R456" i="2"/>
  <c r="N456" i="2"/>
  <c r="Q456" i="2" s="1"/>
  <c r="K456" i="2"/>
  <c r="T455" i="2"/>
  <c r="R455" i="2"/>
  <c r="N455" i="2"/>
  <c r="Q455" i="2" s="1"/>
  <c r="K455" i="2"/>
  <c r="T454" i="2"/>
  <c r="R454" i="2"/>
  <c r="N454" i="2"/>
  <c r="Q454" i="2" s="1"/>
  <c r="K454" i="2"/>
  <c r="T453" i="2"/>
  <c r="R453" i="2"/>
  <c r="Q453" i="2"/>
  <c r="N453" i="2"/>
  <c r="K453" i="2"/>
  <c r="T452" i="2"/>
  <c r="R452" i="2"/>
  <c r="Q452" i="2"/>
  <c r="N452" i="2"/>
  <c r="K452" i="2"/>
  <c r="T451" i="2"/>
  <c r="R451" i="2"/>
  <c r="N451" i="2"/>
  <c r="Q451" i="2" s="1"/>
  <c r="K451" i="2"/>
  <c r="T450" i="2"/>
  <c r="R450" i="2"/>
  <c r="N450" i="2"/>
  <c r="Q450" i="2" s="1"/>
  <c r="K450" i="2"/>
  <c r="T449" i="2"/>
  <c r="R449" i="2"/>
  <c r="N449" i="2"/>
  <c r="Q449" i="2" s="1"/>
  <c r="K449" i="2"/>
  <c r="T448" i="2"/>
  <c r="R448" i="2"/>
  <c r="Q448" i="2"/>
  <c r="N448" i="2"/>
  <c r="K448" i="2"/>
  <c r="T447" i="2"/>
  <c r="R447" i="2"/>
  <c r="Q447" i="2"/>
  <c r="N447" i="2"/>
  <c r="K447" i="2"/>
  <c r="T446" i="2"/>
  <c r="R446" i="2"/>
  <c r="N446" i="2"/>
  <c r="Q446" i="2" s="1"/>
  <c r="K446" i="2"/>
  <c r="T445" i="2"/>
  <c r="R445" i="2"/>
  <c r="Q445" i="2"/>
  <c r="N445" i="2"/>
  <c r="K445" i="2"/>
  <c r="T444" i="2"/>
  <c r="R444" i="2"/>
  <c r="N444" i="2"/>
  <c r="Q444" i="2" s="1"/>
  <c r="K444" i="2"/>
  <c r="T443" i="2"/>
  <c r="R443" i="2"/>
  <c r="Q443" i="2"/>
  <c r="N443" i="2"/>
  <c r="K443" i="2"/>
  <c r="T442" i="2"/>
  <c r="R442" i="2"/>
  <c r="Q442" i="2"/>
  <c r="N442" i="2"/>
  <c r="K442" i="2"/>
  <c r="T441" i="2"/>
  <c r="R441" i="2"/>
  <c r="Q441" i="2"/>
  <c r="N441" i="2"/>
  <c r="K441" i="2"/>
  <c r="T440" i="2"/>
  <c r="R440" i="2"/>
  <c r="N440" i="2"/>
  <c r="Q440" i="2" s="1"/>
  <c r="K440" i="2"/>
  <c r="T439" i="2"/>
  <c r="R439" i="2"/>
  <c r="N439" i="2"/>
  <c r="Q439" i="2" s="1"/>
  <c r="K439" i="2"/>
  <c r="T438" i="2"/>
  <c r="R438" i="2"/>
  <c r="N438" i="2"/>
  <c r="Q438" i="2" s="1"/>
  <c r="K438" i="2"/>
  <c r="T437" i="2"/>
  <c r="R437" i="2"/>
  <c r="Q437" i="2"/>
  <c r="N437" i="2"/>
  <c r="K437" i="2"/>
  <c r="T436" i="2"/>
  <c r="R436" i="2"/>
  <c r="Q436" i="2"/>
  <c r="N436" i="2"/>
  <c r="K436" i="2"/>
  <c r="T435" i="2"/>
  <c r="R435" i="2"/>
  <c r="N435" i="2"/>
  <c r="Q435" i="2" s="1"/>
  <c r="K435" i="2"/>
  <c r="T434" i="2"/>
  <c r="R434" i="2"/>
  <c r="N434" i="2"/>
  <c r="Q434" i="2" s="1"/>
  <c r="K434" i="2"/>
  <c r="T433" i="2"/>
  <c r="R433" i="2"/>
  <c r="N433" i="2"/>
  <c r="Q433" i="2" s="1"/>
  <c r="K433" i="2"/>
  <c r="T432" i="2"/>
  <c r="R432" i="2"/>
  <c r="Q432" i="2"/>
  <c r="N432" i="2"/>
  <c r="K432" i="2"/>
  <c r="T431" i="2"/>
  <c r="R431" i="2"/>
  <c r="Q431" i="2"/>
  <c r="N431" i="2"/>
  <c r="K431" i="2"/>
  <c r="T430" i="2"/>
  <c r="R430" i="2"/>
  <c r="N430" i="2"/>
  <c r="Q430" i="2" s="1"/>
  <c r="K430" i="2"/>
  <c r="T429" i="2"/>
  <c r="R429" i="2"/>
  <c r="Q429" i="2"/>
  <c r="N429" i="2"/>
  <c r="K429" i="2"/>
  <c r="T428" i="2"/>
  <c r="R428" i="2"/>
  <c r="N428" i="2"/>
  <c r="Q428" i="2" s="1"/>
  <c r="K428" i="2"/>
  <c r="T427" i="2"/>
  <c r="R427" i="2"/>
  <c r="Q427" i="2"/>
  <c r="N427" i="2"/>
  <c r="K427" i="2"/>
  <c r="T426" i="2"/>
  <c r="R426" i="2"/>
  <c r="Q426" i="2"/>
  <c r="N426" i="2"/>
  <c r="K426" i="2"/>
  <c r="T425" i="2"/>
  <c r="R425" i="2"/>
  <c r="Q425" i="2"/>
  <c r="N425" i="2"/>
  <c r="K425" i="2"/>
  <c r="T424" i="2"/>
  <c r="R424" i="2"/>
  <c r="N424" i="2"/>
  <c r="Q424" i="2" s="1"/>
  <c r="K424" i="2"/>
  <c r="T423" i="2"/>
  <c r="R423" i="2"/>
  <c r="N423" i="2"/>
  <c r="Q423" i="2" s="1"/>
  <c r="K423" i="2"/>
  <c r="T422" i="2"/>
  <c r="R422" i="2"/>
  <c r="N422" i="2"/>
  <c r="Q422" i="2" s="1"/>
  <c r="K422" i="2"/>
  <c r="T421" i="2"/>
  <c r="R421" i="2"/>
  <c r="Q421" i="2"/>
  <c r="N421" i="2"/>
  <c r="K421" i="2"/>
  <c r="T420" i="2"/>
  <c r="R420" i="2"/>
  <c r="Q420" i="2"/>
  <c r="N420" i="2"/>
  <c r="K420" i="2"/>
  <c r="T419" i="2"/>
  <c r="R419" i="2"/>
  <c r="N419" i="2"/>
  <c r="Q419" i="2" s="1"/>
  <c r="K419" i="2"/>
  <c r="T418" i="2"/>
  <c r="R418" i="2"/>
  <c r="N418" i="2"/>
  <c r="Q418" i="2" s="1"/>
  <c r="K418" i="2"/>
  <c r="T417" i="2"/>
  <c r="R417" i="2"/>
  <c r="N417" i="2"/>
  <c r="Q417" i="2" s="1"/>
  <c r="K417" i="2"/>
  <c r="T416" i="2"/>
  <c r="R416" i="2"/>
  <c r="Q416" i="2"/>
  <c r="N416" i="2"/>
  <c r="K416" i="2"/>
  <c r="T415" i="2"/>
  <c r="R415" i="2"/>
  <c r="Q415" i="2"/>
  <c r="N415" i="2"/>
  <c r="K415" i="2"/>
  <c r="T414" i="2"/>
  <c r="R414" i="2"/>
  <c r="N414" i="2"/>
  <c r="Q414" i="2" s="1"/>
  <c r="K414" i="2"/>
  <c r="T413" i="2"/>
  <c r="R413" i="2"/>
  <c r="Q413" i="2"/>
  <c r="N413" i="2"/>
  <c r="K413" i="2"/>
  <c r="T412" i="2"/>
  <c r="R412" i="2"/>
  <c r="N412" i="2"/>
  <c r="Q412" i="2" s="1"/>
  <c r="K412" i="2"/>
  <c r="T411" i="2"/>
  <c r="R411" i="2"/>
  <c r="Q411" i="2"/>
  <c r="N411" i="2"/>
  <c r="K411" i="2"/>
  <c r="T410" i="2"/>
  <c r="R410" i="2"/>
  <c r="Q410" i="2"/>
  <c r="N410" i="2"/>
  <c r="K410" i="2"/>
  <c r="T409" i="2"/>
  <c r="R409" i="2"/>
  <c r="Q409" i="2"/>
  <c r="N409" i="2"/>
  <c r="K409" i="2"/>
  <c r="T408" i="2"/>
  <c r="R408" i="2"/>
  <c r="N408" i="2"/>
  <c r="Q408" i="2" s="1"/>
  <c r="K408" i="2"/>
  <c r="T407" i="2"/>
  <c r="R407" i="2"/>
  <c r="N407" i="2"/>
  <c r="Q407" i="2" s="1"/>
  <c r="K407" i="2"/>
  <c r="T406" i="2"/>
  <c r="R406" i="2"/>
  <c r="N406" i="2"/>
  <c r="Q406" i="2" s="1"/>
  <c r="K406" i="2"/>
  <c r="T405" i="2"/>
  <c r="R405" i="2"/>
  <c r="Q405" i="2"/>
  <c r="N405" i="2"/>
  <c r="K405" i="2"/>
  <c r="T404" i="2"/>
  <c r="R404" i="2"/>
  <c r="Q404" i="2"/>
  <c r="N404" i="2"/>
  <c r="K404" i="2"/>
  <c r="T403" i="2"/>
  <c r="R403" i="2"/>
  <c r="N403" i="2"/>
  <c r="Q403" i="2" s="1"/>
  <c r="K403" i="2"/>
  <c r="T402" i="2"/>
  <c r="R402" i="2"/>
  <c r="N402" i="2"/>
  <c r="Q402" i="2" s="1"/>
  <c r="K402" i="2"/>
  <c r="T401" i="2"/>
  <c r="R401" i="2"/>
  <c r="N401" i="2"/>
  <c r="Q401" i="2" s="1"/>
  <c r="K401" i="2"/>
  <c r="T400" i="2"/>
  <c r="R400" i="2"/>
  <c r="Q400" i="2"/>
  <c r="N400" i="2"/>
  <c r="K400" i="2"/>
  <c r="T399" i="2"/>
  <c r="R399" i="2"/>
  <c r="Q399" i="2"/>
  <c r="N399" i="2"/>
  <c r="K399" i="2"/>
  <c r="T398" i="2"/>
  <c r="R398" i="2"/>
  <c r="N398" i="2"/>
  <c r="Q398" i="2" s="1"/>
  <c r="K398" i="2"/>
  <c r="T397" i="2"/>
  <c r="R397" i="2"/>
  <c r="Q397" i="2"/>
  <c r="N397" i="2"/>
  <c r="K397" i="2"/>
  <c r="T396" i="2"/>
  <c r="R396" i="2"/>
  <c r="N396" i="2"/>
  <c r="Q396" i="2" s="1"/>
  <c r="K396" i="2"/>
  <c r="T395" i="2"/>
  <c r="R395" i="2"/>
  <c r="Q395" i="2"/>
  <c r="N395" i="2"/>
  <c r="K395" i="2"/>
  <c r="T394" i="2"/>
  <c r="R394" i="2"/>
  <c r="Q394" i="2"/>
  <c r="N394" i="2"/>
  <c r="K394" i="2"/>
  <c r="T393" i="2"/>
  <c r="R393" i="2"/>
  <c r="Q393" i="2"/>
  <c r="N393" i="2"/>
  <c r="K393" i="2"/>
  <c r="T392" i="2"/>
  <c r="R392" i="2"/>
  <c r="N392" i="2"/>
  <c r="Q392" i="2" s="1"/>
  <c r="K392" i="2"/>
  <c r="T391" i="2"/>
  <c r="R391" i="2"/>
  <c r="N391" i="2"/>
  <c r="Q391" i="2" s="1"/>
  <c r="K391" i="2"/>
  <c r="T390" i="2"/>
  <c r="R390" i="2"/>
  <c r="N390" i="2"/>
  <c r="Q390" i="2" s="1"/>
  <c r="K390" i="2"/>
  <c r="T389" i="2"/>
  <c r="R389" i="2"/>
  <c r="Q389" i="2"/>
  <c r="N389" i="2"/>
  <c r="K389" i="2"/>
  <c r="T388" i="2"/>
  <c r="R388" i="2"/>
  <c r="Q388" i="2"/>
  <c r="N388" i="2"/>
  <c r="K388" i="2"/>
  <c r="T387" i="2"/>
  <c r="R387" i="2"/>
  <c r="N387" i="2"/>
  <c r="Q387" i="2" s="1"/>
  <c r="K387" i="2"/>
  <c r="T386" i="2"/>
  <c r="R386" i="2"/>
  <c r="N386" i="2"/>
  <c r="Q386" i="2" s="1"/>
  <c r="K386" i="2"/>
  <c r="T385" i="2"/>
  <c r="R385" i="2"/>
  <c r="N385" i="2"/>
  <c r="Q385" i="2" s="1"/>
  <c r="K385" i="2"/>
  <c r="T384" i="2"/>
  <c r="R384" i="2"/>
  <c r="Q384" i="2"/>
  <c r="N384" i="2"/>
  <c r="K384" i="2"/>
  <c r="T383" i="2"/>
  <c r="R383" i="2"/>
  <c r="Q383" i="2"/>
  <c r="N383" i="2"/>
  <c r="K383" i="2"/>
  <c r="T382" i="2"/>
  <c r="R382" i="2"/>
  <c r="N382" i="2"/>
  <c r="Q382" i="2" s="1"/>
  <c r="K382" i="2"/>
  <c r="T381" i="2"/>
  <c r="R381" i="2"/>
  <c r="Q381" i="2"/>
  <c r="N381" i="2"/>
  <c r="K381" i="2"/>
  <c r="T380" i="2"/>
  <c r="R380" i="2"/>
  <c r="N380" i="2"/>
  <c r="Q380" i="2" s="1"/>
  <c r="K380" i="2"/>
  <c r="T379" i="2"/>
  <c r="R379" i="2"/>
  <c r="Q379" i="2"/>
  <c r="N379" i="2"/>
  <c r="K379" i="2"/>
  <c r="T378" i="2"/>
  <c r="R378" i="2"/>
  <c r="Q378" i="2"/>
  <c r="N378" i="2"/>
  <c r="K378" i="2"/>
  <c r="T377" i="2"/>
  <c r="R377" i="2"/>
  <c r="Q377" i="2"/>
  <c r="N377" i="2"/>
  <c r="K377" i="2"/>
  <c r="T376" i="2"/>
  <c r="R376" i="2"/>
  <c r="N376" i="2"/>
  <c r="Q376" i="2" s="1"/>
  <c r="K376" i="2"/>
  <c r="T375" i="2"/>
  <c r="R375" i="2"/>
  <c r="N375" i="2"/>
  <c r="Q375" i="2" s="1"/>
  <c r="K375" i="2"/>
  <c r="T374" i="2"/>
  <c r="R374" i="2"/>
  <c r="N374" i="2"/>
  <c r="Q374" i="2" s="1"/>
  <c r="K374" i="2"/>
  <c r="T373" i="2"/>
  <c r="R373" i="2"/>
  <c r="Q373" i="2"/>
  <c r="N373" i="2"/>
  <c r="K373" i="2"/>
  <c r="T372" i="2"/>
  <c r="R372" i="2"/>
  <c r="Q372" i="2"/>
  <c r="N372" i="2"/>
  <c r="K372" i="2"/>
  <c r="T371" i="2"/>
  <c r="R371" i="2"/>
  <c r="N371" i="2"/>
  <c r="Q371" i="2" s="1"/>
  <c r="K371" i="2"/>
  <c r="T370" i="2"/>
  <c r="R370" i="2"/>
  <c r="N370" i="2"/>
  <c r="Q370" i="2" s="1"/>
  <c r="K370" i="2"/>
  <c r="T369" i="2"/>
  <c r="R369" i="2"/>
  <c r="N369" i="2"/>
  <c r="Q369" i="2" s="1"/>
  <c r="K369" i="2"/>
  <c r="T368" i="2"/>
  <c r="R368" i="2"/>
  <c r="Q368" i="2"/>
  <c r="N368" i="2"/>
  <c r="K368" i="2"/>
  <c r="T367" i="2"/>
  <c r="R367" i="2"/>
  <c r="Q367" i="2"/>
  <c r="N367" i="2"/>
  <c r="K367" i="2"/>
  <c r="T366" i="2"/>
  <c r="R366" i="2"/>
  <c r="N366" i="2"/>
  <c r="Q366" i="2" s="1"/>
  <c r="K366" i="2"/>
  <c r="T365" i="2"/>
  <c r="R365" i="2"/>
  <c r="Q365" i="2"/>
  <c r="N365" i="2"/>
  <c r="K365" i="2"/>
  <c r="T364" i="2"/>
  <c r="R364" i="2"/>
  <c r="N364" i="2"/>
  <c r="Q364" i="2" s="1"/>
  <c r="K364" i="2"/>
  <c r="T363" i="2"/>
  <c r="R363" i="2"/>
  <c r="Q363" i="2"/>
  <c r="N363" i="2"/>
  <c r="K363" i="2"/>
  <c r="T362" i="2"/>
  <c r="R362" i="2"/>
  <c r="Q362" i="2"/>
  <c r="N362" i="2"/>
  <c r="K362" i="2"/>
  <c r="T361" i="2"/>
  <c r="R361" i="2"/>
  <c r="Q361" i="2"/>
  <c r="N361" i="2"/>
  <c r="K361" i="2"/>
  <c r="T360" i="2"/>
  <c r="R360" i="2"/>
  <c r="N360" i="2"/>
  <c r="Q360" i="2" s="1"/>
  <c r="K360" i="2"/>
  <c r="T359" i="2"/>
  <c r="R359" i="2"/>
  <c r="N359" i="2"/>
  <c r="Q359" i="2" s="1"/>
  <c r="K359" i="2"/>
  <c r="T358" i="2"/>
  <c r="R358" i="2"/>
  <c r="N358" i="2"/>
  <c r="Q358" i="2" s="1"/>
  <c r="K358" i="2"/>
  <c r="T357" i="2"/>
  <c r="R357" i="2"/>
  <c r="Q357" i="2"/>
  <c r="N357" i="2"/>
  <c r="K357" i="2"/>
  <c r="T356" i="2"/>
  <c r="R356" i="2"/>
  <c r="Q356" i="2"/>
  <c r="N356" i="2"/>
  <c r="K356" i="2"/>
  <c r="T355" i="2"/>
  <c r="R355" i="2"/>
  <c r="N355" i="2"/>
  <c r="Q355" i="2" s="1"/>
  <c r="K355" i="2"/>
  <c r="T354" i="2"/>
  <c r="R354" i="2"/>
  <c r="N354" i="2"/>
  <c r="Q354" i="2" s="1"/>
  <c r="K354" i="2"/>
  <c r="T353" i="2"/>
  <c r="R353" i="2"/>
  <c r="N353" i="2"/>
  <c r="Q353" i="2" s="1"/>
  <c r="K353" i="2"/>
  <c r="T352" i="2"/>
  <c r="R352" i="2"/>
  <c r="Q352" i="2"/>
  <c r="N352" i="2"/>
  <c r="K352" i="2"/>
  <c r="T351" i="2"/>
  <c r="R351" i="2"/>
  <c r="Q351" i="2"/>
  <c r="N351" i="2"/>
  <c r="K351" i="2"/>
  <c r="T350" i="2"/>
  <c r="R350" i="2"/>
  <c r="N350" i="2"/>
  <c r="Q350" i="2" s="1"/>
  <c r="K350" i="2"/>
  <c r="T349" i="2"/>
  <c r="R349" i="2"/>
  <c r="Q349" i="2"/>
  <c r="N349" i="2"/>
  <c r="K349" i="2"/>
  <c r="T348" i="2"/>
  <c r="R348" i="2"/>
  <c r="N348" i="2"/>
  <c r="Q348" i="2" s="1"/>
  <c r="K348" i="2"/>
  <c r="T347" i="2"/>
  <c r="R347" i="2"/>
  <c r="Q347" i="2"/>
  <c r="N347" i="2"/>
  <c r="K347" i="2"/>
  <c r="T346" i="2"/>
  <c r="R346" i="2"/>
  <c r="Q346" i="2"/>
  <c r="N346" i="2"/>
  <c r="K346" i="2"/>
  <c r="T345" i="2"/>
  <c r="R345" i="2"/>
  <c r="Q345" i="2"/>
  <c r="N345" i="2"/>
  <c r="K345" i="2"/>
  <c r="T344" i="2"/>
  <c r="R344" i="2"/>
  <c r="N344" i="2"/>
  <c r="Q344" i="2" s="1"/>
  <c r="K344" i="2"/>
  <c r="T343" i="2"/>
  <c r="R343" i="2"/>
  <c r="N343" i="2"/>
  <c r="Q343" i="2" s="1"/>
  <c r="K343" i="2"/>
  <c r="T342" i="2"/>
  <c r="R342" i="2"/>
  <c r="N342" i="2"/>
  <c r="Q342" i="2" s="1"/>
  <c r="K342" i="2"/>
  <c r="T341" i="2"/>
  <c r="R341" i="2"/>
  <c r="Q341" i="2"/>
  <c r="N341" i="2"/>
  <c r="K341" i="2"/>
  <c r="T340" i="2"/>
  <c r="R340" i="2"/>
  <c r="Q340" i="2"/>
  <c r="N340" i="2"/>
  <c r="K340" i="2"/>
  <c r="T339" i="2"/>
  <c r="R339" i="2"/>
  <c r="N339" i="2"/>
  <c r="Q339" i="2" s="1"/>
  <c r="K339" i="2"/>
  <c r="T338" i="2"/>
  <c r="R338" i="2"/>
  <c r="N338" i="2"/>
  <c r="Q338" i="2" s="1"/>
  <c r="K338" i="2"/>
  <c r="T337" i="2"/>
  <c r="R337" i="2"/>
  <c r="N337" i="2"/>
  <c r="Q337" i="2" s="1"/>
  <c r="K337" i="2"/>
  <c r="T336" i="2"/>
  <c r="R336" i="2"/>
  <c r="Q336" i="2"/>
  <c r="N336" i="2"/>
  <c r="K336" i="2"/>
  <c r="T335" i="2"/>
  <c r="R335" i="2"/>
  <c r="Q335" i="2"/>
  <c r="N335" i="2"/>
  <c r="K335" i="2"/>
  <c r="T334" i="2"/>
  <c r="R334" i="2"/>
  <c r="N334" i="2"/>
  <c r="Q334" i="2" s="1"/>
  <c r="K334" i="2"/>
  <c r="T333" i="2"/>
  <c r="R333" i="2"/>
  <c r="Q333" i="2"/>
  <c r="N333" i="2"/>
  <c r="K333" i="2"/>
  <c r="T332" i="2"/>
  <c r="R332" i="2"/>
  <c r="N332" i="2"/>
  <c r="Q332" i="2" s="1"/>
  <c r="K332" i="2"/>
  <c r="T331" i="2"/>
  <c r="R331" i="2"/>
  <c r="Q331" i="2"/>
  <c r="N331" i="2"/>
  <c r="K331" i="2"/>
  <c r="T330" i="2"/>
  <c r="R330" i="2"/>
  <c r="Q330" i="2"/>
  <c r="N330" i="2"/>
  <c r="K330" i="2"/>
  <c r="T329" i="2"/>
  <c r="R329" i="2"/>
  <c r="Q329" i="2"/>
  <c r="N329" i="2"/>
  <c r="K329" i="2"/>
  <c r="T328" i="2"/>
  <c r="R328" i="2"/>
  <c r="N328" i="2"/>
  <c r="Q328" i="2" s="1"/>
  <c r="K328" i="2"/>
  <c r="T327" i="2"/>
  <c r="R327" i="2"/>
  <c r="N327" i="2"/>
  <c r="Q327" i="2" s="1"/>
  <c r="K327" i="2"/>
  <c r="T326" i="2"/>
  <c r="R326" i="2"/>
  <c r="N326" i="2"/>
  <c r="Q326" i="2" s="1"/>
  <c r="K326" i="2"/>
  <c r="T325" i="2"/>
  <c r="R325" i="2"/>
  <c r="Q325" i="2"/>
  <c r="N325" i="2"/>
  <c r="K325" i="2"/>
  <c r="T324" i="2"/>
  <c r="R324" i="2"/>
  <c r="Q324" i="2"/>
  <c r="N324" i="2"/>
  <c r="K324" i="2"/>
  <c r="T323" i="2"/>
  <c r="R323" i="2"/>
  <c r="N323" i="2"/>
  <c r="Q323" i="2" s="1"/>
  <c r="K323" i="2"/>
  <c r="T322" i="2"/>
  <c r="R322" i="2"/>
  <c r="N322" i="2"/>
  <c r="Q322" i="2" s="1"/>
  <c r="K322" i="2"/>
  <c r="T321" i="2"/>
  <c r="R321" i="2"/>
  <c r="N321" i="2"/>
  <c r="Q321" i="2" s="1"/>
  <c r="K321" i="2"/>
  <c r="T320" i="2"/>
  <c r="R320" i="2"/>
  <c r="Q320" i="2"/>
  <c r="N320" i="2"/>
  <c r="K320" i="2"/>
  <c r="T319" i="2"/>
  <c r="R319" i="2"/>
  <c r="Q319" i="2"/>
  <c r="N319" i="2"/>
  <c r="K319" i="2"/>
  <c r="T318" i="2"/>
  <c r="R318" i="2"/>
  <c r="N318" i="2"/>
  <c r="Q318" i="2" s="1"/>
  <c r="K318" i="2"/>
  <c r="T317" i="2"/>
  <c r="R317" i="2"/>
  <c r="Q317" i="2"/>
  <c r="N317" i="2"/>
  <c r="K317" i="2"/>
  <c r="T316" i="2"/>
  <c r="R316" i="2"/>
  <c r="N316" i="2"/>
  <c r="Q316" i="2" s="1"/>
  <c r="K316" i="2"/>
  <c r="T315" i="2"/>
  <c r="R315" i="2"/>
  <c r="Q315" i="2"/>
  <c r="N315" i="2"/>
  <c r="K315" i="2"/>
  <c r="T314" i="2"/>
  <c r="R314" i="2"/>
  <c r="Q314" i="2"/>
  <c r="N314" i="2"/>
  <c r="K314" i="2"/>
  <c r="T313" i="2"/>
  <c r="R313" i="2"/>
  <c r="Q313" i="2"/>
  <c r="N313" i="2"/>
  <c r="K313" i="2"/>
  <c r="T312" i="2"/>
  <c r="R312" i="2"/>
  <c r="N312" i="2"/>
  <c r="Q312" i="2" s="1"/>
  <c r="K312" i="2"/>
  <c r="T311" i="2"/>
  <c r="R311" i="2"/>
  <c r="N311" i="2"/>
  <c r="Q311" i="2" s="1"/>
  <c r="K311" i="2"/>
  <c r="T310" i="2"/>
  <c r="R310" i="2"/>
  <c r="N310" i="2"/>
  <c r="Q310" i="2" s="1"/>
  <c r="K310" i="2"/>
  <c r="T309" i="2"/>
  <c r="R309" i="2"/>
  <c r="Q309" i="2"/>
  <c r="N309" i="2"/>
  <c r="K309" i="2"/>
  <c r="T308" i="2"/>
  <c r="R308" i="2"/>
  <c r="Q308" i="2"/>
  <c r="N308" i="2"/>
  <c r="K308" i="2"/>
  <c r="T307" i="2"/>
  <c r="R307" i="2"/>
  <c r="N307" i="2"/>
  <c r="Q307" i="2" s="1"/>
  <c r="K307" i="2"/>
  <c r="T306" i="2"/>
  <c r="R306" i="2"/>
  <c r="N306" i="2"/>
  <c r="Q306" i="2" s="1"/>
  <c r="K306" i="2"/>
  <c r="T305" i="2"/>
  <c r="R305" i="2"/>
  <c r="N305" i="2"/>
  <c r="Q305" i="2" s="1"/>
  <c r="K305" i="2"/>
  <c r="T304" i="2"/>
  <c r="R304" i="2"/>
  <c r="Q304" i="2"/>
  <c r="N304" i="2"/>
  <c r="K304" i="2"/>
  <c r="T303" i="2"/>
  <c r="R303" i="2"/>
  <c r="Q303" i="2"/>
  <c r="N303" i="2"/>
  <c r="K303" i="2"/>
  <c r="T302" i="2"/>
  <c r="R302" i="2"/>
  <c r="N302" i="2"/>
  <c r="Q302" i="2" s="1"/>
  <c r="K302" i="2"/>
  <c r="T301" i="2"/>
  <c r="R301" i="2"/>
  <c r="Q301" i="2"/>
  <c r="N301" i="2"/>
  <c r="K301" i="2"/>
  <c r="T300" i="2"/>
  <c r="R300" i="2"/>
  <c r="N300" i="2"/>
  <c r="Q300" i="2" s="1"/>
  <c r="K300" i="2"/>
  <c r="T299" i="2"/>
  <c r="R299" i="2"/>
  <c r="Q299" i="2"/>
  <c r="N299" i="2"/>
  <c r="K299" i="2"/>
  <c r="T298" i="2"/>
  <c r="R298" i="2"/>
  <c r="Q298" i="2"/>
  <c r="N298" i="2"/>
  <c r="K298" i="2"/>
  <c r="T297" i="2"/>
  <c r="R297" i="2"/>
  <c r="Q297" i="2"/>
  <c r="N297" i="2"/>
  <c r="K297" i="2"/>
  <c r="T296" i="2"/>
  <c r="R296" i="2"/>
  <c r="N296" i="2"/>
  <c r="Q296" i="2" s="1"/>
  <c r="K296" i="2"/>
  <c r="T295" i="2"/>
  <c r="R295" i="2"/>
  <c r="N295" i="2"/>
  <c r="Q295" i="2" s="1"/>
  <c r="K295" i="2"/>
  <c r="T294" i="2"/>
  <c r="R294" i="2"/>
  <c r="N294" i="2"/>
  <c r="Q294" i="2" s="1"/>
  <c r="K294" i="2"/>
  <c r="T293" i="2"/>
  <c r="R293" i="2"/>
  <c r="Q293" i="2"/>
  <c r="N293" i="2"/>
  <c r="K293" i="2"/>
  <c r="T292" i="2"/>
  <c r="R292" i="2"/>
  <c r="Q292" i="2"/>
  <c r="N292" i="2"/>
  <c r="K292" i="2"/>
  <c r="T291" i="2"/>
  <c r="R291" i="2"/>
  <c r="N291" i="2"/>
  <c r="Q291" i="2" s="1"/>
  <c r="K291" i="2"/>
  <c r="T290" i="2"/>
  <c r="R290" i="2"/>
  <c r="N290" i="2"/>
  <c r="Q290" i="2" s="1"/>
  <c r="K290" i="2"/>
  <c r="T289" i="2"/>
  <c r="R289" i="2"/>
  <c r="N289" i="2"/>
  <c r="Q289" i="2" s="1"/>
  <c r="K289" i="2"/>
  <c r="T288" i="2"/>
  <c r="R288" i="2"/>
  <c r="Q288" i="2"/>
  <c r="N288" i="2"/>
  <c r="K288" i="2"/>
  <c r="T287" i="2"/>
  <c r="R287" i="2"/>
  <c r="Q287" i="2"/>
  <c r="N287" i="2"/>
  <c r="K287" i="2"/>
  <c r="T286" i="2"/>
  <c r="R286" i="2"/>
  <c r="N286" i="2"/>
  <c r="Q286" i="2" s="1"/>
  <c r="K286" i="2"/>
  <c r="T285" i="2"/>
  <c r="R285" i="2"/>
  <c r="Q285" i="2"/>
  <c r="N285" i="2"/>
  <c r="K285" i="2"/>
  <c r="T284" i="2"/>
  <c r="R284" i="2"/>
  <c r="N284" i="2"/>
  <c r="Q284" i="2" s="1"/>
  <c r="K284" i="2"/>
  <c r="T283" i="2"/>
  <c r="R283" i="2"/>
  <c r="Q283" i="2"/>
  <c r="N283" i="2"/>
  <c r="K283" i="2"/>
  <c r="T282" i="2"/>
  <c r="R282" i="2"/>
  <c r="Q282" i="2"/>
  <c r="N282" i="2"/>
  <c r="K282" i="2"/>
  <c r="T281" i="2"/>
  <c r="R281" i="2"/>
  <c r="Q281" i="2"/>
  <c r="N281" i="2"/>
  <c r="K281" i="2"/>
  <c r="T280" i="2"/>
  <c r="R280" i="2"/>
  <c r="N280" i="2"/>
  <c r="Q280" i="2" s="1"/>
  <c r="K280" i="2"/>
  <c r="T279" i="2"/>
  <c r="R279" i="2"/>
  <c r="N279" i="2"/>
  <c r="Q279" i="2" s="1"/>
  <c r="K279" i="2"/>
  <c r="T278" i="2"/>
  <c r="R278" i="2"/>
  <c r="N278" i="2"/>
  <c r="Q278" i="2" s="1"/>
  <c r="K278" i="2"/>
  <c r="T277" i="2"/>
  <c r="R277" i="2"/>
  <c r="Q277" i="2"/>
  <c r="N277" i="2"/>
  <c r="K277" i="2"/>
  <c r="T276" i="2"/>
  <c r="R276" i="2"/>
  <c r="Q276" i="2"/>
  <c r="N276" i="2"/>
  <c r="K276" i="2"/>
  <c r="T275" i="2"/>
  <c r="R275" i="2"/>
  <c r="N275" i="2"/>
  <c r="Q275" i="2" s="1"/>
  <c r="K275" i="2"/>
  <c r="T274" i="2"/>
  <c r="R274" i="2"/>
  <c r="N274" i="2"/>
  <c r="Q274" i="2" s="1"/>
  <c r="K274" i="2"/>
  <c r="T273" i="2"/>
  <c r="R273" i="2"/>
  <c r="N273" i="2"/>
  <c r="Q273" i="2" s="1"/>
  <c r="K273" i="2"/>
  <c r="T272" i="2"/>
  <c r="R272" i="2"/>
  <c r="Q272" i="2"/>
  <c r="N272" i="2"/>
  <c r="K272" i="2"/>
  <c r="T271" i="2"/>
  <c r="R271" i="2"/>
  <c r="Q271" i="2"/>
  <c r="N271" i="2"/>
  <c r="K271" i="2"/>
  <c r="T270" i="2"/>
  <c r="R270" i="2"/>
  <c r="N270" i="2"/>
  <c r="Q270" i="2" s="1"/>
  <c r="K270" i="2"/>
  <c r="T269" i="2"/>
  <c r="R269" i="2"/>
  <c r="Q269" i="2"/>
  <c r="N269" i="2"/>
  <c r="K269" i="2"/>
  <c r="T268" i="2"/>
  <c r="R268" i="2"/>
  <c r="N268" i="2"/>
  <c r="Q268" i="2" s="1"/>
  <c r="K268" i="2"/>
  <c r="T267" i="2"/>
  <c r="R267" i="2"/>
  <c r="Q267" i="2"/>
  <c r="N267" i="2"/>
  <c r="K267" i="2"/>
  <c r="T266" i="2"/>
  <c r="R266" i="2"/>
  <c r="Q266" i="2"/>
  <c r="N266" i="2"/>
  <c r="K266" i="2"/>
  <c r="T265" i="2"/>
  <c r="R265" i="2"/>
  <c r="Q265" i="2"/>
  <c r="N265" i="2"/>
  <c r="K265" i="2"/>
  <c r="T264" i="2"/>
  <c r="R264" i="2"/>
  <c r="N264" i="2"/>
  <c r="Q264" i="2" s="1"/>
  <c r="K264" i="2"/>
  <c r="T263" i="2"/>
  <c r="R263" i="2"/>
  <c r="N263" i="2"/>
  <c r="Q263" i="2" s="1"/>
  <c r="K263" i="2"/>
  <c r="T262" i="2"/>
  <c r="R262" i="2"/>
  <c r="N262" i="2"/>
  <c r="Q262" i="2" s="1"/>
  <c r="K262" i="2"/>
  <c r="T261" i="2"/>
  <c r="R261" i="2"/>
  <c r="Q261" i="2"/>
  <c r="N261" i="2"/>
  <c r="K261" i="2"/>
  <c r="T260" i="2"/>
  <c r="R260" i="2"/>
  <c r="Q260" i="2"/>
  <c r="N260" i="2"/>
  <c r="K260" i="2"/>
  <c r="T259" i="2"/>
  <c r="R259" i="2"/>
  <c r="N259" i="2"/>
  <c r="Q259" i="2" s="1"/>
  <c r="K259" i="2"/>
  <c r="T258" i="2"/>
  <c r="R258" i="2"/>
  <c r="N258" i="2"/>
  <c r="Q258" i="2" s="1"/>
  <c r="K258" i="2"/>
  <c r="T257" i="2"/>
  <c r="R257" i="2"/>
  <c r="N257" i="2"/>
  <c r="Q257" i="2" s="1"/>
  <c r="K257" i="2"/>
  <c r="T256" i="2"/>
  <c r="R256" i="2"/>
  <c r="Q256" i="2"/>
  <c r="N256" i="2"/>
  <c r="K256" i="2"/>
  <c r="T255" i="2"/>
  <c r="R255" i="2"/>
  <c r="Q255" i="2"/>
  <c r="N255" i="2"/>
  <c r="K255" i="2"/>
  <c r="T254" i="2"/>
  <c r="R254" i="2"/>
  <c r="N254" i="2"/>
  <c r="Q254" i="2" s="1"/>
  <c r="K254" i="2"/>
  <c r="T253" i="2"/>
  <c r="R253" i="2"/>
  <c r="Q253" i="2"/>
  <c r="N253" i="2"/>
  <c r="K253" i="2"/>
  <c r="T252" i="2"/>
  <c r="R252" i="2"/>
  <c r="N252" i="2"/>
  <c r="Q252" i="2" s="1"/>
  <c r="K252" i="2"/>
  <c r="T251" i="2"/>
  <c r="R251" i="2"/>
  <c r="Q251" i="2"/>
  <c r="N251" i="2"/>
  <c r="K251" i="2"/>
  <c r="T250" i="2"/>
  <c r="R250" i="2"/>
  <c r="Q250" i="2"/>
  <c r="N250" i="2"/>
  <c r="K250" i="2"/>
  <c r="T249" i="2"/>
  <c r="R249" i="2"/>
  <c r="Q249" i="2"/>
  <c r="N249" i="2"/>
  <c r="K249" i="2"/>
  <c r="T248" i="2"/>
  <c r="R248" i="2"/>
  <c r="N248" i="2"/>
  <c r="Q248" i="2" s="1"/>
  <c r="K248" i="2"/>
  <c r="T247" i="2"/>
  <c r="R247" i="2"/>
  <c r="N247" i="2"/>
  <c r="Q247" i="2" s="1"/>
  <c r="K247" i="2"/>
  <c r="T246" i="2"/>
  <c r="R246" i="2"/>
  <c r="N246" i="2"/>
  <c r="Q246" i="2" s="1"/>
  <c r="K246" i="2"/>
  <c r="T245" i="2"/>
  <c r="R245" i="2"/>
  <c r="Q245" i="2"/>
  <c r="N245" i="2"/>
  <c r="K245" i="2"/>
  <c r="T244" i="2"/>
  <c r="R244" i="2"/>
  <c r="Q244" i="2"/>
  <c r="N244" i="2"/>
  <c r="K244" i="2"/>
  <c r="T243" i="2"/>
  <c r="R243" i="2"/>
  <c r="N243" i="2"/>
  <c r="Q243" i="2" s="1"/>
  <c r="K243" i="2"/>
  <c r="T242" i="2"/>
  <c r="R242" i="2"/>
  <c r="N242" i="2"/>
  <c r="Q242" i="2" s="1"/>
  <c r="K242" i="2"/>
  <c r="T241" i="2"/>
  <c r="R241" i="2"/>
  <c r="N241" i="2"/>
  <c r="Q241" i="2" s="1"/>
  <c r="K241" i="2"/>
  <c r="T240" i="2"/>
  <c r="R240" i="2"/>
  <c r="Q240" i="2"/>
  <c r="N240" i="2"/>
  <c r="K240" i="2"/>
  <c r="T239" i="2"/>
  <c r="R239" i="2"/>
  <c r="Q239" i="2"/>
  <c r="N239" i="2"/>
  <c r="K239" i="2"/>
  <c r="T238" i="2"/>
  <c r="R238" i="2"/>
  <c r="N238" i="2"/>
  <c r="Q238" i="2" s="1"/>
  <c r="K238" i="2"/>
  <c r="T237" i="2"/>
  <c r="R237" i="2"/>
  <c r="Q237" i="2"/>
  <c r="N237" i="2"/>
  <c r="K237" i="2"/>
  <c r="T236" i="2"/>
  <c r="R236" i="2"/>
  <c r="N236" i="2"/>
  <c r="Q236" i="2" s="1"/>
  <c r="K236" i="2"/>
  <c r="T235" i="2"/>
  <c r="R235" i="2"/>
  <c r="Q235" i="2"/>
  <c r="N235" i="2"/>
  <c r="K235" i="2"/>
  <c r="T234" i="2"/>
  <c r="R234" i="2"/>
  <c r="Q234" i="2"/>
  <c r="N234" i="2"/>
  <c r="K234" i="2"/>
  <c r="T233" i="2"/>
  <c r="R233" i="2"/>
  <c r="Q233" i="2"/>
  <c r="N233" i="2"/>
  <c r="K233" i="2"/>
  <c r="T232" i="2"/>
  <c r="R232" i="2"/>
  <c r="N232" i="2"/>
  <c r="Q232" i="2" s="1"/>
  <c r="K232" i="2"/>
  <c r="T231" i="2"/>
  <c r="R231" i="2"/>
  <c r="N231" i="2"/>
  <c r="Q231" i="2" s="1"/>
  <c r="K231" i="2"/>
  <c r="T230" i="2"/>
  <c r="R230" i="2"/>
  <c r="N230" i="2"/>
  <c r="Q230" i="2" s="1"/>
  <c r="K230" i="2"/>
  <c r="T229" i="2"/>
  <c r="R229" i="2"/>
  <c r="Q229" i="2"/>
  <c r="N229" i="2"/>
  <c r="K229" i="2"/>
  <c r="T228" i="2"/>
  <c r="R228" i="2"/>
  <c r="Q228" i="2"/>
  <c r="N228" i="2"/>
  <c r="K228" i="2"/>
  <c r="T227" i="2"/>
  <c r="R227" i="2"/>
  <c r="N227" i="2"/>
  <c r="Q227" i="2" s="1"/>
  <c r="K227" i="2"/>
  <c r="T226" i="2"/>
  <c r="R226" i="2"/>
  <c r="N226" i="2"/>
  <c r="Q226" i="2" s="1"/>
  <c r="K226" i="2"/>
  <c r="T225" i="2"/>
  <c r="R225" i="2"/>
  <c r="N225" i="2"/>
  <c r="Q225" i="2" s="1"/>
  <c r="K225" i="2"/>
  <c r="T224" i="2"/>
  <c r="R224" i="2"/>
  <c r="Q224" i="2"/>
  <c r="N224" i="2"/>
  <c r="K224" i="2"/>
  <c r="T223" i="2"/>
  <c r="R223" i="2"/>
  <c r="Q223" i="2"/>
  <c r="N223" i="2"/>
  <c r="K223" i="2"/>
  <c r="T222" i="2"/>
  <c r="R222" i="2"/>
  <c r="N222" i="2"/>
  <c r="Q222" i="2" s="1"/>
  <c r="K222" i="2"/>
  <c r="T221" i="2"/>
  <c r="R221" i="2"/>
  <c r="Q221" i="2"/>
  <c r="N221" i="2"/>
  <c r="K221" i="2"/>
  <c r="T220" i="2"/>
  <c r="R220" i="2"/>
  <c r="N220" i="2"/>
  <c r="Q220" i="2" s="1"/>
  <c r="K220" i="2"/>
  <c r="T219" i="2"/>
  <c r="R219" i="2"/>
  <c r="Q219" i="2"/>
  <c r="N219" i="2"/>
  <c r="K219" i="2"/>
  <c r="T218" i="2"/>
  <c r="R218" i="2"/>
  <c r="Q218" i="2"/>
  <c r="N218" i="2"/>
  <c r="K218" i="2"/>
  <c r="T217" i="2"/>
  <c r="R217" i="2"/>
  <c r="Q217" i="2"/>
  <c r="N217" i="2"/>
  <c r="K217" i="2"/>
  <c r="T216" i="2"/>
  <c r="R216" i="2"/>
  <c r="N216" i="2"/>
  <c r="Q216" i="2" s="1"/>
  <c r="K216" i="2"/>
  <c r="T215" i="2"/>
  <c r="R215" i="2"/>
  <c r="N215" i="2"/>
  <c r="Q215" i="2" s="1"/>
  <c r="K215" i="2"/>
  <c r="T214" i="2"/>
  <c r="R214" i="2"/>
  <c r="N214" i="2"/>
  <c r="Q214" i="2" s="1"/>
  <c r="K214" i="2"/>
  <c r="T213" i="2"/>
  <c r="R213" i="2"/>
  <c r="Q213" i="2"/>
  <c r="N213" i="2"/>
  <c r="K213" i="2"/>
  <c r="T212" i="2"/>
  <c r="R212" i="2"/>
  <c r="Q212" i="2"/>
  <c r="N212" i="2"/>
  <c r="K212" i="2"/>
  <c r="T211" i="2"/>
  <c r="R211" i="2"/>
  <c r="N211" i="2"/>
  <c r="Q211" i="2" s="1"/>
  <c r="K211" i="2"/>
  <c r="T210" i="2"/>
  <c r="R210" i="2"/>
  <c r="N210" i="2"/>
  <c r="Q210" i="2" s="1"/>
  <c r="K210" i="2"/>
  <c r="T209" i="2"/>
  <c r="R209" i="2"/>
  <c r="N209" i="2"/>
  <c r="Q209" i="2" s="1"/>
  <c r="K209" i="2"/>
  <c r="T208" i="2"/>
  <c r="R208" i="2"/>
  <c r="Q208" i="2"/>
  <c r="N208" i="2"/>
  <c r="K208" i="2"/>
  <c r="T207" i="2"/>
  <c r="R207" i="2"/>
  <c r="Q207" i="2"/>
  <c r="N207" i="2"/>
  <c r="K207" i="2"/>
  <c r="T206" i="2"/>
  <c r="R206" i="2"/>
  <c r="N206" i="2"/>
  <c r="Q206" i="2" s="1"/>
  <c r="K206" i="2"/>
  <c r="T205" i="2"/>
  <c r="R205" i="2"/>
  <c r="Q205" i="2"/>
  <c r="N205" i="2"/>
  <c r="K205" i="2"/>
  <c r="T204" i="2"/>
  <c r="R204" i="2"/>
  <c r="N204" i="2"/>
  <c r="Q204" i="2" s="1"/>
  <c r="K204" i="2"/>
  <c r="T203" i="2"/>
  <c r="R203" i="2"/>
  <c r="Q203" i="2"/>
  <c r="N203" i="2"/>
  <c r="K203" i="2"/>
  <c r="T202" i="2"/>
  <c r="R202" i="2"/>
  <c r="Q202" i="2"/>
  <c r="N202" i="2"/>
  <c r="K202" i="2"/>
  <c r="T201" i="2"/>
  <c r="R201" i="2"/>
  <c r="Q201" i="2"/>
  <c r="N201" i="2"/>
  <c r="K201" i="2"/>
  <c r="T200" i="2"/>
  <c r="R200" i="2"/>
  <c r="N200" i="2"/>
  <c r="Q200" i="2" s="1"/>
  <c r="K200" i="2"/>
  <c r="T199" i="2"/>
  <c r="R199" i="2"/>
  <c r="N199" i="2"/>
  <c r="Q199" i="2" s="1"/>
  <c r="K199" i="2"/>
  <c r="T198" i="2"/>
  <c r="R198" i="2"/>
  <c r="N198" i="2"/>
  <c r="Q198" i="2" s="1"/>
  <c r="K198" i="2"/>
  <c r="T197" i="2"/>
  <c r="R197" i="2"/>
  <c r="Q197" i="2"/>
  <c r="N197" i="2"/>
  <c r="K197" i="2"/>
  <c r="T196" i="2"/>
  <c r="R196" i="2"/>
  <c r="Q196" i="2"/>
  <c r="N196" i="2"/>
  <c r="K196" i="2"/>
  <c r="T195" i="2"/>
  <c r="R195" i="2"/>
  <c r="N195" i="2"/>
  <c r="Q195" i="2" s="1"/>
  <c r="K195" i="2"/>
  <c r="T194" i="2"/>
  <c r="R194" i="2"/>
  <c r="N194" i="2"/>
  <c r="Q194" i="2" s="1"/>
  <c r="K194" i="2"/>
  <c r="T193" i="2"/>
  <c r="R193" i="2"/>
  <c r="N193" i="2"/>
  <c r="Q193" i="2" s="1"/>
  <c r="K193" i="2"/>
  <c r="T192" i="2"/>
  <c r="R192" i="2"/>
  <c r="Q192" i="2"/>
  <c r="N192" i="2"/>
  <c r="K192" i="2"/>
  <c r="T191" i="2"/>
  <c r="R191" i="2"/>
  <c r="Q191" i="2"/>
  <c r="N191" i="2"/>
  <c r="K191" i="2"/>
  <c r="T190" i="2"/>
  <c r="R190" i="2"/>
  <c r="N190" i="2"/>
  <c r="Q190" i="2" s="1"/>
  <c r="K190" i="2"/>
  <c r="T189" i="2"/>
  <c r="R189" i="2"/>
  <c r="Q189" i="2"/>
  <c r="N189" i="2"/>
  <c r="K189" i="2"/>
  <c r="T188" i="2"/>
  <c r="R188" i="2"/>
  <c r="N188" i="2"/>
  <c r="Q188" i="2" s="1"/>
  <c r="K188" i="2"/>
  <c r="T187" i="2"/>
  <c r="R187" i="2"/>
  <c r="Q187" i="2"/>
  <c r="N187" i="2"/>
  <c r="K187" i="2"/>
  <c r="T186" i="2"/>
  <c r="R186" i="2"/>
  <c r="Q186" i="2"/>
  <c r="N186" i="2"/>
  <c r="K186" i="2"/>
  <c r="T185" i="2"/>
  <c r="R185" i="2"/>
  <c r="Q185" i="2"/>
  <c r="N185" i="2"/>
  <c r="K185" i="2"/>
  <c r="T184" i="2"/>
  <c r="R184" i="2"/>
  <c r="N184" i="2"/>
  <c r="Q184" i="2" s="1"/>
  <c r="K184" i="2"/>
  <c r="T183" i="2"/>
  <c r="R183" i="2"/>
  <c r="N183" i="2"/>
  <c r="Q183" i="2" s="1"/>
  <c r="K183" i="2"/>
  <c r="T182" i="2"/>
  <c r="R182" i="2"/>
  <c r="N182" i="2"/>
  <c r="Q182" i="2" s="1"/>
  <c r="K182" i="2"/>
  <c r="T181" i="2"/>
  <c r="R181" i="2"/>
  <c r="Q181" i="2"/>
  <c r="N181" i="2"/>
  <c r="K181" i="2"/>
  <c r="T180" i="2"/>
  <c r="R180" i="2"/>
  <c r="Q180" i="2"/>
  <c r="N180" i="2"/>
  <c r="K180" i="2"/>
  <c r="T179" i="2"/>
  <c r="R179" i="2"/>
  <c r="N179" i="2"/>
  <c r="Q179" i="2" s="1"/>
  <c r="K179" i="2"/>
  <c r="T178" i="2"/>
  <c r="R178" i="2"/>
  <c r="N178" i="2"/>
  <c r="Q178" i="2" s="1"/>
  <c r="K178" i="2"/>
  <c r="T177" i="2"/>
  <c r="R177" i="2"/>
  <c r="N177" i="2"/>
  <c r="Q177" i="2" s="1"/>
  <c r="K177" i="2"/>
  <c r="T176" i="2"/>
  <c r="R176" i="2"/>
  <c r="Q176" i="2"/>
  <c r="N176" i="2"/>
  <c r="K176" i="2"/>
  <c r="T175" i="2"/>
  <c r="R175" i="2"/>
  <c r="Q175" i="2"/>
  <c r="N175" i="2"/>
  <c r="K175" i="2"/>
  <c r="T174" i="2"/>
  <c r="R174" i="2"/>
  <c r="N174" i="2"/>
  <c r="Q174" i="2" s="1"/>
  <c r="K174" i="2"/>
  <c r="T173" i="2"/>
  <c r="R173" i="2"/>
  <c r="Q173" i="2"/>
  <c r="N173" i="2"/>
  <c r="K173" i="2"/>
  <c r="T172" i="2"/>
  <c r="R172" i="2"/>
  <c r="N172" i="2"/>
  <c r="Q172" i="2" s="1"/>
  <c r="K172" i="2"/>
  <c r="T171" i="2"/>
  <c r="R171" i="2"/>
  <c r="Q171" i="2"/>
  <c r="N171" i="2"/>
  <c r="K171" i="2"/>
  <c r="T170" i="2"/>
  <c r="R170" i="2"/>
  <c r="Q170" i="2"/>
  <c r="N170" i="2"/>
  <c r="K170" i="2"/>
  <c r="T169" i="2"/>
  <c r="R169" i="2"/>
  <c r="Q169" i="2"/>
  <c r="N169" i="2"/>
  <c r="K169" i="2"/>
  <c r="T168" i="2"/>
  <c r="R168" i="2"/>
  <c r="N168" i="2"/>
  <c r="Q168" i="2" s="1"/>
  <c r="K168" i="2"/>
  <c r="T167" i="2"/>
  <c r="R167" i="2"/>
  <c r="N167" i="2"/>
  <c r="Q167" i="2" s="1"/>
  <c r="K167" i="2"/>
  <c r="T166" i="2"/>
  <c r="R166" i="2"/>
  <c r="N166" i="2"/>
  <c r="Q166" i="2" s="1"/>
  <c r="K166" i="2"/>
  <c r="T165" i="2"/>
  <c r="R165" i="2"/>
  <c r="Q165" i="2"/>
  <c r="N165" i="2"/>
  <c r="K165" i="2"/>
  <c r="T164" i="2"/>
  <c r="R164" i="2"/>
  <c r="Q164" i="2"/>
  <c r="N164" i="2"/>
  <c r="K164" i="2"/>
  <c r="T163" i="2"/>
  <c r="R163" i="2"/>
  <c r="N163" i="2"/>
  <c r="Q163" i="2" s="1"/>
  <c r="K163" i="2"/>
  <c r="T162" i="2"/>
  <c r="R162" i="2"/>
  <c r="N162" i="2"/>
  <c r="Q162" i="2" s="1"/>
  <c r="K162" i="2"/>
  <c r="T161" i="2"/>
  <c r="R161" i="2"/>
  <c r="N161" i="2"/>
  <c r="Q161" i="2" s="1"/>
  <c r="K161" i="2"/>
  <c r="T160" i="2"/>
  <c r="R160" i="2"/>
  <c r="Q160" i="2"/>
  <c r="N160" i="2"/>
  <c r="K160" i="2"/>
  <c r="T159" i="2"/>
  <c r="R159" i="2"/>
  <c r="Q159" i="2"/>
  <c r="N159" i="2"/>
  <c r="K159" i="2"/>
  <c r="T158" i="2"/>
  <c r="R158" i="2"/>
  <c r="N158" i="2"/>
  <c r="Q158" i="2" s="1"/>
  <c r="K158" i="2"/>
  <c r="T157" i="2"/>
  <c r="R157" i="2"/>
  <c r="Q157" i="2"/>
  <c r="N157" i="2"/>
  <c r="K157" i="2"/>
  <c r="T156" i="2"/>
  <c r="R156" i="2"/>
  <c r="N156" i="2"/>
  <c r="Q156" i="2" s="1"/>
  <c r="K156" i="2"/>
  <c r="T155" i="2"/>
  <c r="R155" i="2"/>
  <c r="Q155" i="2"/>
  <c r="N155" i="2"/>
  <c r="K155" i="2"/>
  <c r="T154" i="2"/>
  <c r="R154" i="2"/>
  <c r="Q154" i="2"/>
  <c r="N154" i="2"/>
  <c r="K154" i="2"/>
  <c r="T153" i="2"/>
  <c r="R153" i="2"/>
  <c r="Q153" i="2"/>
  <c r="N153" i="2"/>
  <c r="K153" i="2"/>
  <c r="T152" i="2"/>
  <c r="R152" i="2"/>
  <c r="N152" i="2"/>
  <c r="Q152" i="2" s="1"/>
  <c r="K152" i="2"/>
  <c r="T151" i="2"/>
  <c r="R151" i="2"/>
  <c r="N151" i="2"/>
  <c r="Q151" i="2" s="1"/>
  <c r="K151" i="2"/>
  <c r="T150" i="2"/>
  <c r="R150" i="2"/>
  <c r="N150" i="2"/>
  <c r="Q150" i="2" s="1"/>
  <c r="K150" i="2"/>
  <c r="T149" i="2"/>
  <c r="R149" i="2"/>
  <c r="Q149" i="2"/>
  <c r="N149" i="2"/>
  <c r="K149" i="2"/>
  <c r="T148" i="2"/>
  <c r="R148" i="2"/>
  <c r="Q148" i="2"/>
  <c r="N148" i="2"/>
  <c r="K148" i="2"/>
  <c r="T147" i="2"/>
  <c r="R147" i="2"/>
  <c r="N147" i="2"/>
  <c r="Q147" i="2" s="1"/>
  <c r="K147" i="2"/>
  <c r="T146" i="2"/>
  <c r="R146" i="2"/>
  <c r="N146" i="2"/>
  <c r="Q146" i="2" s="1"/>
  <c r="K146" i="2"/>
  <c r="T145" i="2"/>
  <c r="R145" i="2"/>
  <c r="N145" i="2"/>
  <c r="Q145" i="2" s="1"/>
  <c r="K145" i="2"/>
  <c r="T144" i="2"/>
  <c r="R144" i="2"/>
  <c r="Q144" i="2"/>
  <c r="N144" i="2"/>
  <c r="K144" i="2"/>
  <c r="T143" i="2"/>
  <c r="R143" i="2"/>
  <c r="Q143" i="2"/>
  <c r="N143" i="2"/>
  <c r="K143" i="2"/>
  <c r="T142" i="2"/>
  <c r="R142" i="2"/>
  <c r="N142" i="2"/>
  <c r="Q142" i="2" s="1"/>
  <c r="K142" i="2"/>
  <c r="T141" i="2"/>
  <c r="R141" i="2"/>
  <c r="Q141" i="2"/>
  <c r="N141" i="2"/>
  <c r="K141" i="2"/>
  <c r="T140" i="2"/>
  <c r="R140" i="2"/>
  <c r="N140" i="2"/>
  <c r="Q140" i="2" s="1"/>
  <c r="K140" i="2"/>
  <c r="T139" i="2"/>
  <c r="R139" i="2"/>
  <c r="Q139" i="2"/>
  <c r="N139" i="2"/>
  <c r="K139" i="2"/>
  <c r="T138" i="2"/>
  <c r="R138" i="2"/>
  <c r="Q138" i="2"/>
  <c r="N138" i="2"/>
  <c r="K138" i="2"/>
  <c r="T137" i="2"/>
  <c r="R137" i="2"/>
  <c r="Q137" i="2"/>
  <c r="N137" i="2"/>
  <c r="K137" i="2"/>
  <c r="T136" i="2"/>
  <c r="R136" i="2"/>
  <c r="N136" i="2"/>
  <c r="Q136" i="2" s="1"/>
  <c r="K136" i="2"/>
  <c r="T135" i="2"/>
  <c r="R135" i="2"/>
  <c r="N135" i="2"/>
  <c r="Q135" i="2" s="1"/>
  <c r="K135" i="2"/>
  <c r="T134" i="2"/>
  <c r="R134" i="2"/>
  <c r="N134" i="2"/>
  <c r="Q134" i="2" s="1"/>
  <c r="K134" i="2"/>
  <c r="T133" i="2"/>
  <c r="R133" i="2"/>
  <c r="Q133" i="2"/>
  <c r="N133" i="2"/>
  <c r="K133" i="2"/>
  <c r="T132" i="2"/>
  <c r="R132" i="2"/>
  <c r="Q132" i="2"/>
  <c r="N132" i="2"/>
  <c r="K132" i="2"/>
  <c r="T131" i="2"/>
  <c r="R131" i="2"/>
  <c r="N131" i="2"/>
  <c r="Q131" i="2" s="1"/>
  <c r="K131" i="2"/>
  <c r="T130" i="2"/>
  <c r="R130" i="2"/>
  <c r="N130" i="2"/>
  <c r="Q130" i="2" s="1"/>
  <c r="K130" i="2"/>
  <c r="T129" i="2"/>
  <c r="R129" i="2"/>
  <c r="N129" i="2"/>
  <c r="Q129" i="2" s="1"/>
  <c r="K129" i="2"/>
  <c r="T128" i="2"/>
  <c r="R128" i="2"/>
  <c r="Q128" i="2"/>
  <c r="N128" i="2"/>
  <c r="K128" i="2"/>
  <c r="T127" i="2"/>
  <c r="R127" i="2"/>
  <c r="Q127" i="2"/>
  <c r="N127" i="2"/>
  <c r="K127" i="2"/>
  <c r="T126" i="2"/>
  <c r="R126" i="2"/>
  <c r="N126" i="2"/>
  <c r="Q126" i="2" s="1"/>
  <c r="K126" i="2"/>
  <c r="T125" i="2"/>
  <c r="R125" i="2"/>
  <c r="Q125" i="2"/>
  <c r="N125" i="2"/>
  <c r="K125" i="2"/>
  <c r="T124" i="2"/>
  <c r="R124" i="2"/>
  <c r="N124" i="2"/>
  <c r="Q124" i="2" s="1"/>
  <c r="K124" i="2"/>
  <c r="T123" i="2"/>
  <c r="R123" i="2"/>
  <c r="Q123" i="2"/>
  <c r="N123" i="2"/>
  <c r="K123" i="2"/>
  <c r="T122" i="2"/>
  <c r="R122" i="2"/>
  <c r="Q122" i="2"/>
  <c r="N122" i="2"/>
  <c r="K122" i="2"/>
  <c r="T121" i="2"/>
  <c r="R121" i="2"/>
  <c r="Q121" i="2"/>
  <c r="N121" i="2"/>
  <c r="K121" i="2"/>
  <c r="T120" i="2"/>
  <c r="R120" i="2"/>
  <c r="N120" i="2"/>
  <c r="Q120" i="2" s="1"/>
  <c r="K120" i="2"/>
  <c r="T119" i="2"/>
  <c r="R119" i="2"/>
  <c r="N119" i="2"/>
  <c r="Q119" i="2" s="1"/>
  <c r="K119" i="2"/>
  <c r="T118" i="2"/>
  <c r="R118" i="2"/>
  <c r="N118" i="2"/>
  <c r="Q118" i="2" s="1"/>
  <c r="K118" i="2"/>
  <c r="T117" i="2"/>
  <c r="R117" i="2"/>
  <c r="Q117" i="2"/>
  <c r="N117" i="2"/>
  <c r="K117" i="2"/>
  <c r="T116" i="2"/>
  <c r="R116" i="2"/>
  <c r="Q116" i="2"/>
  <c r="N116" i="2"/>
  <c r="K116" i="2"/>
  <c r="T115" i="2"/>
  <c r="R115" i="2"/>
  <c r="N115" i="2"/>
  <c r="Q115" i="2" s="1"/>
  <c r="K115" i="2"/>
  <c r="T114" i="2"/>
  <c r="R114" i="2"/>
  <c r="N114" i="2"/>
  <c r="Q114" i="2" s="1"/>
  <c r="K114" i="2"/>
  <c r="T113" i="2"/>
  <c r="R113" i="2"/>
  <c r="N113" i="2"/>
  <c r="Q113" i="2" s="1"/>
  <c r="K113" i="2"/>
  <c r="T112" i="2"/>
  <c r="R112" i="2"/>
  <c r="Q112" i="2"/>
  <c r="N112" i="2"/>
  <c r="K112" i="2"/>
  <c r="T111" i="2"/>
  <c r="R111" i="2"/>
  <c r="Q111" i="2"/>
  <c r="N111" i="2"/>
  <c r="K111" i="2"/>
  <c r="T110" i="2"/>
  <c r="R110" i="2"/>
  <c r="N110" i="2"/>
  <c r="Q110" i="2" s="1"/>
  <c r="K110" i="2"/>
  <c r="T109" i="2"/>
  <c r="R109" i="2"/>
  <c r="Q109" i="2"/>
  <c r="N109" i="2"/>
  <c r="K109" i="2"/>
  <c r="T108" i="2"/>
  <c r="R108" i="2"/>
  <c r="N108" i="2"/>
  <c r="Q108" i="2" s="1"/>
  <c r="K108" i="2"/>
  <c r="T107" i="2"/>
  <c r="R107" i="2"/>
  <c r="Q107" i="2"/>
  <c r="N107" i="2"/>
  <c r="K107" i="2"/>
  <c r="T106" i="2"/>
  <c r="R106" i="2"/>
  <c r="Q106" i="2"/>
  <c r="N106" i="2"/>
  <c r="K106" i="2"/>
  <c r="T105" i="2"/>
  <c r="R105" i="2"/>
  <c r="Q105" i="2"/>
  <c r="N105" i="2"/>
  <c r="K105" i="2"/>
  <c r="T104" i="2"/>
  <c r="R104" i="2"/>
  <c r="N104" i="2"/>
  <c r="Q104" i="2" s="1"/>
  <c r="K104" i="2"/>
  <c r="T103" i="2"/>
  <c r="R103" i="2"/>
  <c r="N103" i="2"/>
  <c r="Q103" i="2" s="1"/>
  <c r="K103" i="2"/>
  <c r="T102" i="2"/>
  <c r="R102" i="2"/>
  <c r="N102" i="2"/>
  <c r="Q102" i="2" s="1"/>
  <c r="K102" i="2"/>
  <c r="T101" i="2"/>
  <c r="R101" i="2"/>
  <c r="Q101" i="2"/>
  <c r="N101" i="2"/>
  <c r="K101" i="2"/>
  <c r="T100" i="2"/>
  <c r="R100" i="2"/>
  <c r="Q100" i="2"/>
  <c r="N100" i="2"/>
  <c r="K100" i="2"/>
  <c r="T99" i="2"/>
  <c r="R99" i="2"/>
  <c r="N99" i="2"/>
  <c r="Q99" i="2" s="1"/>
  <c r="K99" i="2"/>
  <c r="T98" i="2"/>
  <c r="R98" i="2"/>
  <c r="N98" i="2"/>
  <c r="Q98" i="2" s="1"/>
  <c r="K98" i="2"/>
  <c r="T97" i="2"/>
  <c r="R97" i="2"/>
  <c r="N97" i="2"/>
  <c r="Q97" i="2" s="1"/>
  <c r="K97" i="2"/>
  <c r="T96" i="2"/>
  <c r="R96" i="2"/>
  <c r="Q96" i="2"/>
  <c r="N96" i="2"/>
  <c r="K96" i="2"/>
  <c r="T95" i="2"/>
  <c r="R95" i="2"/>
  <c r="Q95" i="2"/>
  <c r="N95" i="2"/>
  <c r="K95" i="2"/>
  <c r="T94" i="2"/>
  <c r="R94" i="2"/>
  <c r="N94" i="2"/>
  <c r="Q94" i="2" s="1"/>
  <c r="K94" i="2"/>
  <c r="T93" i="2"/>
  <c r="R93" i="2"/>
  <c r="Q93" i="2"/>
  <c r="N93" i="2"/>
  <c r="K93" i="2"/>
  <c r="T92" i="2"/>
  <c r="R92" i="2"/>
  <c r="N92" i="2"/>
  <c r="Q92" i="2" s="1"/>
  <c r="K92" i="2"/>
  <c r="T91" i="2"/>
  <c r="R91" i="2"/>
  <c r="Q91" i="2"/>
  <c r="N91" i="2"/>
  <c r="K91" i="2"/>
  <c r="T90" i="2"/>
  <c r="R90" i="2"/>
  <c r="Q90" i="2"/>
  <c r="N90" i="2"/>
  <c r="K90" i="2"/>
  <c r="T89" i="2"/>
  <c r="R89" i="2"/>
  <c r="Q89" i="2"/>
  <c r="N89" i="2"/>
  <c r="K89" i="2"/>
  <c r="T88" i="2"/>
  <c r="R88" i="2"/>
  <c r="N88" i="2"/>
  <c r="Q88" i="2" s="1"/>
  <c r="K88" i="2"/>
  <c r="T87" i="2"/>
  <c r="R87" i="2"/>
  <c r="N87" i="2"/>
  <c r="Q87" i="2" s="1"/>
  <c r="K87" i="2"/>
  <c r="T86" i="2"/>
  <c r="R86" i="2"/>
  <c r="N86" i="2"/>
  <c r="Q86" i="2" s="1"/>
  <c r="K86" i="2"/>
  <c r="T85" i="2"/>
  <c r="R85" i="2"/>
  <c r="Q85" i="2"/>
  <c r="N85" i="2"/>
  <c r="K85" i="2"/>
  <c r="T84" i="2"/>
  <c r="R84" i="2"/>
  <c r="Q84" i="2"/>
  <c r="N84" i="2"/>
  <c r="K84" i="2"/>
  <c r="T83" i="2"/>
  <c r="R83" i="2"/>
  <c r="N83" i="2"/>
  <c r="Q83" i="2" s="1"/>
  <c r="K83" i="2"/>
  <c r="T82" i="2"/>
  <c r="R82" i="2"/>
  <c r="N82" i="2"/>
  <c r="Q82" i="2" s="1"/>
  <c r="K82" i="2"/>
  <c r="T81" i="2"/>
  <c r="R81" i="2"/>
  <c r="N81" i="2"/>
  <c r="Q81" i="2" s="1"/>
  <c r="K81" i="2"/>
  <c r="T80" i="2"/>
  <c r="R80" i="2"/>
  <c r="Q80" i="2"/>
  <c r="N80" i="2"/>
  <c r="K80" i="2"/>
  <c r="T79" i="2"/>
  <c r="R79" i="2"/>
  <c r="Q79" i="2"/>
  <c r="N79" i="2"/>
  <c r="K79" i="2"/>
  <c r="T78" i="2"/>
  <c r="R78" i="2"/>
  <c r="N78" i="2"/>
  <c r="Q78" i="2" s="1"/>
  <c r="K78" i="2"/>
  <c r="T77" i="2"/>
  <c r="R77" i="2"/>
  <c r="Q77" i="2"/>
  <c r="N77" i="2"/>
  <c r="K77" i="2"/>
  <c r="T76" i="2"/>
  <c r="R76" i="2"/>
  <c r="N76" i="2"/>
  <c r="Q76" i="2" s="1"/>
  <c r="K76" i="2"/>
  <c r="T75" i="2"/>
  <c r="R75" i="2"/>
  <c r="Q75" i="2"/>
  <c r="N75" i="2"/>
  <c r="K75" i="2"/>
  <c r="T74" i="2"/>
  <c r="R74" i="2"/>
  <c r="Q74" i="2"/>
  <c r="N74" i="2"/>
  <c r="K74" i="2"/>
  <c r="T73" i="2"/>
  <c r="R73" i="2"/>
  <c r="Q73" i="2"/>
  <c r="N73" i="2"/>
  <c r="K73" i="2"/>
  <c r="T72" i="2"/>
  <c r="R72" i="2"/>
  <c r="N72" i="2"/>
  <c r="Q72" i="2" s="1"/>
  <c r="K72" i="2"/>
  <c r="T71" i="2"/>
  <c r="R71" i="2"/>
  <c r="N71" i="2"/>
  <c r="Q71" i="2" s="1"/>
  <c r="K71" i="2"/>
  <c r="T70" i="2"/>
  <c r="R70" i="2"/>
  <c r="N70" i="2"/>
  <c r="Q70" i="2" s="1"/>
  <c r="K70" i="2"/>
  <c r="T69" i="2"/>
  <c r="R69" i="2"/>
  <c r="Q69" i="2"/>
  <c r="N69" i="2"/>
  <c r="K69" i="2"/>
  <c r="T68" i="2"/>
  <c r="R68" i="2"/>
  <c r="Q68" i="2"/>
  <c r="N68" i="2"/>
  <c r="K68" i="2"/>
  <c r="T67" i="2"/>
  <c r="R67" i="2"/>
  <c r="N67" i="2"/>
  <c r="Q67" i="2" s="1"/>
  <c r="K67" i="2"/>
  <c r="T66" i="2"/>
  <c r="R66" i="2"/>
  <c r="N66" i="2"/>
  <c r="Q66" i="2" s="1"/>
  <c r="K66" i="2"/>
  <c r="T65" i="2"/>
  <c r="R65" i="2"/>
  <c r="N65" i="2"/>
  <c r="Q65" i="2" s="1"/>
  <c r="K65" i="2"/>
  <c r="T64" i="2"/>
  <c r="R64" i="2"/>
  <c r="Q64" i="2"/>
  <c r="N64" i="2"/>
  <c r="K64" i="2"/>
  <c r="T63" i="2"/>
  <c r="R63" i="2"/>
  <c r="Q63" i="2"/>
  <c r="N63" i="2"/>
  <c r="K63" i="2"/>
  <c r="T62" i="2"/>
  <c r="R62" i="2"/>
  <c r="N62" i="2"/>
  <c r="Q62" i="2" s="1"/>
  <c r="K62" i="2"/>
  <c r="T61" i="2"/>
  <c r="R61" i="2"/>
  <c r="Q61" i="2"/>
  <c r="N61" i="2"/>
  <c r="K61" i="2"/>
  <c r="T60" i="2"/>
  <c r="R60" i="2"/>
  <c r="N60" i="2"/>
  <c r="Q60" i="2" s="1"/>
  <c r="K60" i="2"/>
  <c r="T59" i="2"/>
  <c r="R59" i="2"/>
  <c r="Q59" i="2"/>
  <c r="N59" i="2"/>
  <c r="K59" i="2"/>
  <c r="T58" i="2"/>
  <c r="R58" i="2"/>
  <c r="Q58" i="2"/>
  <c r="N58" i="2"/>
  <c r="K58" i="2"/>
  <c r="T57" i="2"/>
  <c r="R57" i="2"/>
  <c r="Q57" i="2"/>
  <c r="N57" i="2"/>
  <c r="K57" i="2"/>
  <c r="T56" i="2"/>
  <c r="R56" i="2"/>
  <c r="N56" i="2"/>
  <c r="Q56" i="2" s="1"/>
  <c r="K56" i="2"/>
  <c r="T55" i="2"/>
  <c r="R55" i="2"/>
  <c r="N55" i="2"/>
  <c r="Q55" i="2" s="1"/>
  <c r="K55" i="2"/>
  <c r="T54" i="2"/>
  <c r="R54" i="2"/>
  <c r="N54" i="2"/>
  <c r="Q54" i="2" s="1"/>
  <c r="K54" i="2"/>
  <c r="T53" i="2"/>
  <c r="R53" i="2"/>
  <c r="Q53" i="2"/>
  <c r="N53" i="2"/>
  <c r="K53" i="2"/>
  <c r="T52" i="2"/>
  <c r="R52" i="2"/>
  <c r="Q52" i="2"/>
  <c r="N52" i="2"/>
  <c r="K52" i="2"/>
  <c r="T51" i="2"/>
  <c r="R51" i="2"/>
  <c r="N51" i="2"/>
  <c r="Q51" i="2" s="1"/>
  <c r="K51" i="2"/>
  <c r="T50" i="2"/>
  <c r="R50" i="2"/>
  <c r="N50" i="2"/>
  <c r="Q50" i="2" s="1"/>
  <c r="K50" i="2"/>
  <c r="T49" i="2"/>
  <c r="R49" i="2"/>
  <c r="N49" i="2"/>
  <c r="Q49" i="2" s="1"/>
  <c r="K49" i="2"/>
  <c r="T48" i="2"/>
  <c r="R48" i="2"/>
  <c r="Q48" i="2"/>
  <c r="N48" i="2"/>
  <c r="K48" i="2"/>
  <c r="T47" i="2"/>
  <c r="R47" i="2"/>
  <c r="Q47" i="2"/>
  <c r="N47" i="2"/>
  <c r="K47" i="2"/>
  <c r="T46" i="2"/>
  <c r="R46" i="2"/>
  <c r="N46" i="2"/>
  <c r="Q46" i="2" s="1"/>
  <c r="K46" i="2"/>
  <c r="T45" i="2"/>
  <c r="R45" i="2"/>
  <c r="Q45" i="2"/>
  <c r="N45" i="2"/>
  <c r="K45" i="2"/>
  <c r="T44" i="2"/>
  <c r="R44" i="2"/>
  <c r="N44" i="2"/>
  <c r="Q44" i="2" s="1"/>
  <c r="K44" i="2"/>
  <c r="T43" i="2"/>
  <c r="R43" i="2"/>
  <c r="Q43" i="2"/>
  <c r="N43" i="2"/>
  <c r="K43" i="2"/>
  <c r="T42" i="2"/>
  <c r="R42" i="2"/>
  <c r="Q42" i="2"/>
  <c r="N42" i="2"/>
  <c r="K42" i="2"/>
  <c r="T41" i="2"/>
  <c r="R41" i="2"/>
  <c r="Q41" i="2"/>
  <c r="N41" i="2"/>
  <c r="K41" i="2"/>
  <c r="T40" i="2"/>
  <c r="R40" i="2"/>
  <c r="N40" i="2"/>
  <c r="Q40" i="2" s="1"/>
  <c r="K40" i="2"/>
  <c r="T39" i="2"/>
  <c r="R39" i="2"/>
  <c r="N39" i="2"/>
  <c r="Q39" i="2" s="1"/>
  <c r="K39" i="2"/>
  <c r="T38" i="2"/>
  <c r="R38" i="2"/>
  <c r="N38" i="2"/>
  <c r="Q38" i="2" s="1"/>
  <c r="K38" i="2"/>
  <c r="T37" i="2"/>
  <c r="R37" i="2"/>
  <c r="Q37" i="2"/>
  <c r="N37" i="2"/>
  <c r="K37" i="2"/>
  <c r="T36" i="2"/>
  <c r="R36" i="2"/>
  <c r="Q36" i="2"/>
  <c r="N36" i="2"/>
  <c r="K36" i="2"/>
  <c r="T35" i="2"/>
  <c r="R35" i="2"/>
  <c r="N35" i="2"/>
  <c r="Q35" i="2" s="1"/>
  <c r="K35" i="2"/>
  <c r="T34" i="2"/>
  <c r="R34" i="2"/>
  <c r="N34" i="2"/>
  <c r="Q34" i="2" s="1"/>
  <c r="K34" i="2"/>
  <c r="T33" i="2"/>
  <c r="R33" i="2"/>
  <c r="N33" i="2"/>
  <c r="Q33" i="2" s="1"/>
  <c r="K33" i="2"/>
  <c r="T32" i="2"/>
  <c r="R32" i="2"/>
  <c r="Q32" i="2"/>
  <c r="N32" i="2"/>
  <c r="K32" i="2"/>
  <c r="T31" i="2"/>
  <c r="R31" i="2"/>
  <c r="Q31" i="2"/>
  <c r="N31" i="2"/>
  <c r="K31" i="2"/>
  <c r="T30" i="2"/>
  <c r="R30" i="2"/>
  <c r="N30" i="2"/>
  <c r="Q30" i="2" s="1"/>
  <c r="K30" i="2"/>
  <c r="T29" i="2"/>
  <c r="R29" i="2"/>
  <c r="Q29" i="2"/>
  <c r="N29" i="2"/>
  <c r="K29" i="2"/>
  <c r="T28" i="2"/>
  <c r="R28" i="2"/>
  <c r="N28" i="2"/>
  <c r="Q28" i="2" s="1"/>
  <c r="K28" i="2"/>
  <c r="T27" i="2"/>
  <c r="R27" i="2"/>
  <c r="Q27" i="2"/>
  <c r="N27" i="2"/>
  <c r="K27" i="2"/>
  <c r="T26" i="2"/>
  <c r="R26" i="2"/>
  <c r="Q26" i="2"/>
  <c r="N26" i="2"/>
  <c r="K26" i="2"/>
  <c r="T25" i="2"/>
  <c r="R25" i="2"/>
  <c r="Q25" i="2"/>
  <c r="N25" i="2"/>
  <c r="K25" i="2"/>
  <c r="T24" i="2"/>
  <c r="R24" i="2"/>
  <c r="N24" i="2"/>
  <c r="Q24" i="2" s="1"/>
  <c r="K24" i="2"/>
  <c r="T23" i="2"/>
  <c r="R23" i="2"/>
  <c r="N23" i="2"/>
  <c r="Q23" i="2" s="1"/>
  <c r="K23" i="2"/>
  <c r="T22" i="2"/>
  <c r="R22" i="2"/>
  <c r="N22" i="2"/>
  <c r="Q22" i="2" s="1"/>
  <c r="K22" i="2"/>
  <c r="T21" i="2"/>
  <c r="R21" i="2"/>
  <c r="Q21" i="2"/>
  <c r="N21" i="2"/>
  <c r="K21" i="2"/>
  <c r="T20" i="2"/>
  <c r="R20" i="2"/>
  <c r="Q20" i="2"/>
  <c r="N20" i="2"/>
  <c r="K20" i="2"/>
  <c r="T19" i="2"/>
  <c r="R19" i="2"/>
  <c r="N19" i="2"/>
  <c r="Q19" i="2" s="1"/>
  <c r="K19" i="2"/>
  <c r="T18" i="2"/>
  <c r="R18" i="2"/>
  <c r="N18" i="2"/>
  <c r="Q18" i="2" s="1"/>
  <c r="K18" i="2"/>
  <c r="T17" i="2"/>
  <c r="R17" i="2"/>
  <c r="N17" i="2"/>
  <c r="Q17" i="2" s="1"/>
  <c r="K17" i="2"/>
  <c r="T16" i="2"/>
  <c r="R16" i="2"/>
  <c r="Q16" i="2"/>
  <c r="N16" i="2"/>
  <c r="K16" i="2"/>
  <c r="T15" i="2"/>
  <c r="R15" i="2"/>
  <c r="Q15" i="2"/>
  <c r="N15" i="2"/>
  <c r="K15" i="2"/>
  <c r="T14" i="2"/>
  <c r="R14" i="2"/>
  <c r="N14" i="2"/>
  <c r="Q14" i="2" s="1"/>
  <c r="K14" i="2"/>
  <c r="T13" i="2"/>
  <c r="R13" i="2"/>
  <c r="Q13" i="2"/>
  <c r="N13" i="2"/>
  <c r="K13" i="2"/>
  <c r="T12" i="2"/>
  <c r="R12" i="2"/>
  <c r="N12" i="2"/>
  <c r="Q12" i="2" s="1"/>
  <c r="K12" i="2"/>
  <c r="T11" i="2"/>
  <c r="K11" i="2"/>
  <c r="N11" i="2" s="1"/>
  <c r="T10" i="2"/>
  <c r="Q10" i="2"/>
  <c r="N10" i="2"/>
  <c r="B21" i="4" s="1"/>
  <c r="K10" i="2"/>
  <c r="K9" i="2"/>
  <c r="T9" i="2" s="1"/>
  <c r="N8" i="2"/>
  <c r="B17" i="4" s="1"/>
  <c r="K8" i="2"/>
  <c r="T8" i="2" s="1"/>
  <c r="N7" i="2"/>
  <c r="R7" i="2" s="1"/>
  <c r="K7" i="2"/>
  <c r="T7" i="2" s="1"/>
  <c r="T6" i="2"/>
  <c r="N6" i="2"/>
  <c r="Q6" i="2" s="1"/>
  <c r="K6" i="2"/>
  <c r="K5" i="2"/>
  <c r="T5" i="2" s="1"/>
  <c r="P24" i="4" l="1"/>
  <c r="D26" i="4"/>
  <c r="P25" i="4"/>
  <c r="E25" i="4"/>
  <c r="Q25" i="4" s="1"/>
  <c r="R11" i="2"/>
  <c r="Q11" i="2"/>
  <c r="E5" i="4"/>
  <c r="B25" i="4"/>
  <c r="B14" i="5"/>
  <c r="C14" i="5" s="1"/>
  <c r="B6" i="5"/>
  <c r="C6" i="5" s="1"/>
  <c r="B13" i="5"/>
  <c r="C13" i="5" s="1"/>
  <c r="B12" i="5"/>
  <c r="C12" i="5" s="1"/>
  <c r="B11" i="5"/>
  <c r="C11" i="5" s="1"/>
  <c r="E9" i="4"/>
  <c r="Q7" i="2"/>
  <c r="R10" i="2"/>
  <c r="G5" i="4"/>
  <c r="N5" i="2"/>
  <c r="Q8" i="2"/>
  <c r="R8" i="2"/>
  <c r="B26" i="4"/>
  <c r="N9" i="2"/>
  <c r="B23" i="4"/>
  <c r="R6" i="2"/>
  <c r="Q9" i="2" l="1"/>
  <c r="R9" i="2"/>
  <c r="B22" i="4"/>
  <c r="A5" i="4"/>
  <c r="R5" i="2"/>
  <c r="Q5" i="2"/>
  <c r="E24" i="4"/>
  <c r="Q24" i="4" s="1"/>
  <c r="B15" i="4"/>
  <c r="P26" i="4"/>
  <c r="E26" i="4"/>
  <c r="Q26" i="4" s="1"/>
  <c r="D27" i="4"/>
  <c r="D28" i="4" l="1"/>
  <c r="P27" i="4"/>
  <c r="E27" i="4"/>
  <c r="Q27" i="4" s="1"/>
  <c r="F18" i="4"/>
  <c r="E18" i="4"/>
  <c r="F14" i="4"/>
  <c r="F15" i="4"/>
  <c r="E14" i="4"/>
  <c r="E19" i="4"/>
  <c r="F17" i="4"/>
  <c r="E17" i="4"/>
  <c r="F13" i="4"/>
  <c r="E13" i="4"/>
  <c r="F20" i="4"/>
  <c r="E20" i="4"/>
  <c r="B9" i="4"/>
  <c r="F19" i="4"/>
  <c r="E15" i="4"/>
  <c r="C5" i="4"/>
  <c r="F16" i="4"/>
  <c r="E16" i="4"/>
  <c r="D29" i="4" l="1"/>
  <c r="P28" i="4"/>
  <c r="E28" i="4"/>
  <c r="Q28" i="4" s="1"/>
  <c r="P29" i="4" l="1"/>
  <c r="E29" i="4"/>
  <c r="Q29" i="4" s="1"/>
</calcChain>
</file>

<file path=xl/sharedStrings.xml><?xml version="1.0" encoding="utf-8"?>
<sst xmlns="http://schemas.openxmlformats.org/spreadsheetml/2006/main" count="247" uniqueCount="194">
  <si>
    <t>Controle de Contas a Pagar</t>
  </si>
  <si>
    <t>Modelo operacional para registrar obrigações, evitar atrasos e enxergar compromissos futuros.</t>
  </si>
  <si>
    <t>Como usar</t>
  </si>
  <si>
    <t>Orientação</t>
  </si>
  <si>
    <t>Legenda</t>
  </si>
  <si>
    <t>Significado</t>
  </si>
  <si>
    <t>1. Lançar</t>
  </si>
  <si>
    <t>Preencha uma obrigação por linha na aba CONTAS_A_PAGAR.</t>
  </si>
  <si>
    <t>Texto azul</t>
  </si>
  <si>
    <t>Entrada manual do usuário</t>
  </si>
  <si>
    <t>2. Pagar</t>
  </si>
  <si>
    <t>Informe Data de pagamento e Valor pago; Status e Saldo são automáticos.</t>
  </si>
  <si>
    <t>Texto preto</t>
  </si>
  <si>
    <t>Fórmula automática</t>
  </si>
  <si>
    <t>3. Priorizar</t>
  </si>
  <si>
    <t>Use Status, Dias p/ vencimento e o DASHBOARD para agir antes do vencimento.</t>
  </si>
  <si>
    <t>Vermelho</t>
  </si>
  <si>
    <t>Atraso ou pendência crítica</t>
  </si>
  <si>
    <t>4. Personalizar</t>
  </si>
  <si>
    <t>Edite categorias, centros de custo, formas de pagamento e responsáveis na aba LISTAS.</t>
  </si>
  <si>
    <t>Amarelo</t>
  </si>
  <si>
    <t>Atenção / vencimento próximo</t>
  </si>
  <si>
    <t>5. Auditar</t>
  </si>
  <si>
    <t>Consulte a coluna Checagem e a aba AUDITORIA antes de fechar o período.</t>
  </si>
  <si>
    <t>Verde</t>
  </si>
  <si>
    <t>Pago / situação regular</t>
  </si>
  <si>
    <t>Regra de granularidade</t>
  </si>
  <si>
    <t>Cada linha representa um título/obrigação individual a pagar.</t>
  </si>
  <si>
    <t>Pesquisa aplicada ao desenho do modelo — corte: 11/08/2026</t>
  </si>
  <si>
    <t>Tema</t>
  </si>
  <si>
    <t>Fonte</t>
  </si>
  <si>
    <t>Aplicação no arquivo</t>
  </si>
  <si>
    <t>Aging de fornecedores</t>
  </si>
  <si>
    <t>https://docs.oracle.com/en/cloud/saas/financials/26a/fappp/supplier-balance-aging-report-explained.html</t>
  </si>
  <si>
    <t>Status, saldo em aberto e visão de vencidos.</t>
  </si>
  <si>
    <t>Termos e vencimentos</t>
  </si>
  <si>
    <t>https://docs.oracle.com/en/applications/jd-edwards/financials/9.2/eoaff/payment-terms.html</t>
  </si>
  <si>
    <t>Vencimento como eixo de priorização e programação de pagamentos.</t>
  </si>
  <si>
    <t>Tabelas do Excel</t>
  </si>
  <si>
    <t>https://support.microsoft.com/en-us/excel/get-started/create-and-format-tables</t>
  </si>
  <si>
    <t>Filtros e estrutura consistente da base.</t>
  </si>
  <si>
    <t>Validação de dados</t>
  </si>
  <si>
    <t>https://support.microsoft.com/en-us/excel/get-started/apply-data-validation-to-cells</t>
  </si>
  <si>
    <t>Listas para categoria, centro de custo, forma de pagamento e responsável.</t>
  </si>
  <si>
    <t>Formatação condicional</t>
  </si>
  <si>
    <t>https://support.microsoft.com/en-us/excel/use-conditional-formatting-to-highlight-information-in-excel</t>
  </si>
  <si>
    <t>Alertas visuais por situação e checagem.</t>
  </si>
  <si>
    <t>Premissas</t>
  </si>
  <si>
    <t>Moeda BRL; datas no padrão dd/mm/aaaa; modelo sem regras fiscais/tributárias automáticas; sem macros.</t>
  </si>
  <si>
    <t>Compatibilidade</t>
  </si>
  <si>
    <t>Fórmulas consolidadas (IF, SUMIFS, COUNTIFS, TODAY, EOMONTH, MAX) para boa compatibilidade com Excel moderno.</t>
  </si>
  <si>
    <t>CONTAS A PAGAR — lançamentos</t>
  </si>
  <si>
    <t>Preencha somente as colunas de entrada (texto azul). Valor previsto, Saldo, Dias p/ vencimento, Status e Checagem são automáticos.</t>
  </si>
  <si>
    <t>Fornecedor</t>
  </si>
  <si>
    <t>Descrição</t>
  </si>
  <si>
    <t>Categoria</t>
  </si>
  <si>
    <t>Centro de custo</t>
  </si>
  <si>
    <t>Documento/Ref.</t>
  </si>
  <si>
    <t>Emissão</t>
  </si>
  <si>
    <t>Vencimento</t>
  </si>
  <si>
    <t>Valor original</t>
  </si>
  <si>
    <t>Desconto</t>
  </si>
  <si>
    <t>Juros/Multas</t>
  </si>
  <si>
    <t>Valor previsto</t>
  </si>
  <si>
    <t>Data de pagamento</t>
  </si>
  <si>
    <t>Valor pago</t>
  </si>
  <si>
    <t>Saldo</t>
  </si>
  <si>
    <t>Forma de pagamento</t>
  </si>
  <si>
    <t>Responsável</t>
  </si>
  <si>
    <t>Dias p/ vencimento</t>
  </si>
  <si>
    <t>Status</t>
  </si>
  <si>
    <t>Observações</t>
  </si>
  <si>
    <t>Checagem</t>
  </si>
  <si>
    <t>Energia Alfa Ltda.</t>
  </si>
  <si>
    <t>Energia elétrica — unidade matriz</t>
  </si>
  <si>
    <t>Energia</t>
  </si>
  <si>
    <t>Administrativo</t>
  </si>
  <si>
    <t>FAT-081</t>
  </si>
  <si>
    <t>Boleto</t>
  </si>
  <si>
    <t>Financeiro</t>
  </si>
  <si>
    <t>Exemplo fictício</t>
  </si>
  <si>
    <t>Cloud Nova Sistemas</t>
  </si>
  <si>
    <t>Licença mensal do ERP</t>
  </si>
  <si>
    <t>Software/Assinaturas</t>
  </si>
  <si>
    <t>Tecnologia</t>
  </si>
  <si>
    <t>NF-4582</t>
  </si>
  <si>
    <t>PIX</t>
  </si>
  <si>
    <t>Imobiliária Horizonte</t>
  </si>
  <si>
    <t>Aluguel do escritório — agosto</t>
  </si>
  <si>
    <t>Aluguel</t>
  </si>
  <si>
    <t>ALUG-AGO</t>
  </si>
  <si>
    <t>Transferência bancária</t>
  </si>
  <si>
    <t>Gráfica Ponto Sul</t>
  </si>
  <si>
    <t>Materiais impressos</t>
  </si>
  <si>
    <t>Fornecedores</t>
  </si>
  <si>
    <t>Comercial</t>
  </si>
  <si>
    <t>NF-921</t>
  </si>
  <si>
    <t>Pagamento parcial fictício</t>
  </si>
  <si>
    <t>Transportes Rota Certa</t>
  </si>
  <si>
    <t>Fretes de entregas</t>
  </si>
  <si>
    <t>Logística</t>
  </si>
  <si>
    <t>Operações</t>
  </si>
  <si>
    <t>CTE-330</t>
  </si>
  <si>
    <t>Agência Vértice</t>
  </si>
  <si>
    <t>Campanha de mídia</t>
  </si>
  <si>
    <t>Marketing</t>
  </si>
  <si>
    <t>NF-1023</t>
  </si>
  <si>
    <t>Diretoria</t>
  </si>
  <si>
    <t>Seguradora Prisma</t>
  </si>
  <si>
    <t>Seguro empresarial</t>
  </si>
  <si>
    <t>Seguros</t>
  </si>
  <si>
    <t>APOL-77</t>
  </si>
  <si>
    <t>Débito automático</t>
  </si>
  <si>
    <t>Office Center</t>
  </si>
  <si>
    <t>Material de escritório</t>
  </si>
  <si>
    <t>Materiais</t>
  </si>
  <si>
    <t>NF-550</t>
  </si>
  <si>
    <t>Configurações e listas de validação</t>
  </si>
  <si>
    <t>Parâmetro</t>
  </si>
  <si>
    <t>Valor</t>
  </si>
  <si>
    <t>Categorias</t>
  </si>
  <si>
    <t>Centros de custo</t>
  </si>
  <si>
    <t>Formas de pagamento</t>
  </si>
  <si>
    <t>Responsáveis</t>
  </si>
  <si>
    <t>Dias para alerta de vencimento</t>
  </si>
  <si>
    <t>Janela futura do dashboard (dias)</t>
  </si>
  <si>
    <t>Água</t>
  </si>
  <si>
    <t>Moeda de referência</t>
  </si>
  <si>
    <t>BRL</t>
  </si>
  <si>
    <t>Internet/Telefonia</t>
  </si>
  <si>
    <t>Cartão</t>
  </si>
  <si>
    <t>Compras</t>
  </si>
  <si>
    <t>Nota</t>
  </si>
  <si>
    <t>Edite as listas acima conforme a realidade da empresa. As validações da base apontam para estes intervalos.</t>
  </si>
  <si>
    <t>É calculado automaticamente: Pago, Parcial, Parcial vencido, Vencido, Vence hoje, Vence em X dias, Em aberto ou Sem vencimento.</t>
  </si>
  <si>
    <t>Impostos/Taxas</t>
  </si>
  <si>
    <t>Dinheiro</t>
  </si>
  <si>
    <t>Informe somente quando efetivamente aplicável ao título; a planilha não calcula encargos legais ou contratuais automaticamente.</t>
  </si>
  <si>
    <t>Folha/Encargos</t>
  </si>
  <si>
    <t>Geral</t>
  </si>
  <si>
    <t>Cheque</t>
  </si>
  <si>
    <t>Serviços</t>
  </si>
  <si>
    <t>Outro</t>
  </si>
  <si>
    <t>Manutenção</t>
  </si>
  <si>
    <t>Outros</t>
  </si>
  <si>
    <t>DASHBOARD — Contas a Pagar</t>
  </si>
  <si>
    <t>Indicadores calculados sobre os lançamentos da aba CONTAS_A_PAGAR. Atualização pela data do Excel.</t>
  </si>
  <si>
    <t>Atualizado em</t>
  </si>
  <si>
    <t>Total em aberto (R$)</t>
  </si>
  <si>
    <t>Vencido (R$)</t>
  </si>
  <si>
    <t>Próx. alerta (R$)</t>
  </si>
  <si>
    <t>Próx. 30 dias (R$)</t>
  </si>
  <si>
    <t>Pago no mês (R$)</t>
  </si>
  <si>
    <t>Controle</t>
  </si>
  <si>
    <t>Títulos vencidos</t>
  </si>
  <si>
    <t>Registros com pendência</t>
  </si>
  <si>
    <t>Saldo em aberto (R$)</t>
  </si>
  <si>
    <t>Situação</t>
  </si>
  <si>
    <t>Quantidade</t>
  </si>
  <si>
    <t>Saldo / pago (R$)</t>
  </si>
  <si>
    <t>Vencido</t>
  </si>
  <si>
    <t>Parcial vencido</t>
  </si>
  <si>
    <t>Vence hoje</t>
  </si>
  <si>
    <t>Em aberto</t>
  </si>
  <si>
    <t>Parcial</t>
  </si>
  <si>
    <t>Pago</t>
  </si>
  <si>
    <t>Sem vencimento</t>
  </si>
  <si>
    <t>Mês do vencimento</t>
  </si>
  <si>
    <t>Saldo a vencer (R$)</t>
  </si>
  <si>
    <t>Mês</t>
  </si>
  <si>
    <t>AUDITORIA — controles de qualidade</t>
  </si>
  <si>
    <t>Checagens automáticas para inconsistências comuns de preenchimento. Corrija os registros na base antes de usar os totais para decisão.</t>
  </si>
  <si>
    <t>Registros lançados</t>
  </si>
  <si>
    <t>Informativo</t>
  </si>
  <si>
    <t>Registros com alguma pendência</t>
  </si>
  <si>
    <t>Categoria em branco</t>
  </si>
  <si>
    <t>Vencimento em branco</t>
  </si>
  <si>
    <t>Valor original &lt;= 0</t>
  </si>
  <si>
    <t>Responsável em branco</t>
  </si>
  <si>
    <t>Possível duplicidade Fornecedor + Documento</t>
  </si>
  <si>
    <t>Data de pagamento sem valor pago</t>
  </si>
  <si>
    <t>Valor pago sem data de pagamento</t>
  </si>
  <si>
    <t>Pagamento acima do valor previsto</t>
  </si>
  <si>
    <t>Critério</t>
  </si>
  <si>
    <t>Resultado</t>
  </si>
  <si>
    <t>Observação</t>
  </si>
  <si>
    <t>Estrutura</t>
  </si>
  <si>
    <t>OK</t>
  </si>
  <si>
    <t>5 abas funcionais; base em tabela com 1.000 linhas pré-configuradas.</t>
  </si>
  <si>
    <t>Fórmulas</t>
  </si>
  <si>
    <t>Colunas calculadas: Valor previsto, Saldo, Dias p/ vencimento, Status e Checagem.</t>
  </si>
  <si>
    <t>Escopo</t>
  </si>
  <si>
    <t>Atenção</t>
  </si>
  <si>
    <t>Modelo operacional. Não calcula impostos, retenções ou encargos contratuais automaticamente.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</si>
</sst>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;[Red]\-\R\$\ #,##0.00;\R\$\ \-"/>
    <numFmt numFmtId="166" formatCode="mmm/yyyy"/>
  </numFmts>
  <fonts count="9">
    <font>
      <sz val="11"/>
      <name val="Carlito"/>
    </font>
    <font>
      <b/>
      <sz val="18"/>
      <color rgb="FFFFFFFF"/>
      <name val="Carlito"/>
    </font>
    <font>
      <i/>
      <sz val="11"/>
      <color rgb="FF1F2937"/>
      <name val="Carlito"/>
    </font>
    <font>
      <b/>
      <sz val="11"/>
      <color rgb="FFFFFFFF"/>
      <name val="Carlito"/>
    </font>
    <font>
      <b/>
      <sz val="11"/>
      <color rgb="FF17324D"/>
      <name val="Carlito"/>
    </font>
    <font>
      <sz val="11"/>
      <color rgb="FF1D4ED8"/>
      <name val="Carlito"/>
    </font>
    <font>
      <sz val="11"/>
      <color rgb="FF000000"/>
      <name val="Carlito"/>
    </font>
    <font>
      <b/>
      <sz val="16"/>
      <color rgb="FFFFFFFF"/>
      <name val="Carlito"/>
    </font>
    <font>
      <b/>
      <sz val="16"/>
      <color rgb="FF17324D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DDEFF2"/>
      </patternFill>
    </fill>
    <fill>
      <patternFill patternType="solid">
        <fgColor rgb="FF1F7A8C"/>
      </patternFill>
    </fill>
    <fill>
      <patternFill patternType="solid">
        <fgColor rgb="FFF4CCCC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3F5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4" borderId="0" xfId="0" applyNumberFormat="1" applyFont="1" applyFill="1" applyBorder="1"/>
    <xf numFmtId="0" fontId="4" fillId="0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6" fillId="0" borderId="0" xfId="0" applyNumberFormat="1" applyFont="1" applyFill="1" applyBorder="1" applyAlignment="1">
      <alignment wrapText="1"/>
    </xf>
    <xf numFmtId="0" fontId="0" fillId="5" borderId="0" xfId="0" applyNumberFormat="1" applyFont="1" applyFill="1" applyBorder="1" applyAlignment="1">
      <alignment wrapText="1"/>
    </xf>
    <xf numFmtId="0" fontId="0" fillId="6" borderId="0" xfId="0" applyNumberFormat="1" applyFont="1" applyFill="1" applyBorder="1" applyAlignment="1">
      <alignment wrapText="1"/>
    </xf>
    <xf numFmtId="0" fontId="0" fillId="7" borderId="0" xfId="0" applyNumberFormat="1" applyFont="1" applyFill="1" applyBorder="1" applyAlignment="1">
      <alignment wrapText="1"/>
    </xf>
    <xf numFmtId="0" fontId="4" fillId="8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/>
    <xf numFmtId="0" fontId="3" fillId="4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/>
    <xf numFmtId="14" fontId="5" fillId="0" borderId="0" xfId="0" applyNumberFormat="1" applyFont="1" applyFill="1" applyBorder="1"/>
    <xf numFmtId="164" fontId="5" fillId="0" borderId="0" xfId="0" applyNumberFormat="1" applyFont="1" applyFill="1" applyBorder="1"/>
    <xf numFmtId="164" fontId="6" fillId="0" borderId="0" xfId="0" applyNumberFormat="1" applyFont="1" applyFill="1" applyBorder="1"/>
    <xf numFmtId="1" fontId="6" fillId="0" borderId="0" xfId="0" applyNumberFormat="1" applyFont="1" applyFill="1" applyBorder="1"/>
    <xf numFmtId="1" fontId="0" fillId="0" borderId="0" xfId="0" applyNumberFormat="1" applyFont="1" applyFill="1" applyBorder="1"/>
    <xf numFmtId="164" fontId="0" fillId="0" borderId="0" xfId="0" applyNumberFormat="1" applyFont="1" applyFill="1" applyBorder="1"/>
    <xf numFmtId="166" fontId="0" fillId="0" borderId="0" xfId="0" applyNumberFormat="1" applyFont="1" applyFill="1" applyBorder="1"/>
    <xf numFmtId="0" fontId="1" fillId="2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wrapText="1"/>
    </xf>
    <xf numFmtId="0" fontId="3" fillId="2" borderId="0" xfId="0" applyNumberFormat="1" applyFont="1" applyFill="1" applyBorder="1"/>
    <xf numFmtId="0" fontId="7" fillId="2" borderId="0" xfId="0" applyNumberFormat="1" applyFont="1" applyFill="1" applyBorder="1"/>
    <xf numFmtId="0" fontId="1" fillId="2" borderId="0" xfId="0" applyNumberFormat="1" applyFont="1" applyFill="1" applyBorder="1"/>
    <xf numFmtId="0" fontId="2" fillId="3" borderId="0" xfId="0" applyNumberFormat="1" applyFont="1" applyFill="1" applyBorder="1"/>
    <xf numFmtId="0" fontId="4" fillId="8" borderId="0" xfId="0" applyNumberFormat="1" applyFont="1" applyFill="1" applyBorder="1" applyAlignment="1">
      <alignment horizontal="center"/>
    </xf>
    <xf numFmtId="14" fontId="4" fillId="8" borderId="0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/>
  </cellXfs>
  <cellStyles count="1">
    <cellStyle name="Normal" xfId="0" builtinId="0"/>
  </cellStyles>
  <dxfs count="9">
    <dxf>
      <font>
        <b/>
        <color rgb="FF2E7D32"/>
      </font>
      <fill>
        <patternFill patternType="solid">
          <bgColor rgb="FFE2F0D9"/>
        </patternFill>
      </fill>
    </dxf>
    <dxf>
      <font>
        <b/>
        <color rgb="FFB91C1C"/>
      </font>
      <fill>
        <patternFill patternType="solid">
          <bgColor rgb="FFF4CCCC"/>
        </patternFill>
      </fill>
    </dxf>
    <dxf>
      <font>
        <b/>
        <color rgb="FFB91C1C"/>
      </font>
    </dxf>
    <dxf>
      <font>
        <b/>
        <color rgb="FFB91C1C"/>
      </font>
      <fill>
        <patternFill patternType="solid">
          <bgColor rgb="FFF4CCCC"/>
        </patternFill>
      </fill>
    </dxf>
    <dxf>
      <font>
        <b/>
      </font>
      <fill>
        <patternFill patternType="solid">
          <bgColor rgb="FFEAF2F8"/>
        </patternFill>
      </fill>
    </dxf>
    <dxf>
      <font>
        <b/>
        <color rgb="FF2E7D32"/>
      </font>
      <fill>
        <patternFill patternType="solid">
          <bgColor rgb="FFE2F0D9"/>
        </patternFill>
      </fill>
    </dxf>
    <dxf>
      <font>
        <b/>
      </font>
      <fill>
        <patternFill patternType="solid">
          <bgColor rgb="FFFFF2CC"/>
        </patternFill>
      </fill>
    </dxf>
    <dxf>
      <font>
        <b/>
      </font>
      <fill>
        <patternFill patternType="solid">
          <bgColor rgb="FFFCE4D6"/>
        </patternFill>
      </fill>
    </dxf>
    <dxf>
      <font>
        <b/>
        <color rgb="FFB91C1C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Saldo em aberto por categoria</a:t>
            </a:r>
          </a:p>
        </c:rich>
      </c:tx>
      <c:layout/>
      <c:overlay val="1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Valor</c:v>
          </c:tx>
          <c:invertIfNegative val="1"/>
          <c:cat>
            <c:strRef>
              <c:f>DASHBOARD!$A$13:$A$27</c:f>
              <c:strCache>
                <c:ptCount val="15"/>
                <c:pt idx="0">
                  <c:v>Aluguel</c:v>
                </c:pt>
                <c:pt idx="1">
                  <c:v>Água</c:v>
                </c:pt>
                <c:pt idx="2">
                  <c:v>Energia</c:v>
                </c:pt>
                <c:pt idx="3">
                  <c:v>Internet/Telefonia</c:v>
                </c:pt>
                <c:pt idx="4">
                  <c:v>Fornecedores</c:v>
                </c:pt>
                <c:pt idx="5">
                  <c:v>Impostos/Taxas</c:v>
                </c:pt>
                <c:pt idx="6">
                  <c:v>Folha/Encargos</c:v>
                </c:pt>
                <c:pt idx="7">
                  <c:v>Serviços</c:v>
                </c:pt>
                <c:pt idx="8">
                  <c:v>Marketing</c:v>
                </c:pt>
                <c:pt idx="9">
                  <c:v>Logística</c:v>
                </c:pt>
                <c:pt idx="10">
                  <c:v>Software/Assinaturas</c:v>
                </c:pt>
                <c:pt idx="11">
                  <c:v>Manutenção</c:v>
                </c:pt>
                <c:pt idx="12">
                  <c:v>Seguros</c:v>
                </c:pt>
                <c:pt idx="13">
                  <c:v>Materiais</c:v>
                </c:pt>
                <c:pt idx="14">
                  <c:v>Outros</c:v>
                </c:pt>
              </c:strCache>
            </c:strRef>
          </c:cat>
          <c:val>
            <c:numRef>
              <c:f>DASHBOARD!$B$13:$B$27</c:f>
              <c:numCache>
                <c:formatCode>\R\$\ #,##0.00;[Red]\-\R\$\ #,##0.00;\R\$\ \-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1925</c:v>
                </c:pt>
                <c:pt idx="3">
                  <c:v>0</c:v>
                </c:pt>
                <c:pt idx="4">
                  <c:v>780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4800</c:v>
                </c:pt>
                <c:pt idx="9">
                  <c:v>3100</c:v>
                </c:pt>
                <c:pt idx="10">
                  <c:v>2450</c:v>
                </c:pt>
                <c:pt idx="11">
                  <c:v>0</c:v>
                </c:pt>
                <c:pt idx="12">
                  <c:v>1050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1939288"/>
        <c:axId val="361939680"/>
      </c:barChart>
      <c:catAx>
        <c:axId val="36193928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361939680"/>
        <c:crosses val="autoZero"/>
        <c:auto val="1"/>
        <c:lblAlgn val="ctr"/>
        <c:lblOffset val="100"/>
        <c:noMultiLvlLbl val="0"/>
      </c:catAx>
      <c:valAx>
        <c:axId val="36193968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-\R\$\ #,##0.00;\R\$\ \-" sourceLinked="1"/>
        <c:majorTickMark val="none"/>
        <c:minorTickMark val="none"/>
        <c:tickLblPos val="nextTo"/>
        <c:crossAx val="36193928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Vencimentos — próximos 6 meses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Saldo</c:v>
          </c:tx>
          <c:invertIfNegative val="1"/>
          <c:cat>
            <c:strRef>
              <c:f>DASHBOARD!$P$24:$P$29</c:f>
              <c:strCache>
                <c:ptCount val="6"/>
                <c:pt idx="0">
                  <c:v>ago/yyyy</c:v>
                </c:pt>
                <c:pt idx="1">
                  <c:v>set/yyyy</c:v>
                </c:pt>
                <c:pt idx="2">
                  <c:v>out/yyyy</c:v>
                </c:pt>
                <c:pt idx="3">
                  <c:v>nov/yyyy</c:v>
                </c:pt>
                <c:pt idx="4">
                  <c:v>dez/yyyy</c:v>
                </c:pt>
                <c:pt idx="5">
                  <c:v>jan/yyyy</c:v>
                </c:pt>
              </c:strCache>
            </c:strRef>
          </c:cat>
          <c:val>
            <c:numRef>
              <c:f>DASHBOARD!$Q$24:$Q$29</c:f>
              <c:numCache>
                <c:formatCode>General</c:formatCode>
                <c:ptCount val="6"/>
                <c:pt idx="0">
                  <c:v>9305</c:v>
                </c:pt>
                <c:pt idx="1">
                  <c:v>4800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1943600"/>
        <c:axId val="361940856"/>
      </c:barChart>
      <c:catAx>
        <c:axId val="36194360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mmm/yy" sourceLinked="0"/>
        <c:majorTickMark val="none"/>
        <c:minorTickMark val="none"/>
        <c:tickLblPos val="nextTo"/>
        <c:crossAx val="361940856"/>
        <c:crosses val="autoZero"/>
        <c:auto val="1"/>
        <c:lblAlgn val="ctr"/>
        <c:lblOffset val="100"/>
        <c:noMultiLvlLbl val="0"/>
      </c:catAx>
      <c:valAx>
        <c:axId val="36194085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361943600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0</xdr:rowOff>
    </xdr:from>
    <xdr:to>
      <xdr:col>14</xdr:col>
      <xdr:colOff>0</xdr:colOff>
      <xdr:row>27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27</xdr:row>
      <xdr:rowOff>0</xdr:rowOff>
    </xdr:from>
    <xdr:to>
      <xdr:col>14</xdr:col>
      <xdr:colOff>0</xdr:colOff>
      <xdr:row>42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ContasPagar" displayName="tbContasPagar" ref="A4:T1004" totalsRowShown="0">
  <tableColumns count="20">
    <tableColumn id="1" name="Fornecedor"/>
    <tableColumn id="2" name="Descrição"/>
    <tableColumn id="3" name="Categoria"/>
    <tableColumn id="4" name="Centro de custo"/>
    <tableColumn id="5" name="Documento/Ref."/>
    <tableColumn id="6" name="Emissão"/>
    <tableColumn id="7" name="Vencimento"/>
    <tableColumn id="8" name="Valor original"/>
    <tableColumn id="9" name="Desconto"/>
    <tableColumn id="10" name="Juros/Multas"/>
    <tableColumn id="11" name="Valor previsto"/>
    <tableColumn id="12" name="Data de pagamento"/>
    <tableColumn id="13" name="Valor pago"/>
    <tableColumn id="14" name="Saldo"/>
    <tableColumn id="15" name="Forma de pagamento"/>
    <tableColumn id="16" name="Responsável"/>
    <tableColumn id="17" name="Dias p/ vencimento"/>
    <tableColumn id="18" name="Status"/>
    <tableColumn id="19" name="Observações"/>
    <tableColumn id="20" name="Checage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showGridLines="0" tabSelected="1" workbookViewId="0">
      <selection sqref="A1:N1"/>
    </sheetView>
  </sheetViews>
  <sheetFormatPr defaultRowHeight="14.25"/>
  <cols>
    <col min="1" max="1" width="23" customWidth="1"/>
    <col min="2" max="2" width="17" customWidth="1"/>
    <col min="3" max="3" width="4" customWidth="1"/>
    <col min="4" max="4" width="24" customWidth="1"/>
    <col min="5" max="5" width="14" customWidth="1"/>
    <col min="6" max="6" width="18" customWidth="1"/>
    <col min="7" max="7" width="16" customWidth="1"/>
    <col min="8" max="8" width="15" customWidth="1"/>
    <col min="9" max="10" width="16" customWidth="1"/>
    <col min="11" max="11" width="4" customWidth="1"/>
    <col min="12" max="14" width="15" customWidth="1"/>
    <col min="16" max="17" width="2" customWidth="1"/>
  </cols>
  <sheetData>
    <row r="1" spans="1:14" ht="23.25">
      <c r="A1" s="24" t="s">
        <v>145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>
      <c r="A2" s="25" t="s">
        <v>146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15">
      <c r="L3" s="26" t="s">
        <v>147</v>
      </c>
      <c r="M3" s="26"/>
      <c r="N3" s="26"/>
    </row>
    <row r="4" spans="1:14" ht="15">
      <c r="A4" s="28" t="s">
        <v>148</v>
      </c>
      <c r="B4" s="28"/>
      <c r="C4" s="28" t="s">
        <v>149</v>
      </c>
      <c r="D4" s="28"/>
      <c r="E4" s="28" t="s">
        <v>150</v>
      </c>
      <c r="F4" s="28"/>
      <c r="G4" s="28" t="s">
        <v>151</v>
      </c>
      <c r="H4" s="28"/>
      <c r="I4" s="28" t="s">
        <v>152</v>
      </c>
      <c r="J4" s="28"/>
      <c r="L4" s="27">
        <f ca="1">TODAY()</f>
        <v>46245</v>
      </c>
      <c r="M4" s="26"/>
      <c r="N4" s="26"/>
    </row>
    <row r="5" spans="1:14">
      <c r="A5" s="29">
        <f>SUMIFS(CONTAS_A_PAGAR!$N$5:$N$1004,CONTAS_A_PAGAR!$N$5:$N$1004,"&gt;0")</f>
        <v>14105</v>
      </c>
      <c r="B5" s="30"/>
      <c r="C5" s="29">
        <f ca="1">SUMIFS(CONTAS_A_PAGAR!$N$5:$N$1004,CONTAS_A_PAGAR!$R$5:$R$1004,"Vencido")+SUMIFS(CONTAS_A_PAGAR!$N$5:$N$1004,CONTAS_A_PAGAR!$R$5:$R$1004,"Parcial vencido")</f>
        <v>1925</v>
      </c>
      <c r="D5" s="30"/>
      <c r="E5" s="29">
        <f ca="1">SUMIFS(CONTAS_A_PAGAR!$N$5:$N$1004,CONTAS_A_PAGAR!$G$5:$G$1004,"&gt;="&amp;TODAY(),CONTAS_A_PAGAR!$G$5:$G$1004,"&lt;="&amp;TODAY()+LISTAS!$B$4,CONTAS_A_PAGAR!$N$5:$N$1004,"&gt;0")</f>
        <v>4280</v>
      </c>
      <c r="F5" s="30"/>
      <c r="G5" s="29">
        <f ca="1">SUMIFS(CONTAS_A_PAGAR!$N$5:$N$1004,CONTAS_A_PAGAR!$G$5:$G$1004,"&gt;="&amp;TODAY(),CONTAS_A_PAGAR!$G$5:$G$1004,"&lt;="&amp;TODAY()+LISTAS!$B$5,CONTAS_A_PAGAR!$N$5:$N$1004,"&gt;0")</f>
        <v>12180</v>
      </c>
      <c r="H5" s="30"/>
      <c r="I5" s="29">
        <f ca="1">SUMIFS(CONTAS_A_PAGAR!$M$5:$M$1004,CONTAS_A_PAGAR!$L$5:$L$1004,"&gt;="&amp;EOMONTH(TODAY(),-1)+1,CONTAS_A_PAGAR!$L$5:$L$1004,"&lt;="&amp;EOMONTH(TODAY(),0))</f>
        <v>7450</v>
      </c>
      <c r="J5" s="30"/>
    </row>
    <row r="6" spans="1:14">
      <c r="A6" s="30"/>
      <c r="B6" s="30"/>
      <c r="C6" s="30"/>
      <c r="D6" s="30"/>
      <c r="E6" s="30"/>
      <c r="F6" s="30"/>
      <c r="G6" s="30"/>
      <c r="H6" s="30"/>
      <c r="I6" s="30"/>
      <c r="J6" s="30"/>
    </row>
    <row r="8" spans="1:14" ht="15">
      <c r="A8" s="1" t="s">
        <v>153</v>
      </c>
      <c r="B8" s="1" t="s">
        <v>119</v>
      </c>
      <c r="C8" s="1"/>
      <c r="D8" s="1" t="s">
        <v>153</v>
      </c>
      <c r="E8" s="1" t="s">
        <v>119</v>
      </c>
    </row>
    <row r="9" spans="1:14">
      <c r="A9" t="s">
        <v>154</v>
      </c>
      <c r="B9" s="17">
        <f ca="1">COUNTIF(CONTAS_A_PAGAR!$R$5:$R$1004,"Vencido")+COUNTIF(CONTAS_A_PAGAR!$R$5:$R$1004,"Parcial vencido")</f>
        <v>1</v>
      </c>
      <c r="C9" s="17"/>
      <c r="D9" s="17" t="s">
        <v>155</v>
      </c>
      <c r="E9" s="17">
        <f>COUNTIF(CONTAS_A_PAGAR!$T$5:$T$1004,"?*")</f>
        <v>0</v>
      </c>
    </row>
    <row r="12" spans="1:14" ht="15">
      <c r="A12" s="1" t="s">
        <v>55</v>
      </c>
      <c r="B12" s="1" t="s">
        <v>156</v>
      </c>
      <c r="D12" s="1" t="s">
        <v>157</v>
      </c>
      <c r="E12" s="1" t="s">
        <v>158</v>
      </c>
      <c r="F12" s="1" t="s">
        <v>159</v>
      </c>
    </row>
    <row r="13" spans="1:14">
      <c r="A13" t="str">
        <f>LISTAS!D4</f>
        <v>Aluguel</v>
      </c>
      <c r="B13" s="18">
        <f>SUMIFS(CONTAS_A_PAGAR!$N$5:$N$1004,CONTAS_A_PAGAR!$C$5:$C$1004,A13)</f>
        <v>0</v>
      </c>
      <c r="D13" t="s">
        <v>160</v>
      </c>
      <c r="E13">
        <f ca="1">COUNTIF(CONTAS_A_PAGAR!$R$5:$R$1004,D13)</f>
        <v>1</v>
      </c>
      <c r="F13" s="18">
        <f ca="1">SUMIFS(CONTAS_A_PAGAR!$N$5:$N$1004,CONTAS_A_PAGAR!$R$5:$R$1004,D13)</f>
        <v>1925</v>
      </c>
    </row>
    <row r="14" spans="1:14">
      <c r="A14" t="str">
        <f>LISTAS!D5</f>
        <v>Água</v>
      </c>
      <c r="B14" s="18">
        <f>SUMIFS(CONTAS_A_PAGAR!$N$5:$N$1004,CONTAS_A_PAGAR!$C$5:$C$1004,A14)</f>
        <v>0</v>
      </c>
      <c r="D14" t="s">
        <v>161</v>
      </c>
      <c r="E14">
        <f ca="1">COUNTIF(CONTAS_A_PAGAR!$R$5:$R$1004,D14)</f>
        <v>0</v>
      </c>
      <c r="F14" s="18">
        <f ca="1">SUMIFS(CONTAS_A_PAGAR!$N$5:$N$1004,CONTAS_A_PAGAR!$R$5:$R$1004,D14)</f>
        <v>0</v>
      </c>
    </row>
    <row r="15" spans="1:14">
      <c r="A15" t="str">
        <f>LISTAS!D6</f>
        <v>Energia</v>
      </c>
      <c r="B15" s="18">
        <f>SUMIFS(CONTAS_A_PAGAR!$N$5:$N$1004,CONTAS_A_PAGAR!$C$5:$C$1004,A15)</f>
        <v>1925</v>
      </c>
      <c r="D15" t="s">
        <v>162</v>
      </c>
      <c r="E15">
        <f ca="1">COUNTIF(CONTAS_A_PAGAR!$R$5:$R$1004,D15)</f>
        <v>0</v>
      </c>
      <c r="F15" s="18">
        <f ca="1">SUMIFS(CONTAS_A_PAGAR!$N$5:$N$1004,CONTAS_A_PAGAR!$R$5:$R$1004,D15)</f>
        <v>0</v>
      </c>
    </row>
    <row r="16" spans="1:14">
      <c r="A16" t="str">
        <f>LISTAS!D7</f>
        <v>Internet/Telefonia</v>
      </c>
      <c r="B16" s="18">
        <f>SUMIFS(CONTAS_A_PAGAR!$N$5:$N$1004,CONTAS_A_PAGAR!$C$5:$C$1004,A16)</f>
        <v>0</v>
      </c>
      <c r="D16" t="str">
        <f>"Vence em "&amp;LISTAS!$B$4&amp;" dias"</f>
        <v>Vence em 7 dias</v>
      </c>
      <c r="E16">
        <f ca="1">COUNTIF(CONTAS_A_PAGAR!$R$5:$R$1004,D16)</f>
        <v>2</v>
      </c>
      <c r="F16" s="18">
        <f ca="1">SUMIFS(CONTAS_A_PAGAR!$N$5:$N$1004,CONTAS_A_PAGAR!$R$5:$R$1004,D16)</f>
        <v>3500</v>
      </c>
    </row>
    <row r="17" spans="1:17">
      <c r="A17" t="str">
        <f>LISTAS!D8</f>
        <v>Fornecedores</v>
      </c>
      <c r="B17" s="18">
        <f>SUMIFS(CONTAS_A_PAGAR!$N$5:$N$1004,CONTAS_A_PAGAR!$C$5:$C$1004,A17)</f>
        <v>780</v>
      </c>
      <c r="D17" t="s">
        <v>163</v>
      </c>
      <c r="E17">
        <f ca="1">COUNTIF(CONTAS_A_PAGAR!$R$5:$R$1004,D17)</f>
        <v>2</v>
      </c>
      <c r="F17" s="18">
        <f ca="1">SUMIFS(CONTAS_A_PAGAR!$N$5:$N$1004,CONTAS_A_PAGAR!$R$5:$R$1004,D17)</f>
        <v>7900</v>
      </c>
    </row>
    <row r="18" spans="1:17">
      <c r="A18" t="str">
        <f>LISTAS!D9</f>
        <v>Impostos/Taxas</v>
      </c>
      <c r="B18" s="18">
        <f>SUMIFS(CONTAS_A_PAGAR!$N$5:$N$1004,CONTAS_A_PAGAR!$C$5:$C$1004,A18)</f>
        <v>0</v>
      </c>
      <c r="D18" t="s">
        <v>164</v>
      </c>
      <c r="E18">
        <f ca="1">COUNTIF(CONTAS_A_PAGAR!$R$5:$R$1004,D18)</f>
        <v>1</v>
      </c>
      <c r="F18" s="18">
        <f ca="1">SUMIFS(CONTAS_A_PAGAR!$N$5:$N$1004,CONTAS_A_PAGAR!$R$5:$R$1004,D18)</f>
        <v>780</v>
      </c>
    </row>
    <row r="19" spans="1:17">
      <c r="A19" t="str">
        <f>LISTAS!D10</f>
        <v>Folha/Encargos</v>
      </c>
      <c r="B19" s="18">
        <f>SUMIFS(CONTAS_A_PAGAR!$N$5:$N$1004,CONTAS_A_PAGAR!$C$5:$C$1004,A19)</f>
        <v>0</v>
      </c>
      <c r="D19" t="s">
        <v>165</v>
      </c>
      <c r="E19">
        <f ca="1">COUNTIF(CONTAS_A_PAGAR!$R$5:$R$1004,D19)</f>
        <v>2</v>
      </c>
      <c r="F19" s="18">
        <f ca="1">SUMIFS(CONTAS_A_PAGAR!$M$5:$M$1004,CONTAS_A_PAGAR!$R$5:$R$1004,D19)</f>
        <v>6950</v>
      </c>
    </row>
    <row r="20" spans="1:17">
      <c r="A20" t="str">
        <f>LISTAS!D11</f>
        <v>Serviços</v>
      </c>
      <c r="B20" s="18">
        <f>SUMIFS(CONTAS_A_PAGAR!$N$5:$N$1004,CONTAS_A_PAGAR!$C$5:$C$1004,A20)</f>
        <v>0</v>
      </c>
      <c r="D20" t="s">
        <v>166</v>
      </c>
      <c r="E20">
        <f ca="1">COUNTIF(CONTAS_A_PAGAR!$R$5:$R$1004,D20)</f>
        <v>0</v>
      </c>
      <c r="F20" s="18">
        <f ca="1">SUMIFS(CONTAS_A_PAGAR!$N$5:$N$1004,CONTAS_A_PAGAR!$R$5:$R$1004,D20)</f>
        <v>0</v>
      </c>
    </row>
    <row r="21" spans="1:17">
      <c r="A21" t="str">
        <f>LISTAS!D12</f>
        <v>Marketing</v>
      </c>
      <c r="B21" s="18">
        <f>SUMIFS(CONTAS_A_PAGAR!$N$5:$N$1004,CONTAS_A_PAGAR!$C$5:$C$1004,A21)</f>
        <v>4800</v>
      </c>
    </row>
    <row r="22" spans="1:17">
      <c r="A22" t="str">
        <f>LISTAS!D13</f>
        <v>Logística</v>
      </c>
      <c r="B22" s="18">
        <f>SUMIFS(CONTAS_A_PAGAR!$N$5:$N$1004,CONTAS_A_PAGAR!$C$5:$C$1004,A22)</f>
        <v>3100</v>
      </c>
    </row>
    <row r="23" spans="1:17" ht="15">
      <c r="A23" t="str">
        <f>LISTAS!D14</f>
        <v>Software/Assinaturas</v>
      </c>
      <c r="B23" s="18">
        <f>SUMIFS(CONTAS_A_PAGAR!$N$5:$N$1004,CONTAS_A_PAGAR!$C$5:$C$1004,A23)</f>
        <v>2450</v>
      </c>
      <c r="D23" s="1" t="s">
        <v>167</v>
      </c>
      <c r="E23" s="1" t="s">
        <v>168</v>
      </c>
      <c r="P23" t="s">
        <v>169</v>
      </c>
      <c r="Q23" t="s">
        <v>66</v>
      </c>
    </row>
    <row r="24" spans="1:17">
      <c r="A24" t="str">
        <f>LISTAS!D15</f>
        <v>Manutenção</v>
      </c>
      <c r="B24" s="18">
        <f>SUMIFS(CONTAS_A_PAGAR!$N$5:$N$1004,CONTAS_A_PAGAR!$C$5:$C$1004,A24)</f>
        <v>0</v>
      </c>
      <c r="D24" s="19">
        <f ca="1">DATE(YEAR(TODAY()),MONTH(TODAY()),1)</f>
        <v>46235</v>
      </c>
      <c r="E24" s="18">
        <f ca="1">SUMIFS(CONTAS_A_PAGAR!$N$5:$N$1004,CONTAS_A_PAGAR!$G$5:$G$1004,"&gt;="&amp;D24,CONTAS_A_PAGAR!$G$5:$G$1004,"&lt;="&amp;EOMONTH(D24,0),CONTAS_A_PAGAR!$N$5:$N$1004,"&gt;0")</f>
        <v>9305</v>
      </c>
      <c r="P24" t="str">
        <f t="shared" ref="P24:P29" ca="1" si="0">TEXT(D24,"mmm/yyyy")</f>
        <v>ago/yyyy</v>
      </c>
      <c r="Q24">
        <f t="shared" ref="Q24:Q29" ca="1" si="1">E24</f>
        <v>9305</v>
      </c>
    </row>
    <row r="25" spans="1:17">
      <c r="A25" t="str">
        <f>LISTAS!D16</f>
        <v>Seguros</v>
      </c>
      <c r="B25" s="18">
        <f>SUMIFS(CONTAS_A_PAGAR!$N$5:$N$1004,CONTAS_A_PAGAR!$C$5:$C$1004,A25)</f>
        <v>1050</v>
      </c>
      <c r="D25" s="19">
        <f ca="1">EOMONTH(D24,0)+1</f>
        <v>46266</v>
      </c>
      <c r="E25" s="18">
        <f ca="1">SUMIFS(CONTAS_A_PAGAR!$N$5:$N$1004,CONTAS_A_PAGAR!$G$5:$G$1004,"&gt;="&amp;D25,CONTAS_A_PAGAR!$G$5:$G$1004,"&lt;="&amp;EOMONTH(D25,0),CONTAS_A_PAGAR!$N$5:$N$1004,"&gt;0")</f>
        <v>4800</v>
      </c>
      <c r="P25" t="str">
        <f t="shared" ca="1" si="0"/>
        <v>set/yyyy</v>
      </c>
      <c r="Q25">
        <f t="shared" ca="1" si="1"/>
        <v>4800</v>
      </c>
    </row>
    <row r="26" spans="1:17">
      <c r="A26" t="str">
        <f>LISTAS!D17</f>
        <v>Materiais</v>
      </c>
      <c r="B26" s="18">
        <f>SUMIFS(CONTAS_A_PAGAR!$N$5:$N$1004,CONTAS_A_PAGAR!$C$5:$C$1004,A26)</f>
        <v>0</v>
      </c>
      <c r="D26" s="19">
        <f ca="1">EOMONTH(D25,0)+1</f>
        <v>46296</v>
      </c>
      <c r="E26" s="18">
        <f ca="1">SUMIFS(CONTAS_A_PAGAR!$N$5:$N$1004,CONTAS_A_PAGAR!$G$5:$G$1004,"&gt;="&amp;D26,CONTAS_A_PAGAR!$G$5:$G$1004,"&lt;="&amp;EOMONTH(D26,0),CONTAS_A_PAGAR!$N$5:$N$1004,"&gt;0")</f>
        <v>0</v>
      </c>
      <c r="P26" t="str">
        <f t="shared" ca="1" si="0"/>
        <v>out/yyyy</v>
      </c>
      <c r="Q26">
        <f t="shared" ca="1" si="1"/>
        <v>0</v>
      </c>
    </row>
    <row r="27" spans="1:17">
      <c r="A27" t="str">
        <f>LISTAS!D18</f>
        <v>Outros</v>
      </c>
      <c r="B27" s="18">
        <f>SUMIFS(CONTAS_A_PAGAR!$N$5:$N$1004,CONTAS_A_PAGAR!$C$5:$C$1004,A27)</f>
        <v>0</v>
      </c>
      <c r="D27" s="19">
        <f ca="1">EOMONTH(D26,0)+1</f>
        <v>46327</v>
      </c>
      <c r="E27" s="18">
        <f ca="1">SUMIFS(CONTAS_A_PAGAR!$N$5:$N$1004,CONTAS_A_PAGAR!$G$5:$G$1004,"&gt;="&amp;D27,CONTAS_A_PAGAR!$G$5:$G$1004,"&lt;="&amp;EOMONTH(D27,0),CONTAS_A_PAGAR!$N$5:$N$1004,"&gt;0")</f>
        <v>0</v>
      </c>
      <c r="P27" t="str">
        <f t="shared" ca="1" si="0"/>
        <v>nov/yyyy</v>
      </c>
      <c r="Q27">
        <f t="shared" ca="1" si="1"/>
        <v>0</v>
      </c>
    </row>
    <row r="28" spans="1:17">
      <c r="D28" s="19">
        <f ca="1">EOMONTH(D27,0)+1</f>
        <v>46357</v>
      </c>
      <c r="E28" s="18">
        <f ca="1">SUMIFS(CONTAS_A_PAGAR!$N$5:$N$1004,CONTAS_A_PAGAR!$G$5:$G$1004,"&gt;="&amp;D28,CONTAS_A_PAGAR!$G$5:$G$1004,"&lt;="&amp;EOMONTH(D28,0),CONTAS_A_PAGAR!$N$5:$N$1004,"&gt;0")</f>
        <v>0</v>
      </c>
      <c r="P28" t="str">
        <f t="shared" ca="1" si="0"/>
        <v>dez/yyyy</v>
      </c>
      <c r="Q28">
        <f t="shared" ca="1" si="1"/>
        <v>0</v>
      </c>
    </row>
    <row r="29" spans="1:17">
      <c r="D29" s="19">
        <f ca="1">EOMONTH(D28,0)+1</f>
        <v>46388</v>
      </c>
      <c r="E29" s="18">
        <f ca="1">SUMIFS(CONTAS_A_PAGAR!$N$5:$N$1004,CONTAS_A_PAGAR!$G$5:$G$1004,"&gt;="&amp;D29,CONTAS_A_PAGAR!$G$5:$G$1004,"&lt;="&amp;EOMONTH(D29,0),CONTAS_A_PAGAR!$N$5:$N$1004,"&gt;0")</f>
        <v>0</v>
      </c>
      <c r="P29" t="str">
        <f t="shared" ca="1" si="0"/>
        <v>jan/yyyy</v>
      </c>
      <c r="Q29">
        <f t="shared" ca="1" si="1"/>
        <v>0</v>
      </c>
    </row>
  </sheetData>
  <mergeCells count="14">
    <mergeCell ref="G5:H6"/>
    <mergeCell ref="I4:J4"/>
    <mergeCell ref="I5:J6"/>
    <mergeCell ref="A5:B6"/>
    <mergeCell ref="C4:D4"/>
    <mergeCell ref="C5:D6"/>
    <mergeCell ref="E4:F4"/>
    <mergeCell ref="E5:F6"/>
    <mergeCell ref="A1:N1"/>
    <mergeCell ref="A2:N2"/>
    <mergeCell ref="L3:N3"/>
    <mergeCell ref="L4:N4"/>
    <mergeCell ref="A4:B4"/>
    <mergeCell ref="G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sqref="A1:H1"/>
    </sheetView>
  </sheetViews>
  <sheetFormatPr defaultRowHeight="14.25"/>
  <cols>
    <col min="1" max="1" width="23" customWidth="1"/>
    <col min="2" max="2" width="52" customWidth="1"/>
    <col min="3" max="3" width="42" customWidth="1"/>
    <col min="4" max="4" width="18" customWidth="1"/>
    <col min="5" max="5" width="26" customWidth="1"/>
    <col min="6" max="8" width="12" customWidth="1"/>
  </cols>
  <sheetData>
    <row r="1" spans="1:8" ht="32.1" customHeight="1">
      <c r="A1" s="20" t="s">
        <v>0</v>
      </c>
      <c r="B1" s="20"/>
      <c r="C1" s="20"/>
      <c r="D1" s="20"/>
      <c r="E1" s="20"/>
      <c r="F1" s="20"/>
      <c r="G1" s="20"/>
      <c r="H1" s="20"/>
    </row>
    <row r="2" spans="1:8" ht="33.950000000000003" customHeight="1">
      <c r="A2" s="21" t="s">
        <v>1</v>
      </c>
      <c r="B2" s="21"/>
      <c r="C2" s="21"/>
      <c r="D2" s="21"/>
      <c r="E2" s="21"/>
      <c r="F2" s="21"/>
      <c r="G2" s="21"/>
      <c r="H2" s="21"/>
    </row>
    <row r="4" spans="1:8" ht="15">
      <c r="A4" s="1" t="s">
        <v>2</v>
      </c>
      <c r="B4" s="1" t="s">
        <v>3</v>
      </c>
      <c r="D4" s="1" t="s">
        <v>4</v>
      </c>
      <c r="E4" s="1" t="s">
        <v>5</v>
      </c>
    </row>
    <row r="5" spans="1:8" ht="29.25">
      <c r="A5" s="2" t="s">
        <v>6</v>
      </c>
      <c r="B5" s="3" t="s">
        <v>7</v>
      </c>
      <c r="D5" s="4" t="s">
        <v>8</v>
      </c>
      <c r="E5" s="3" t="s">
        <v>9</v>
      </c>
    </row>
    <row r="6" spans="1:8" ht="29.25">
      <c r="A6" s="2" t="s">
        <v>10</v>
      </c>
      <c r="B6" s="3" t="s">
        <v>11</v>
      </c>
      <c r="D6" s="5" t="s">
        <v>12</v>
      </c>
      <c r="E6" s="3" t="s">
        <v>13</v>
      </c>
    </row>
    <row r="7" spans="1:8" ht="29.25">
      <c r="A7" s="2" t="s">
        <v>14</v>
      </c>
      <c r="B7" s="3" t="s">
        <v>15</v>
      </c>
      <c r="D7" s="6" t="s">
        <v>16</v>
      </c>
      <c r="E7" s="6" t="s">
        <v>17</v>
      </c>
    </row>
    <row r="8" spans="1:8" ht="29.25">
      <c r="A8" s="2" t="s">
        <v>18</v>
      </c>
      <c r="B8" s="3" t="s">
        <v>19</v>
      </c>
      <c r="D8" s="7" t="s">
        <v>20</v>
      </c>
      <c r="E8" s="7" t="s">
        <v>21</v>
      </c>
    </row>
    <row r="9" spans="1:8" ht="29.25">
      <c r="A9" s="2" t="s">
        <v>22</v>
      </c>
      <c r="B9" s="3" t="s">
        <v>23</v>
      </c>
      <c r="D9" s="8" t="s">
        <v>24</v>
      </c>
      <c r="E9" s="8" t="s">
        <v>25</v>
      </c>
    </row>
    <row r="10" spans="1:8" ht="15">
      <c r="A10" s="2" t="s">
        <v>26</v>
      </c>
      <c r="B10" s="3" t="s">
        <v>27</v>
      </c>
    </row>
    <row r="12" spans="1:8" ht="15">
      <c r="A12" s="22" t="s">
        <v>28</v>
      </c>
      <c r="B12" s="22"/>
      <c r="C12" s="22"/>
      <c r="D12" s="22"/>
      <c r="E12" s="22"/>
      <c r="F12" s="22"/>
      <c r="G12" s="22"/>
      <c r="H12" s="22"/>
    </row>
    <row r="13" spans="1:8" ht="15">
      <c r="A13" s="9" t="s">
        <v>29</v>
      </c>
      <c r="B13" s="9" t="s">
        <v>30</v>
      </c>
      <c r="C13" s="9" t="s">
        <v>31</v>
      </c>
    </row>
    <row r="14" spans="1:8" ht="28.5">
      <c r="A14" s="3" t="s">
        <v>32</v>
      </c>
      <c r="B14" s="4" t="s">
        <v>33</v>
      </c>
      <c r="C14" s="3" t="s">
        <v>34</v>
      </c>
    </row>
    <row r="15" spans="1:8" ht="28.5">
      <c r="A15" s="3" t="s">
        <v>35</v>
      </c>
      <c r="B15" s="4" t="s">
        <v>36</v>
      </c>
      <c r="C15" s="3" t="s">
        <v>37</v>
      </c>
    </row>
    <row r="16" spans="1:8" ht="28.5">
      <c r="A16" s="3" t="s">
        <v>38</v>
      </c>
      <c r="B16" s="4" t="s">
        <v>39</v>
      </c>
      <c r="C16" s="3" t="s">
        <v>40</v>
      </c>
    </row>
    <row r="17" spans="1:3" ht="28.5">
      <c r="A17" s="3" t="s">
        <v>41</v>
      </c>
      <c r="B17" s="4" t="s">
        <v>42</v>
      </c>
      <c r="C17" s="3" t="s">
        <v>43</v>
      </c>
    </row>
    <row r="18" spans="1:3" ht="28.5">
      <c r="A18" s="3" t="s">
        <v>44</v>
      </c>
      <c r="B18" s="4" t="s">
        <v>45</v>
      </c>
      <c r="C18" s="3" t="s">
        <v>46</v>
      </c>
    </row>
    <row r="20" spans="1:3" ht="29.25">
      <c r="A20" s="2" t="s">
        <v>47</v>
      </c>
      <c r="B20" s="3" t="s">
        <v>48</v>
      </c>
    </row>
    <row r="21" spans="1:3" ht="43.5">
      <c r="A21" s="2" t="s">
        <v>49</v>
      </c>
      <c r="B21" s="3" t="s">
        <v>50</v>
      </c>
    </row>
  </sheetData>
  <mergeCells count="3">
    <mergeCell ref="A1:H1"/>
    <mergeCell ref="A2:H2"/>
    <mergeCell ref="A12:H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4"/>
  <sheetViews>
    <sheetView workbookViewId="0"/>
  </sheetViews>
  <sheetFormatPr defaultRowHeight="14.25"/>
  <cols>
    <col min="1" max="1" width="24" customWidth="1"/>
    <col min="2" max="2" width="34" customWidth="1"/>
    <col min="3" max="3" width="22" customWidth="1"/>
    <col min="4" max="4" width="20" customWidth="1"/>
    <col min="5" max="5" width="18" customWidth="1"/>
    <col min="6" max="7" width="13" customWidth="1"/>
    <col min="8" max="8" width="16" customWidth="1"/>
    <col min="9" max="9" width="14" customWidth="1"/>
    <col min="10" max="10" width="16" customWidth="1"/>
    <col min="11" max="11" width="17" customWidth="1"/>
    <col min="12" max="14" width="16" customWidth="1"/>
    <col min="15" max="15" width="23" customWidth="1"/>
    <col min="16" max="16" width="18" customWidth="1"/>
    <col min="17" max="17" width="16" customWidth="1"/>
    <col min="18" max="18" width="18" customWidth="1"/>
    <col min="19" max="19" width="30" customWidth="1"/>
    <col min="20" max="20" width="28" customWidth="1"/>
  </cols>
  <sheetData>
    <row r="1" spans="1:20" ht="20.25">
      <c r="A1" s="23" t="s">
        <v>51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>
      <c r="A2" s="21" t="s">
        <v>52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4" spans="1:20" ht="33.950000000000003" customHeight="1">
      <c r="A4" s="11" t="s">
        <v>53</v>
      </c>
      <c r="B4" s="11" t="s">
        <v>54</v>
      </c>
      <c r="C4" s="11" t="s">
        <v>55</v>
      </c>
      <c r="D4" s="11" t="s">
        <v>56</v>
      </c>
      <c r="E4" s="11" t="s">
        <v>57</v>
      </c>
      <c r="F4" s="11" t="s">
        <v>58</v>
      </c>
      <c r="G4" s="11" t="s">
        <v>59</v>
      </c>
      <c r="H4" s="11" t="s">
        <v>60</v>
      </c>
      <c r="I4" s="11" t="s">
        <v>61</v>
      </c>
      <c r="J4" s="11" t="s">
        <v>62</v>
      </c>
      <c r="K4" s="11" t="s">
        <v>63</v>
      </c>
      <c r="L4" s="11" t="s">
        <v>64</v>
      </c>
      <c r="M4" s="11" t="s">
        <v>65</v>
      </c>
      <c r="N4" s="11" t="s">
        <v>66</v>
      </c>
      <c r="O4" s="11" t="s">
        <v>67</v>
      </c>
      <c r="P4" s="11" t="s">
        <v>68</v>
      </c>
      <c r="Q4" s="11" t="s">
        <v>69</v>
      </c>
      <c r="R4" s="11" t="s">
        <v>70</v>
      </c>
      <c r="S4" s="11" t="s">
        <v>71</v>
      </c>
      <c r="T4" s="11" t="s">
        <v>72</v>
      </c>
    </row>
    <row r="5" spans="1:20">
      <c r="A5" s="10" t="s">
        <v>73</v>
      </c>
      <c r="B5" s="4" t="s">
        <v>74</v>
      </c>
      <c r="C5" s="10" t="s">
        <v>75</v>
      </c>
      <c r="D5" s="10" t="s">
        <v>76</v>
      </c>
      <c r="E5" s="10" t="s">
        <v>77</v>
      </c>
      <c r="F5" s="13">
        <v>46235</v>
      </c>
      <c r="G5" s="13">
        <v>46242</v>
      </c>
      <c r="H5" s="14">
        <v>1850</v>
      </c>
      <c r="I5" s="14">
        <v>0</v>
      </c>
      <c r="J5" s="14">
        <v>75</v>
      </c>
      <c r="K5" s="15">
        <f t="shared" ref="K5:K68" si="0">IF(A5="","",MAX(H5-I5+J5,0))</f>
        <v>1925</v>
      </c>
      <c r="L5" s="13"/>
      <c r="M5" s="14">
        <v>0</v>
      </c>
      <c r="N5" s="15">
        <f t="shared" ref="N5:N68" si="1">IF(A5="","",MAX(K5-M5,0))</f>
        <v>1925</v>
      </c>
      <c r="O5" s="10" t="s">
        <v>78</v>
      </c>
      <c r="P5" s="10" t="s">
        <v>79</v>
      </c>
      <c r="Q5" s="16">
        <f t="shared" ref="Q5:Q68" ca="1" si="2">IF(OR(A5="",G5="",N5&lt;=0),"",G5-TODAY())</f>
        <v>-3</v>
      </c>
      <c r="R5" s="12" t="str">
        <f ca="1">IF(A5="","",IF(G5="","Sem vencimento",IF(N5&lt;=0,"Pago",IF(M5&gt;0,IF(G5&lt;TODAY(),"Parcial vencido","Parcial"),IF(G5&lt;TODAY(),"Vencido",IF(G5=TODAY(),"Vence hoje",IF(G5&lt;=TODAY()+LISTAS!$B$4,"Vence em "&amp;LISTAS!$B$4&amp;" dias","Em aberto")))))))</f>
        <v>Vencido</v>
      </c>
      <c r="S5" s="4" t="s">
        <v>80</v>
      </c>
      <c r="T5" s="5" t="str">
        <f t="shared" ref="T5:T68" si="3">IF(A5="","",IF(C5="","Categoria; ","")&amp;IF(G5="","Vencimento; ","")&amp;IF(H5&lt;=0,"Valor; ","")&amp;IF(P5="","Responsável; ","")&amp;IF(AND(M5&gt;0,L5=""),"Data pgto.; ","")&amp;IF(AND(L5&lt;&gt;"",M5&lt;=0),"Valor pago; ","")&amp;IF(M5&gt;K5,"Pagamento &gt; previsto; ","")&amp;IF(AND(E5&lt;&gt;"",COUNTIFS($A$5:$A$1004,A5,$E$5:$E$1004,E5)&gt;1),"Possível duplicidade; ",""))</f>
        <v/>
      </c>
    </row>
    <row r="6" spans="1:20">
      <c r="A6" s="10" t="s">
        <v>81</v>
      </c>
      <c r="B6" s="4" t="s">
        <v>82</v>
      </c>
      <c r="C6" s="10" t="s">
        <v>83</v>
      </c>
      <c r="D6" s="10" t="s">
        <v>84</v>
      </c>
      <c r="E6" s="10" t="s">
        <v>85</v>
      </c>
      <c r="F6" s="13">
        <v>46239</v>
      </c>
      <c r="G6" s="13">
        <v>46249</v>
      </c>
      <c r="H6" s="14">
        <v>2450</v>
      </c>
      <c r="I6" s="14">
        <v>0</v>
      </c>
      <c r="J6" s="14">
        <v>0</v>
      </c>
      <c r="K6" s="15">
        <f t="shared" si="0"/>
        <v>2450</v>
      </c>
      <c r="L6" s="13"/>
      <c r="M6" s="14">
        <v>0</v>
      </c>
      <c r="N6" s="15">
        <f t="shared" si="1"/>
        <v>2450</v>
      </c>
      <c r="O6" s="10" t="s">
        <v>86</v>
      </c>
      <c r="P6" s="10" t="s">
        <v>79</v>
      </c>
      <c r="Q6" s="16">
        <f t="shared" ca="1" si="2"/>
        <v>4</v>
      </c>
      <c r="R6" s="12" t="str">
        <f ca="1">IF(A6="","",IF(G6="","Sem vencimento",IF(N6&lt;=0,"Pago",IF(M6&gt;0,IF(G6&lt;TODAY(),"Parcial vencido","Parcial"),IF(G6&lt;TODAY(),"Vencido",IF(G6=TODAY(),"Vence hoje",IF(G6&lt;=TODAY()+LISTAS!$B$4,"Vence em "&amp;LISTAS!$B$4&amp;" dias","Em aberto")))))))</f>
        <v>Vence em 7 dias</v>
      </c>
      <c r="S6" s="4" t="s">
        <v>80</v>
      </c>
      <c r="T6" s="5" t="str">
        <f t="shared" si="3"/>
        <v/>
      </c>
    </row>
    <row r="7" spans="1:20">
      <c r="A7" s="10" t="s">
        <v>87</v>
      </c>
      <c r="B7" s="4" t="s">
        <v>88</v>
      </c>
      <c r="C7" s="10" t="s">
        <v>89</v>
      </c>
      <c r="D7" s="10" t="s">
        <v>76</v>
      </c>
      <c r="E7" s="10" t="s">
        <v>90</v>
      </c>
      <c r="F7" s="13">
        <v>46235</v>
      </c>
      <c r="G7" s="13">
        <v>46244</v>
      </c>
      <c r="H7" s="14">
        <v>6500</v>
      </c>
      <c r="I7" s="14">
        <v>0</v>
      </c>
      <c r="J7" s="14">
        <v>0</v>
      </c>
      <c r="K7" s="15">
        <f t="shared" si="0"/>
        <v>6500</v>
      </c>
      <c r="L7" s="13">
        <v>46244</v>
      </c>
      <c r="M7" s="14">
        <v>6500</v>
      </c>
      <c r="N7" s="15">
        <f t="shared" si="1"/>
        <v>0</v>
      </c>
      <c r="O7" s="10" t="s">
        <v>91</v>
      </c>
      <c r="P7" s="10" t="s">
        <v>76</v>
      </c>
      <c r="Q7" s="16" t="str">
        <f t="shared" ca="1" si="2"/>
        <v/>
      </c>
      <c r="R7" s="12" t="str">
        <f ca="1">IF(A7="","",IF(G7="","Sem vencimento",IF(N7&lt;=0,"Pago",IF(M7&gt;0,IF(G7&lt;TODAY(),"Parcial vencido","Parcial"),IF(G7&lt;TODAY(),"Vencido",IF(G7=TODAY(),"Vence hoje",IF(G7&lt;=TODAY()+LISTAS!$B$4,"Vence em "&amp;LISTAS!$B$4&amp;" dias","Em aberto")))))))</f>
        <v>Pago</v>
      </c>
      <c r="S7" s="4" t="s">
        <v>80</v>
      </c>
      <c r="T7" s="5" t="str">
        <f t="shared" si="3"/>
        <v/>
      </c>
    </row>
    <row r="8" spans="1:20">
      <c r="A8" s="10" t="s">
        <v>92</v>
      </c>
      <c r="B8" s="4" t="s">
        <v>93</v>
      </c>
      <c r="C8" s="10" t="s">
        <v>94</v>
      </c>
      <c r="D8" s="10" t="s">
        <v>95</v>
      </c>
      <c r="E8" s="10" t="s">
        <v>96</v>
      </c>
      <c r="F8" s="13">
        <v>46236</v>
      </c>
      <c r="G8" s="13">
        <v>46245</v>
      </c>
      <c r="H8" s="14">
        <v>1280</v>
      </c>
      <c r="I8" s="14">
        <v>0</v>
      </c>
      <c r="J8" s="14">
        <v>0</v>
      </c>
      <c r="K8" s="15">
        <f t="shared" si="0"/>
        <v>1280</v>
      </c>
      <c r="L8" s="13">
        <v>46242</v>
      </c>
      <c r="M8" s="14">
        <v>500</v>
      </c>
      <c r="N8" s="15">
        <f t="shared" si="1"/>
        <v>780</v>
      </c>
      <c r="O8" s="10" t="s">
        <v>86</v>
      </c>
      <c r="P8" s="10" t="s">
        <v>79</v>
      </c>
      <c r="Q8" s="16">
        <f t="shared" ca="1" si="2"/>
        <v>0</v>
      </c>
      <c r="R8" s="12" t="str">
        <f ca="1">IF(A8="","",IF(G8="","Sem vencimento",IF(N8&lt;=0,"Pago",IF(M8&gt;0,IF(G8&lt;TODAY(),"Parcial vencido","Parcial"),IF(G8&lt;TODAY(),"Vencido",IF(G8=TODAY(),"Vence hoje",IF(G8&lt;=TODAY()+LISTAS!$B$4,"Vence em "&amp;LISTAS!$B$4&amp;" dias","Em aberto")))))))</f>
        <v>Parcial</v>
      </c>
      <c r="S8" s="4" t="s">
        <v>97</v>
      </c>
      <c r="T8" s="5" t="str">
        <f t="shared" si="3"/>
        <v/>
      </c>
    </row>
    <row r="9" spans="1:20">
      <c r="A9" s="10" t="s">
        <v>98</v>
      </c>
      <c r="B9" s="4" t="s">
        <v>99</v>
      </c>
      <c r="C9" s="10" t="s">
        <v>100</v>
      </c>
      <c r="D9" s="10" t="s">
        <v>101</v>
      </c>
      <c r="E9" s="10" t="s">
        <v>102</v>
      </c>
      <c r="F9" s="13">
        <v>46238</v>
      </c>
      <c r="G9" s="13">
        <v>46254</v>
      </c>
      <c r="H9" s="14">
        <v>3200</v>
      </c>
      <c r="I9" s="14">
        <v>100</v>
      </c>
      <c r="J9" s="14">
        <v>0</v>
      </c>
      <c r="K9" s="15">
        <f t="shared" si="0"/>
        <v>3100</v>
      </c>
      <c r="L9" s="13"/>
      <c r="M9" s="14">
        <v>0</v>
      </c>
      <c r="N9" s="15">
        <f t="shared" si="1"/>
        <v>3100</v>
      </c>
      <c r="O9" s="10" t="s">
        <v>78</v>
      </c>
      <c r="P9" s="10" t="s">
        <v>101</v>
      </c>
      <c r="Q9" s="16">
        <f t="shared" ca="1" si="2"/>
        <v>9</v>
      </c>
      <c r="R9" s="12" t="str">
        <f ca="1">IF(A9="","",IF(G9="","Sem vencimento",IF(N9&lt;=0,"Pago",IF(M9&gt;0,IF(G9&lt;TODAY(),"Parcial vencido","Parcial"),IF(G9&lt;TODAY(),"Vencido",IF(G9=TODAY(),"Vence hoje",IF(G9&lt;=TODAY()+LISTAS!$B$4,"Vence em "&amp;LISTAS!$B$4&amp;" dias","Em aberto")))))))</f>
        <v>Em aberto</v>
      </c>
      <c r="S9" s="4" t="s">
        <v>80</v>
      </c>
      <c r="T9" s="5" t="str">
        <f t="shared" si="3"/>
        <v/>
      </c>
    </row>
    <row r="10" spans="1:20">
      <c r="A10" s="10" t="s">
        <v>103</v>
      </c>
      <c r="B10" s="4" t="s">
        <v>104</v>
      </c>
      <c r="C10" s="10" t="s">
        <v>105</v>
      </c>
      <c r="D10" s="10" t="s">
        <v>95</v>
      </c>
      <c r="E10" s="10" t="s">
        <v>106</v>
      </c>
      <c r="F10" s="13">
        <v>46240</v>
      </c>
      <c r="G10" s="13">
        <v>46270</v>
      </c>
      <c r="H10" s="14">
        <v>4800</v>
      </c>
      <c r="I10" s="14">
        <v>0</v>
      </c>
      <c r="J10" s="14">
        <v>0</v>
      </c>
      <c r="K10" s="15">
        <f t="shared" si="0"/>
        <v>4800</v>
      </c>
      <c r="L10" s="13"/>
      <c r="M10" s="14">
        <v>0</v>
      </c>
      <c r="N10" s="15">
        <f t="shared" si="1"/>
        <v>4800</v>
      </c>
      <c r="O10" s="10" t="s">
        <v>86</v>
      </c>
      <c r="P10" s="10" t="s">
        <v>107</v>
      </c>
      <c r="Q10" s="16">
        <f t="shared" ca="1" si="2"/>
        <v>25</v>
      </c>
      <c r="R10" s="12" t="str">
        <f ca="1">IF(A10="","",IF(G10="","Sem vencimento",IF(N10&lt;=0,"Pago",IF(M10&gt;0,IF(G10&lt;TODAY(),"Parcial vencido","Parcial"),IF(G10&lt;TODAY(),"Vencido",IF(G10=TODAY(),"Vence hoje",IF(G10&lt;=TODAY()+LISTAS!$B$4,"Vence em "&amp;LISTAS!$B$4&amp;" dias","Em aberto")))))))</f>
        <v>Em aberto</v>
      </c>
      <c r="S10" s="4" t="s">
        <v>80</v>
      </c>
      <c r="T10" s="5" t="str">
        <f t="shared" si="3"/>
        <v/>
      </c>
    </row>
    <row r="11" spans="1:20">
      <c r="A11" s="10" t="s">
        <v>108</v>
      </c>
      <c r="B11" s="4" t="s">
        <v>109</v>
      </c>
      <c r="C11" s="10" t="s">
        <v>110</v>
      </c>
      <c r="D11" s="10" t="s">
        <v>76</v>
      </c>
      <c r="E11" s="10" t="s">
        <v>111</v>
      </c>
      <c r="F11" s="13">
        <v>46235</v>
      </c>
      <c r="G11" s="13">
        <v>46248</v>
      </c>
      <c r="H11" s="14">
        <v>1100</v>
      </c>
      <c r="I11" s="14">
        <v>50</v>
      </c>
      <c r="J11" s="14">
        <v>0</v>
      </c>
      <c r="K11" s="15">
        <f t="shared" si="0"/>
        <v>1050</v>
      </c>
      <c r="L11" s="13"/>
      <c r="M11" s="14">
        <v>0</v>
      </c>
      <c r="N11" s="15">
        <f t="shared" si="1"/>
        <v>1050</v>
      </c>
      <c r="O11" s="10" t="s">
        <v>112</v>
      </c>
      <c r="P11" s="10" t="s">
        <v>76</v>
      </c>
      <c r="Q11" s="16">
        <f t="shared" ca="1" si="2"/>
        <v>3</v>
      </c>
      <c r="R11" s="12" t="str">
        <f ca="1">IF(A11="","",IF(G11="","Sem vencimento",IF(N11&lt;=0,"Pago",IF(M11&gt;0,IF(G11&lt;TODAY(),"Parcial vencido","Parcial"),IF(G11&lt;TODAY(),"Vencido",IF(G11=TODAY(),"Vence hoje",IF(G11&lt;=TODAY()+LISTAS!$B$4,"Vence em "&amp;LISTAS!$B$4&amp;" dias","Em aberto")))))))</f>
        <v>Vence em 7 dias</v>
      </c>
      <c r="S11" s="4" t="s">
        <v>80</v>
      </c>
      <c r="T11" s="5" t="str">
        <f t="shared" si="3"/>
        <v/>
      </c>
    </row>
    <row r="12" spans="1:20">
      <c r="A12" s="10" t="s">
        <v>113</v>
      </c>
      <c r="B12" s="4" t="s">
        <v>114</v>
      </c>
      <c r="C12" s="10" t="s">
        <v>115</v>
      </c>
      <c r="D12" s="10" t="s">
        <v>76</v>
      </c>
      <c r="E12" s="10" t="s">
        <v>116</v>
      </c>
      <c r="F12" s="13">
        <v>46232</v>
      </c>
      <c r="G12" s="13">
        <v>46241</v>
      </c>
      <c r="H12" s="14">
        <v>450</v>
      </c>
      <c r="I12" s="14">
        <v>0</v>
      </c>
      <c r="J12" s="14">
        <v>0</v>
      </c>
      <c r="K12" s="15">
        <f t="shared" si="0"/>
        <v>450</v>
      </c>
      <c r="L12" s="13">
        <v>46241</v>
      </c>
      <c r="M12" s="14">
        <v>450</v>
      </c>
      <c r="N12" s="15">
        <f t="shared" si="1"/>
        <v>0</v>
      </c>
      <c r="O12" s="10" t="s">
        <v>86</v>
      </c>
      <c r="P12" s="10" t="s">
        <v>76</v>
      </c>
      <c r="Q12" s="16" t="str">
        <f t="shared" ca="1" si="2"/>
        <v/>
      </c>
      <c r="R12" s="12" t="str">
        <f ca="1">IF(A12="","",IF(G12="","Sem vencimento",IF(N12&lt;=0,"Pago",IF(M12&gt;0,IF(G12&lt;TODAY(),"Parcial vencido","Parcial"),IF(G12&lt;TODAY(),"Vencido",IF(G12=TODAY(),"Vence hoje",IF(G12&lt;=TODAY()+LISTAS!$B$4,"Vence em "&amp;LISTAS!$B$4&amp;" dias","Em aberto")))))))</f>
        <v>Pago</v>
      </c>
      <c r="S12" s="4" t="s">
        <v>80</v>
      </c>
      <c r="T12" s="5" t="str">
        <f t="shared" si="3"/>
        <v/>
      </c>
    </row>
    <row r="13" spans="1:20">
      <c r="A13" s="10"/>
      <c r="B13" s="4"/>
      <c r="C13" s="10"/>
      <c r="D13" s="10"/>
      <c r="E13" s="10"/>
      <c r="F13" s="13"/>
      <c r="G13" s="13"/>
      <c r="H13" s="14"/>
      <c r="I13" s="14"/>
      <c r="J13" s="14"/>
      <c r="K13" s="15" t="str">
        <f t="shared" si="0"/>
        <v/>
      </c>
      <c r="L13" s="13"/>
      <c r="M13" s="14"/>
      <c r="N13" s="15" t="str">
        <f t="shared" si="1"/>
        <v/>
      </c>
      <c r="O13" s="10"/>
      <c r="P13" s="10"/>
      <c r="Q13" s="16" t="str">
        <f t="shared" ca="1" si="2"/>
        <v/>
      </c>
      <c r="R13" s="12" t="str">
        <f ca="1">IF(A13="","",IF(G13="","Sem vencimento",IF(N13&lt;=0,"Pago",IF(M13&gt;0,IF(G13&lt;TODAY(),"Parcial vencido","Parcial"),IF(G13&lt;TODAY(),"Vencido",IF(G13=TODAY(),"Vence hoje",IF(G13&lt;=TODAY()+LISTAS!$B$4,"Vence em "&amp;LISTAS!$B$4&amp;" dias","Em aberto")))))))</f>
        <v/>
      </c>
      <c r="S13" s="4"/>
      <c r="T13" s="5" t="str">
        <f t="shared" si="3"/>
        <v/>
      </c>
    </row>
    <row r="14" spans="1:20">
      <c r="A14" s="10"/>
      <c r="B14" s="4"/>
      <c r="C14" s="10"/>
      <c r="D14" s="10"/>
      <c r="E14" s="10"/>
      <c r="F14" s="13"/>
      <c r="G14" s="13"/>
      <c r="H14" s="14"/>
      <c r="I14" s="14"/>
      <c r="J14" s="14"/>
      <c r="K14" s="15" t="str">
        <f t="shared" si="0"/>
        <v/>
      </c>
      <c r="L14" s="13"/>
      <c r="M14" s="14"/>
      <c r="N14" s="15" t="str">
        <f t="shared" si="1"/>
        <v/>
      </c>
      <c r="O14" s="10"/>
      <c r="P14" s="10"/>
      <c r="Q14" s="16" t="str">
        <f t="shared" ca="1" si="2"/>
        <v/>
      </c>
      <c r="R14" s="12" t="str">
        <f ca="1">IF(A14="","",IF(G14="","Sem vencimento",IF(N14&lt;=0,"Pago",IF(M14&gt;0,IF(G14&lt;TODAY(),"Parcial vencido","Parcial"),IF(G14&lt;TODAY(),"Vencido",IF(G14=TODAY(),"Vence hoje",IF(G14&lt;=TODAY()+LISTAS!$B$4,"Vence em "&amp;LISTAS!$B$4&amp;" dias","Em aberto")))))))</f>
        <v/>
      </c>
      <c r="S14" s="4"/>
      <c r="T14" s="5" t="str">
        <f t="shared" si="3"/>
        <v/>
      </c>
    </row>
    <row r="15" spans="1:20">
      <c r="A15" s="10"/>
      <c r="B15" s="4"/>
      <c r="C15" s="10"/>
      <c r="D15" s="10"/>
      <c r="E15" s="10"/>
      <c r="F15" s="13"/>
      <c r="G15" s="13"/>
      <c r="H15" s="14"/>
      <c r="I15" s="14"/>
      <c r="J15" s="14"/>
      <c r="K15" s="15" t="str">
        <f t="shared" si="0"/>
        <v/>
      </c>
      <c r="L15" s="13"/>
      <c r="M15" s="14"/>
      <c r="N15" s="15" t="str">
        <f t="shared" si="1"/>
        <v/>
      </c>
      <c r="O15" s="10"/>
      <c r="P15" s="10"/>
      <c r="Q15" s="16" t="str">
        <f t="shared" ca="1" si="2"/>
        <v/>
      </c>
      <c r="R15" s="12" t="str">
        <f ca="1">IF(A15="","",IF(G15="","Sem vencimento",IF(N15&lt;=0,"Pago",IF(M15&gt;0,IF(G15&lt;TODAY(),"Parcial vencido","Parcial"),IF(G15&lt;TODAY(),"Vencido",IF(G15=TODAY(),"Vence hoje",IF(G15&lt;=TODAY()+LISTAS!$B$4,"Vence em "&amp;LISTAS!$B$4&amp;" dias","Em aberto")))))))</f>
        <v/>
      </c>
      <c r="S15" s="4"/>
      <c r="T15" s="5" t="str">
        <f t="shared" si="3"/>
        <v/>
      </c>
    </row>
    <row r="16" spans="1:20">
      <c r="A16" s="10"/>
      <c r="B16" s="4"/>
      <c r="C16" s="10"/>
      <c r="D16" s="10"/>
      <c r="E16" s="10"/>
      <c r="F16" s="13"/>
      <c r="G16" s="13"/>
      <c r="H16" s="14"/>
      <c r="I16" s="14"/>
      <c r="J16" s="14"/>
      <c r="K16" s="15" t="str">
        <f t="shared" si="0"/>
        <v/>
      </c>
      <c r="L16" s="13"/>
      <c r="M16" s="14"/>
      <c r="N16" s="15" t="str">
        <f t="shared" si="1"/>
        <v/>
      </c>
      <c r="O16" s="10"/>
      <c r="P16" s="10"/>
      <c r="Q16" s="16" t="str">
        <f t="shared" ca="1" si="2"/>
        <v/>
      </c>
      <c r="R16" s="12" t="str">
        <f ca="1">IF(A16="","",IF(G16="","Sem vencimento",IF(N16&lt;=0,"Pago",IF(M16&gt;0,IF(G16&lt;TODAY(),"Parcial vencido","Parcial"),IF(G16&lt;TODAY(),"Vencido",IF(G16=TODAY(),"Vence hoje",IF(G16&lt;=TODAY()+LISTAS!$B$4,"Vence em "&amp;LISTAS!$B$4&amp;" dias","Em aberto")))))))</f>
        <v/>
      </c>
      <c r="S16" s="4"/>
      <c r="T16" s="5" t="str">
        <f t="shared" si="3"/>
        <v/>
      </c>
    </row>
    <row r="17" spans="1:20">
      <c r="A17" s="10"/>
      <c r="B17" s="4"/>
      <c r="C17" s="10"/>
      <c r="D17" s="10"/>
      <c r="E17" s="10"/>
      <c r="F17" s="13"/>
      <c r="G17" s="13"/>
      <c r="H17" s="14"/>
      <c r="I17" s="14"/>
      <c r="J17" s="14"/>
      <c r="K17" s="15" t="str">
        <f t="shared" si="0"/>
        <v/>
      </c>
      <c r="L17" s="13"/>
      <c r="M17" s="14"/>
      <c r="N17" s="15" t="str">
        <f t="shared" si="1"/>
        <v/>
      </c>
      <c r="O17" s="10"/>
      <c r="P17" s="10"/>
      <c r="Q17" s="16" t="str">
        <f t="shared" ca="1" si="2"/>
        <v/>
      </c>
      <c r="R17" s="12" t="str">
        <f ca="1">IF(A17="","",IF(G17="","Sem vencimento",IF(N17&lt;=0,"Pago",IF(M17&gt;0,IF(G17&lt;TODAY(),"Parcial vencido","Parcial"),IF(G17&lt;TODAY(),"Vencido",IF(G17=TODAY(),"Vence hoje",IF(G17&lt;=TODAY()+LISTAS!$B$4,"Vence em "&amp;LISTAS!$B$4&amp;" dias","Em aberto")))))))</f>
        <v/>
      </c>
      <c r="S17" s="4"/>
      <c r="T17" s="5" t="str">
        <f t="shared" si="3"/>
        <v/>
      </c>
    </row>
    <row r="18" spans="1:20">
      <c r="A18" s="10"/>
      <c r="B18" s="4"/>
      <c r="C18" s="10"/>
      <c r="D18" s="10"/>
      <c r="E18" s="10"/>
      <c r="F18" s="13"/>
      <c r="G18" s="13"/>
      <c r="H18" s="14"/>
      <c r="I18" s="14"/>
      <c r="J18" s="14"/>
      <c r="K18" s="15" t="str">
        <f t="shared" si="0"/>
        <v/>
      </c>
      <c r="L18" s="13"/>
      <c r="M18" s="14"/>
      <c r="N18" s="15" t="str">
        <f t="shared" si="1"/>
        <v/>
      </c>
      <c r="O18" s="10"/>
      <c r="P18" s="10"/>
      <c r="Q18" s="16" t="str">
        <f t="shared" ca="1" si="2"/>
        <v/>
      </c>
      <c r="R18" s="12" t="str">
        <f ca="1">IF(A18="","",IF(G18="","Sem vencimento",IF(N18&lt;=0,"Pago",IF(M18&gt;0,IF(G18&lt;TODAY(),"Parcial vencido","Parcial"),IF(G18&lt;TODAY(),"Vencido",IF(G18=TODAY(),"Vence hoje",IF(G18&lt;=TODAY()+LISTAS!$B$4,"Vence em "&amp;LISTAS!$B$4&amp;" dias","Em aberto")))))))</f>
        <v/>
      </c>
      <c r="S18" s="4"/>
      <c r="T18" s="5" t="str">
        <f t="shared" si="3"/>
        <v/>
      </c>
    </row>
    <row r="19" spans="1:20">
      <c r="A19" s="10"/>
      <c r="B19" s="4"/>
      <c r="C19" s="10"/>
      <c r="D19" s="10"/>
      <c r="E19" s="10"/>
      <c r="F19" s="13"/>
      <c r="G19" s="13"/>
      <c r="H19" s="14"/>
      <c r="I19" s="14"/>
      <c r="J19" s="14"/>
      <c r="K19" s="15" t="str">
        <f t="shared" si="0"/>
        <v/>
      </c>
      <c r="L19" s="13"/>
      <c r="M19" s="14"/>
      <c r="N19" s="15" t="str">
        <f t="shared" si="1"/>
        <v/>
      </c>
      <c r="O19" s="10"/>
      <c r="P19" s="10"/>
      <c r="Q19" s="16" t="str">
        <f t="shared" ca="1" si="2"/>
        <v/>
      </c>
      <c r="R19" s="12" t="str">
        <f ca="1">IF(A19="","",IF(G19="","Sem vencimento",IF(N19&lt;=0,"Pago",IF(M19&gt;0,IF(G19&lt;TODAY(),"Parcial vencido","Parcial"),IF(G19&lt;TODAY(),"Vencido",IF(G19=TODAY(),"Vence hoje",IF(G19&lt;=TODAY()+LISTAS!$B$4,"Vence em "&amp;LISTAS!$B$4&amp;" dias","Em aberto")))))))</f>
        <v/>
      </c>
      <c r="S19" s="4"/>
      <c r="T19" s="5" t="str">
        <f t="shared" si="3"/>
        <v/>
      </c>
    </row>
    <row r="20" spans="1:20">
      <c r="A20" s="10"/>
      <c r="B20" s="4"/>
      <c r="C20" s="10"/>
      <c r="D20" s="10"/>
      <c r="E20" s="10"/>
      <c r="F20" s="13"/>
      <c r="G20" s="13"/>
      <c r="H20" s="14"/>
      <c r="I20" s="14"/>
      <c r="J20" s="14"/>
      <c r="K20" s="15" t="str">
        <f t="shared" si="0"/>
        <v/>
      </c>
      <c r="L20" s="13"/>
      <c r="M20" s="14"/>
      <c r="N20" s="15" t="str">
        <f t="shared" si="1"/>
        <v/>
      </c>
      <c r="O20" s="10"/>
      <c r="P20" s="10"/>
      <c r="Q20" s="16" t="str">
        <f t="shared" ca="1" si="2"/>
        <v/>
      </c>
      <c r="R20" s="12" t="str">
        <f ca="1">IF(A20="","",IF(G20="","Sem vencimento",IF(N20&lt;=0,"Pago",IF(M20&gt;0,IF(G20&lt;TODAY(),"Parcial vencido","Parcial"),IF(G20&lt;TODAY(),"Vencido",IF(G20=TODAY(),"Vence hoje",IF(G20&lt;=TODAY()+LISTAS!$B$4,"Vence em "&amp;LISTAS!$B$4&amp;" dias","Em aberto")))))))</f>
        <v/>
      </c>
      <c r="S20" s="4"/>
      <c r="T20" s="5" t="str">
        <f t="shared" si="3"/>
        <v/>
      </c>
    </row>
    <row r="21" spans="1:20">
      <c r="A21" s="10"/>
      <c r="B21" s="4"/>
      <c r="C21" s="10"/>
      <c r="D21" s="10"/>
      <c r="E21" s="10"/>
      <c r="F21" s="13"/>
      <c r="G21" s="13"/>
      <c r="H21" s="14"/>
      <c r="I21" s="14"/>
      <c r="J21" s="14"/>
      <c r="K21" s="15" t="str">
        <f t="shared" si="0"/>
        <v/>
      </c>
      <c r="L21" s="13"/>
      <c r="M21" s="14"/>
      <c r="N21" s="15" t="str">
        <f t="shared" si="1"/>
        <v/>
      </c>
      <c r="O21" s="10"/>
      <c r="P21" s="10"/>
      <c r="Q21" s="16" t="str">
        <f t="shared" ca="1" si="2"/>
        <v/>
      </c>
      <c r="R21" s="12" t="str">
        <f ca="1">IF(A21="","",IF(G21="","Sem vencimento",IF(N21&lt;=0,"Pago",IF(M21&gt;0,IF(G21&lt;TODAY(),"Parcial vencido","Parcial"),IF(G21&lt;TODAY(),"Vencido",IF(G21=TODAY(),"Vence hoje",IF(G21&lt;=TODAY()+LISTAS!$B$4,"Vence em "&amp;LISTAS!$B$4&amp;" dias","Em aberto")))))))</f>
        <v/>
      </c>
      <c r="S21" s="4"/>
      <c r="T21" s="5" t="str">
        <f t="shared" si="3"/>
        <v/>
      </c>
    </row>
    <row r="22" spans="1:20">
      <c r="A22" s="10"/>
      <c r="B22" s="4"/>
      <c r="C22" s="10"/>
      <c r="D22" s="10"/>
      <c r="E22" s="10"/>
      <c r="F22" s="13"/>
      <c r="G22" s="13"/>
      <c r="H22" s="14"/>
      <c r="I22" s="14"/>
      <c r="J22" s="14"/>
      <c r="K22" s="15" t="str">
        <f t="shared" si="0"/>
        <v/>
      </c>
      <c r="L22" s="13"/>
      <c r="M22" s="14"/>
      <c r="N22" s="15" t="str">
        <f t="shared" si="1"/>
        <v/>
      </c>
      <c r="O22" s="10"/>
      <c r="P22" s="10"/>
      <c r="Q22" s="16" t="str">
        <f t="shared" ca="1" si="2"/>
        <v/>
      </c>
      <c r="R22" s="12" t="str">
        <f ca="1">IF(A22="","",IF(G22="","Sem vencimento",IF(N22&lt;=0,"Pago",IF(M22&gt;0,IF(G22&lt;TODAY(),"Parcial vencido","Parcial"),IF(G22&lt;TODAY(),"Vencido",IF(G22=TODAY(),"Vence hoje",IF(G22&lt;=TODAY()+LISTAS!$B$4,"Vence em "&amp;LISTAS!$B$4&amp;" dias","Em aberto")))))))</f>
        <v/>
      </c>
      <c r="S22" s="4"/>
      <c r="T22" s="5" t="str">
        <f t="shared" si="3"/>
        <v/>
      </c>
    </row>
    <row r="23" spans="1:20">
      <c r="A23" s="10"/>
      <c r="B23" s="4"/>
      <c r="C23" s="10"/>
      <c r="D23" s="10"/>
      <c r="E23" s="10"/>
      <c r="F23" s="13"/>
      <c r="G23" s="13"/>
      <c r="H23" s="14"/>
      <c r="I23" s="14"/>
      <c r="J23" s="14"/>
      <c r="K23" s="15" t="str">
        <f t="shared" si="0"/>
        <v/>
      </c>
      <c r="L23" s="13"/>
      <c r="M23" s="14"/>
      <c r="N23" s="15" t="str">
        <f t="shared" si="1"/>
        <v/>
      </c>
      <c r="O23" s="10"/>
      <c r="P23" s="10"/>
      <c r="Q23" s="16" t="str">
        <f t="shared" ca="1" si="2"/>
        <v/>
      </c>
      <c r="R23" s="12" t="str">
        <f ca="1">IF(A23="","",IF(G23="","Sem vencimento",IF(N23&lt;=0,"Pago",IF(M23&gt;0,IF(G23&lt;TODAY(),"Parcial vencido","Parcial"),IF(G23&lt;TODAY(),"Vencido",IF(G23=TODAY(),"Vence hoje",IF(G23&lt;=TODAY()+LISTAS!$B$4,"Vence em "&amp;LISTAS!$B$4&amp;" dias","Em aberto")))))))</f>
        <v/>
      </c>
      <c r="S23" s="4"/>
      <c r="T23" s="5" t="str">
        <f t="shared" si="3"/>
        <v/>
      </c>
    </row>
    <row r="24" spans="1:20">
      <c r="A24" s="10"/>
      <c r="B24" s="4"/>
      <c r="C24" s="10"/>
      <c r="D24" s="10"/>
      <c r="E24" s="10"/>
      <c r="F24" s="13"/>
      <c r="G24" s="13"/>
      <c r="H24" s="14"/>
      <c r="I24" s="14"/>
      <c r="J24" s="14"/>
      <c r="K24" s="15" t="str">
        <f t="shared" si="0"/>
        <v/>
      </c>
      <c r="L24" s="13"/>
      <c r="M24" s="14"/>
      <c r="N24" s="15" t="str">
        <f t="shared" si="1"/>
        <v/>
      </c>
      <c r="O24" s="10"/>
      <c r="P24" s="10"/>
      <c r="Q24" s="16" t="str">
        <f t="shared" ca="1" si="2"/>
        <v/>
      </c>
      <c r="R24" s="12" t="str">
        <f ca="1">IF(A24="","",IF(G24="","Sem vencimento",IF(N24&lt;=0,"Pago",IF(M24&gt;0,IF(G24&lt;TODAY(),"Parcial vencido","Parcial"),IF(G24&lt;TODAY(),"Vencido",IF(G24=TODAY(),"Vence hoje",IF(G24&lt;=TODAY()+LISTAS!$B$4,"Vence em "&amp;LISTAS!$B$4&amp;" dias","Em aberto")))))))</f>
        <v/>
      </c>
      <c r="S24" s="4"/>
      <c r="T24" s="5" t="str">
        <f t="shared" si="3"/>
        <v/>
      </c>
    </row>
    <row r="25" spans="1:20">
      <c r="A25" s="10"/>
      <c r="B25" s="4"/>
      <c r="C25" s="10"/>
      <c r="D25" s="10"/>
      <c r="E25" s="10"/>
      <c r="F25" s="13"/>
      <c r="G25" s="13"/>
      <c r="H25" s="14"/>
      <c r="I25" s="14"/>
      <c r="J25" s="14"/>
      <c r="K25" s="15" t="str">
        <f t="shared" si="0"/>
        <v/>
      </c>
      <c r="L25" s="13"/>
      <c r="M25" s="14"/>
      <c r="N25" s="15" t="str">
        <f t="shared" si="1"/>
        <v/>
      </c>
      <c r="O25" s="10"/>
      <c r="P25" s="10"/>
      <c r="Q25" s="16" t="str">
        <f t="shared" ca="1" si="2"/>
        <v/>
      </c>
      <c r="R25" s="12" t="str">
        <f ca="1">IF(A25="","",IF(G25="","Sem vencimento",IF(N25&lt;=0,"Pago",IF(M25&gt;0,IF(G25&lt;TODAY(),"Parcial vencido","Parcial"),IF(G25&lt;TODAY(),"Vencido",IF(G25=TODAY(),"Vence hoje",IF(G25&lt;=TODAY()+LISTAS!$B$4,"Vence em "&amp;LISTAS!$B$4&amp;" dias","Em aberto")))))))</f>
        <v/>
      </c>
      <c r="S25" s="4"/>
      <c r="T25" s="5" t="str">
        <f t="shared" si="3"/>
        <v/>
      </c>
    </row>
    <row r="26" spans="1:20">
      <c r="A26" s="10"/>
      <c r="B26" s="4"/>
      <c r="C26" s="10"/>
      <c r="D26" s="10"/>
      <c r="E26" s="10"/>
      <c r="F26" s="13"/>
      <c r="G26" s="13"/>
      <c r="H26" s="14"/>
      <c r="I26" s="14"/>
      <c r="J26" s="14"/>
      <c r="K26" s="15" t="str">
        <f t="shared" si="0"/>
        <v/>
      </c>
      <c r="L26" s="13"/>
      <c r="M26" s="14"/>
      <c r="N26" s="15" t="str">
        <f t="shared" si="1"/>
        <v/>
      </c>
      <c r="O26" s="10"/>
      <c r="P26" s="10"/>
      <c r="Q26" s="16" t="str">
        <f t="shared" ca="1" si="2"/>
        <v/>
      </c>
      <c r="R26" s="12" t="str">
        <f ca="1">IF(A26="","",IF(G26="","Sem vencimento",IF(N26&lt;=0,"Pago",IF(M26&gt;0,IF(G26&lt;TODAY(),"Parcial vencido","Parcial"),IF(G26&lt;TODAY(),"Vencido",IF(G26=TODAY(),"Vence hoje",IF(G26&lt;=TODAY()+LISTAS!$B$4,"Vence em "&amp;LISTAS!$B$4&amp;" dias","Em aberto")))))))</f>
        <v/>
      </c>
      <c r="S26" s="4"/>
      <c r="T26" s="5" t="str">
        <f t="shared" si="3"/>
        <v/>
      </c>
    </row>
    <row r="27" spans="1:20">
      <c r="A27" s="10"/>
      <c r="B27" s="4"/>
      <c r="C27" s="10"/>
      <c r="D27" s="10"/>
      <c r="E27" s="10"/>
      <c r="F27" s="13"/>
      <c r="G27" s="13"/>
      <c r="H27" s="14"/>
      <c r="I27" s="14"/>
      <c r="J27" s="14"/>
      <c r="K27" s="15" t="str">
        <f t="shared" si="0"/>
        <v/>
      </c>
      <c r="L27" s="13"/>
      <c r="M27" s="14"/>
      <c r="N27" s="15" t="str">
        <f t="shared" si="1"/>
        <v/>
      </c>
      <c r="O27" s="10"/>
      <c r="P27" s="10"/>
      <c r="Q27" s="16" t="str">
        <f t="shared" ca="1" si="2"/>
        <v/>
      </c>
      <c r="R27" s="12" t="str">
        <f ca="1">IF(A27="","",IF(G27="","Sem vencimento",IF(N27&lt;=0,"Pago",IF(M27&gt;0,IF(G27&lt;TODAY(),"Parcial vencido","Parcial"),IF(G27&lt;TODAY(),"Vencido",IF(G27=TODAY(),"Vence hoje",IF(G27&lt;=TODAY()+LISTAS!$B$4,"Vence em "&amp;LISTAS!$B$4&amp;" dias","Em aberto")))))))</f>
        <v/>
      </c>
      <c r="S27" s="4"/>
      <c r="T27" s="5" t="str">
        <f t="shared" si="3"/>
        <v/>
      </c>
    </row>
    <row r="28" spans="1:20">
      <c r="A28" s="10"/>
      <c r="B28" s="4"/>
      <c r="C28" s="10"/>
      <c r="D28" s="10"/>
      <c r="E28" s="10"/>
      <c r="F28" s="13"/>
      <c r="G28" s="13"/>
      <c r="H28" s="14"/>
      <c r="I28" s="14"/>
      <c r="J28" s="14"/>
      <c r="K28" s="15" t="str">
        <f t="shared" si="0"/>
        <v/>
      </c>
      <c r="L28" s="13"/>
      <c r="M28" s="14"/>
      <c r="N28" s="15" t="str">
        <f t="shared" si="1"/>
        <v/>
      </c>
      <c r="O28" s="10"/>
      <c r="P28" s="10"/>
      <c r="Q28" s="16" t="str">
        <f t="shared" ca="1" si="2"/>
        <v/>
      </c>
      <c r="R28" s="12" t="str">
        <f ca="1">IF(A28="","",IF(G28="","Sem vencimento",IF(N28&lt;=0,"Pago",IF(M28&gt;0,IF(G28&lt;TODAY(),"Parcial vencido","Parcial"),IF(G28&lt;TODAY(),"Vencido",IF(G28=TODAY(),"Vence hoje",IF(G28&lt;=TODAY()+LISTAS!$B$4,"Vence em "&amp;LISTAS!$B$4&amp;" dias","Em aberto")))))))</f>
        <v/>
      </c>
      <c r="S28" s="4"/>
      <c r="T28" s="5" t="str">
        <f t="shared" si="3"/>
        <v/>
      </c>
    </row>
    <row r="29" spans="1:20">
      <c r="A29" s="10"/>
      <c r="B29" s="4"/>
      <c r="C29" s="10"/>
      <c r="D29" s="10"/>
      <c r="E29" s="10"/>
      <c r="F29" s="13"/>
      <c r="G29" s="13"/>
      <c r="H29" s="14"/>
      <c r="I29" s="14"/>
      <c r="J29" s="14"/>
      <c r="K29" s="15" t="str">
        <f t="shared" si="0"/>
        <v/>
      </c>
      <c r="L29" s="13"/>
      <c r="M29" s="14"/>
      <c r="N29" s="15" t="str">
        <f t="shared" si="1"/>
        <v/>
      </c>
      <c r="O29" s="10"/>
      <c r="P29" s="10"/>
      <c r="Q29" s="16" t="str">
        <f t="shared" ca="1" si="2"/>
        <v/>
      </c>
      <c r="R29" s="12" t="str">
        <f ca="1">IF(A29="","",IF(G29="","Sem vencimento",IF(N29&lt;=0,"Pago",IF(M29&gt;0,IF(G29&lt;TODAY(),"Parcial vencido","Parcial"),IF(G29&lt;TODAY(),"Vencido",IF(G29=TODAY(),"Vence hoje",IF(G29&lt;=TODAY()+LISTAS!$B$4,"Vence em "&amp;LISTAS!$B$4&amp;" dias","Em aberto")))))))</f>
        <v/>
      </c>
      <c r="S29" s="4"/>
      <c r="T29" s="5" t="str">
        <f t="shared" si="3"/>
        <v/>
      </c>
    </row>
    <row r="30" spans="1:20">
      <c r="A30" s="10"/>
      <c r="B30" s="4"/>
      <c r="C30" s="10"/>
      <c r="D30" s="10"/>
      <c r="E30" s="10"/>
      <c r="F30" s="13"/>
      <c r="G30" s="13"/>
      <c r="H30" s="14"/>
      <c r="I30" s="14"/>
      <c r="J30" s="14"/>
      <c r="K30" s="15" t="str">
        <f t="shared" si="0"/>
        <v/>
      </c>
      <c r="L30" s="13"/>
      <c r="M30" s="14"/>
      <c r="N30" s="15" t="str">
        <f t="shared" si="1"/>
        <v/>
      </c>
      <c r="O30" s="10"/>
      <c r="P30" s="10"/>
      <c r="Q30" s="16" t="str">
        <f t="shared" ca="1" si="2"/>
        <v/>
      </c>
      <c r="R30" s="12" t="str">
        <f ca="1">IF(A30="","",IF(G30="","Sem vencimento",IF(N30&lt;=0,"Pago",IF(M30&gt;0,IF(G30&lt;TODAY(),"Parcial vencido","Parcial"),IF(G30&lt;TODAY(),"Vencido",IF(G30=TODAY(),"Vence hoje",IF(G30&lt;=TODAY()+LISTAS!$B$4,"Vence em "&amp;LISTAS!$B$4&amp;" dias","Em aberto")))))))</f>
        <v/>
      </c>
      <c r="S30" s="4"/>
      <c r="T30" s="5" t="str">
        <f t="shared" si="3"/>
        <v/>
      </c>
    </row>
    <row r="31" spans="1:20">
      <c r="A31" s="10"/>
      <c r="B31" s="4"/>
      <c r="C31" s="10"/>
      <c r="D31" s="10"/>
      <c r="E31" s="10"/>
      <c r="F31" s="13"/>
      <c r="G31" s="13"/>
      <c r="H31" s="14"/>
      <c r="I31" s="14"/>
      <c r="J31" s="14"/>
      <c r="K31" s="15" t="str">
        <f t="shared" si="0"/>
        <v/>
      </c>
      <c r="L31" s="13"/>
      <c r="M31" s="14"/>
      <c r="N31" s="15" t="str">
        <f t="shared" si="1"/>
        <v/>
      </c>
      <c r="O31" s="10"/>
      <c r="P31" s="10"/>
      <c r="Q31" s="16" t="str">
        <f t="shared" ca="1" si="2"/>
        <v/>
      </c>
      <c r="R31" s="12" t="str">
        <f ca="1">IF(A31="","",IF(G31="","Sem vencimento",IF(N31&lt;=0,"Pago",IF(M31&gt;0,IF(G31&lt;TODAY(),"Parcial vencido","Parcial"),IF(G31&lt;TODAY(),"Vencido",IF(G31=TODAY(),"Vence hoje",IF(G31&lt;=TODAY()+LISTAS!$B$4,"Vence em "&amp;LISTAS!$B$4&amp;" dias","Em aberto")))))))</f>
        <v/>
      </c>
      <c r="S31" s="4"/>
      <c r="T31" s="5" t="str">
        <f t="shared" si="3"/>
        <v/>
      </c>
    </row>
    <row r="32" spans="1:20">
      <c r="A32" s="10"/>
      <c r="B32" s="4"/>
      <c r="C32" s="10"/>
      <c r="D32" s="10"/>
      <c r="E32" s="10"/>
      <c r="F32" s="13"/>
      <c r="G32" s="13"/>
      <c r="H32" s="14"/>
      <c r="I32" s="14"/>
      <c r="J32" s="14"/>
      <c r="K32" s="15" t="str">
        <f t="shared" si="0"/>
        <v/>
      </c>
      <c r="L32" s="13"/>
      <c r="M32" s="14"/>
      <c r="N32" s="15" t="str">
        <f t="shared" si="1"/>
        <v/>
      </c>
      <c r="O32" s="10"/>
      <c r="P32" s="10"/>
      <c r="Q32" s="16" t="str">
        <f t="shared" ca="1" si="2"/>
        <v/>
      </c>
      <c r="R32" s="12" t="str">
        <f ca="1">IF(A32="","",IF(G32="","Sem vencimento",IF(N32&lt;=0,"Pago",IF(M32&gt;0,IF(G32&lt;TODAY(),"Parcial vencido","Parcial"),IF(G32&lt;TODAY(),"Vencido",IF(G32=TODAY(),"Vence hoje",IF(G32&lt;=TODAY()+LISTAS!$B$4,"Vence em "&amp;LISTAS!$B$4&amp;" dias","Em aberto")))))))</f>
        <v/>
      </c>
      <c r="S32" s="4"/>
      <c r="T32" s="5" t="str">
        <f t="shared" si="3"/>
        <v/>
      </c>
    </row>
    <row r="33" spans="1:20">
      <c r="A33" s="10"/>
      <c r="B33" s="4"/>
      <c r="C33" s="10"/>
      <c r="D33" s="10"/>
      <c r="E33" s="10"/>
      <c r="F33" s="13"/>
      <c r="G33" s="13"/>
      <c r="H33" s="14"/>
      <c r="I33" s="14"/>
      <c r="J33" s="14"/>
      <c r="K33" s="15" t="str">
        <f t="shared" si="0"/>
        <v/>
      </c>
      <c r="L33" s="13"/>
      <c r="M33" s="14"/>
      <c r="N33" s="15" t="str">
        <f t="shared" si="1"/>
        <v/>
      </c>
      <c r="O33" s="10"/>
      <c r="P33" s="10"/>
      <c r="Q33" s="16" t="str">
        <f t="shared" ca="1" si="2"/>
        <v/>
      </c>
      <c r="R33" s="12" t="str">
        <f ca="1">IF(A33="","",IF(G33="","Sem vencimento",IF(N33&lt;=0,"Pago",IF(M33&gt;0,IF(G33&lt;TODAY(),"Parcial vencido","Parcial"),IF(G33&lt;TODAY(),"Vencido",IF(G33=TODAY(),"Vence hoje",IF(G33&lt;=TODAY()+LISTAS!$B$4,"Vence em "&amp;LISTAS!$B$4&amp;" dias","Em aberto")))))))</f>
        <v/>
      </c>
      <c r="S33" s="4"/>
      <c r="T33" s="5" t="str">
        <f t="shared" si="3"/>
        <v/>
      </c>
    </row>
    <row r="34" spans="1:20">
      <c r="A34" s="10"/>
      <c r="B34" s="4"/>
      <c r="C34" s="10"/>
      <c r="D34" s="10"/>
      <c r="E34" s="10"/>
      <c r="F34" s="13"/>
      <c r="G34" s="13"/>
      <c r="H34" s="14"/>
      <c r="I34" s="14"/>
      <c r="J34" s="14"/>
      <c r="K34" s="15" t="str">
        <f t="shared" si="0"/>
        <v/>
      </c>
      <c r="L34" s="13"/>
      <c r="M34" s="14"/>
      <c r="N34" s="15" t="str">
        <f t="shared" si="1"/>
        <v/>
      </c>
      <c r="O34" s="10"/>
      <c r="P34" s="10"/>
      <c r="Q34" s="16" t="str">
        <f t="shared" ca="1" si="2"/>
        <v/>
      </c>
      <c r="R34" s="12" t="str">
        <f ca="1">IF(A34="","",IF(G34="","Sem vencimento",IF(N34&lt;=0,"Pago",IF(M34&gt;0,IF(G34&lt;TODAY(),"Parcial vencido","Parcial"),IF(G34&lt;TODAY(),"Vencido",IF(G34=TODAY(),"Vence hoje",IF(G34&lt;=TODAY()+LISTAS!$B$4,"Vence em "&amp;LISTAS!$B$4&amp;" dias","Em aberto")))))))</f>
        <v/>
      </c>
      <c r="S34" s="4"/>
      <c r="T34" s="5" t="str">
        <f t="shared" si="3"/>
        <v/>
      </c>
    </row>
    <row r="35" spans="1:20">
      <c r="A35" s="10"/>
      <c r="B35" s="4"/>
      <c r="C35" s="10"/>
      <c r="D35" s="10"/>
      <c r="E35" s="10"/>
      <c r="F35" s="13"/>
      <c r="G35" s="13"/>
      <c r="H35" s="14"/>
      <c r="I35" s="14"/>
      <c r="J35" s="14"/>
      <c r="K35" s="15" t="str">
        <f t="shared" si="0"/>
        <v/>
      </c>
      <c r="L35" s="13"/>
      <c r="M35" s="14"/>
      <c r="N35" s="15" t="str">
        <f t="shared" si="1"/>
        <v/>
      </c>
      <c r="O35" s="10"/>
      <c r="P35" s="10"/>
      <c r="Q35" s="16" t="str">
        <f t="shared" ca="1" si="2"/>
        <v/>
      </c>
      <c r="R35" s="12" t="str">
        <f ca="1">IF(A35="","",IF(G35="","Sem vencimento",IF(N35&lt;=0,"Pago",IF(M35&gt;0,IF(G35&lt;TODAY(),"Parcial vencido","Parcial"),IF(G35&lt;TODAY(),"Vencido",IF(G35=TODAY(),"Vence hoje",IF(G35&lt;=TODAY()+LISTAS!$B$4,"Vence em "&amp;LISTAS!$B$4&amp;" dias","Em aberto")))))))</f>
        <v/>
      </c>
      <c r="S35" s="4"/>
      <c r="T35" s="5" t="str">
        <f t="shared" si="3"/>
        <v/>
      </c>
    </row>
    <row r="36" spans="1:20">
      <c r="A36" s="10"/>
      <c r="B36" s="4"/>
      <c r="C36" s="10"/>
      <c r="D36" s="10"/>
      <c r="E36" s="10"/>
      <c r="F36" s="13"/>
      <c r="G36" s="13"/>
      <c r="H36" s="14"/>
      <c r="I36" s="14"/>
      <c r="J36" s="14"/>
      <c r="K36" s="15" t="str">
        <f t="shared" si="0"/>
        <v/>
      </c>
      <c r="L36" s="13"/>
      <c r="M36" s="14"/>
      <c r="N36" s="15" t="str">
        <f t="shared" si="1"/>
        <v/>
      </c>
      <c r="O36" s="10"/>
      <c r="P36" s="10"/>
      <c r="Q36" s="16" t="str">
        <f t="shared" ca="1" si="2"/>
        <v/>
      </c>
      <c r="R36" s="12" t="str">
        <f ca="1">IF(A36="","",IF(G36="","Sem vencimento",IF(N36&lt;=0,"Pago",IF(M36&gt;0,IF(G36&lt;TODAY(),"Parcial vencido","Parcial"),IF(G36&lt;TODAY(),"Vencido",IF(G36=TODAY(),"Vence hoje",IF(G36&lt;=TODAY()+LISTAS!$B$4,"Vence em "&amp;LISTAS!$B$4&amp;" dias","Em aberto")))))))</f>
        <v/>
      </c>
      <c r="S36" s="4"/>
      <c r="T36" s="5" t="str">
        <f t="shared" si="3"/>
        <v/>
      </c>
    </row>
    <row r="37" spans="1:20">
      <c r="A37" s="10"/>
      <c r="B37" s="4"/>
      <c r="C37" s="10"/>
      <c r="D37" s="10"/>
      <c r="E37" s="10"/>
      <c r="F37" s="13"/>
      <c r="G37" s="13"/>
      <c r="H37" s="14"/>
      <c r="I37" s="14"/>
      <c r="J37" s="14"/>
      <c r="K37" s="15" t="str">
        <f t="shared" si="0"/>
        <v/>
      </c>
      <c r="L37" s="13"/>
      <c r="M37" s="14"/>
      <c r="N37" s="15" t="str">
        <f t="shared" si="1"/>
        <v/>
      </c>
      <c r="O37" s="10"/>
      <c r="P37" s="10"/>
      <c r="Q37" s="16" t="str">
        <f t="shared" ca="1" si="2"/>
        <v/>
      </c>
      <c r="R37" s="12" t="str">
        <f ca="1">IF(A37="","",IF(G37="","Sem vencimento",IF(N37&lt;=0,"Pago",IF(M37&gt;0,IF(G37&lt;TODAY(),"Parcial vencido","Parcial"),IF(G37&lt;TODAY(),"Vencido",IF(G37=TODAY(),"Vence hoje",IF(G37&lt;=TODAY()+LISTAS!$B$4,"Vence em "&amp;LISTAS!$B$4&amp;" dias","Em aberto")))))))</f>
        <v/>
      </c>
      <c r="S37" s="4"/>
      <c r="T37" s="5" t="str">
        <f t="shared" si="3"/>
        <v/>
      </c>
    </row>
    <row r="38" spans="1:20">
      <c r="A38" s="10"/>
      <c r="B38" s="4"/>
      <c r="C38" s="10"/>
      <c r="D38" s="10"/>
      <c r="E38" s="10"/>
      <c r="F38" s="13"/>
      <c r="G38" s="13"/>
      <c r="H38" s="14"/>
      <c r="I38" s="14"/>
      <c r="J38" s="14"/>
      <c r="K38" s="15" t="str">
        <f t="shared" si="0"/>
        <v/>
      </c>
      <c r="L38" s="13"/>
      <c r="M38" s="14"/>
      <c r="N38" s="15" t="str">
        <f t="shared" si="1"/>
        <v/>
      </c>
      <c r="O38" s="10"/>
      <c r="P38" s="10"/>
      <c r="Q38" s="16" t="str">
        <f t="shared" ca="1" si="2"/>
        <v/>
      </c>
      <c r="R38" s="12" t="str">
        <f ca="1">IF(A38="","",IF(G38="","Sem vencimento",IF(N38&lt;=0,"Pago",IF(M38&gt;0,IF(G38&lt;TODAY(),"Parcial vencido","Parcial"),IF(G38&lt;TODAY(),"Vencido",IF(G38=TODAY(),"Vence hoje",IF(G38&lt;=TODAY()+LISTAS!$B$4,"Vence em "&amp;LISTAS!$B$4&amp;" dias","Em aberto")))))))</f>
        <v/>
      </c>
      <c r="S38" s="4"/>
      <c r="T38" s="5" t="str">
        <f t="shared" si="3"/>
        <v/>
      </c>
    </row>
    <row r="39" spans="1:20">
      <c r="A39" s="10"/>
      <c r="B39" s="4"/>
      <c r="C39" s="10"/>
      <c r="D39" s="10"/>
      <c r="E39" s="10"/>
      <c r="F39" s="13"/>
      <c r="G39" s="13"/>
      <c r="H39" s="14"/>
      <c r="I39" s="14"/>
      <c r="J39" s="14"/>
      <c r="K39" s="15" t="str">
        <f t="shared" si="0"/>
        <v/>
      </c>
      <c r="L39" s="13"/>
      <c r="M39" s="14"/>
      <c r="N39" s="15" t="str">
        <f t="shared" si="1"/>
        <v/>
      </c>
      <c r="O39" s="10"/>
      <c r="P39" s="10"/>
      <c r="Q39" s="16" t="str">
        <f t="shared" ca="1" si="2"/>
        <v/>
      </c>
      <c r="R39" s="12" t="str">
        <f ca="1">IF(A39="","",IF(G39="","Sem vencimento",IF(N39&lt;=0,"Pago",IF(M39&gt;0,IF(G39&lt;TODAY(),"Parcial vencido","Parcial"),IF(G39&lt;TODAY(),"Vencido",IF(G39=TODAY(),"Vence hoje",IF(G39&lt;=TODAY()+LISTAS!$B$4,"Vence em "&amp;LISTAS!$B$4&amp;" dias","Em aberto")))))))</f>
        <v/>
      </c>
      <c r="S39" s="4"/>
      <c r="T39" s="5" t="str">
        <f t="shared" si="3"/>
        <v/>
      </c>
    </row>
    <row r="40" spans="1:20">
      <c r="A40" s="10"/>
      <c r="B40" s="4"/>
      <c r="C40" s="10"/>
      <c r="D40" s="10"/>
      <c r="E40" s="10"/>
      <c r="F40" s="13"/>
      <c r="G40" s="13"/>
      <c r="H40" s="14"/>
      <c r="I40" s="14"/>
      <c r="J40" s="14"/>
      <c r="K40" s="15" t="str">
        <f t="shared" si="0"/>
        <v/>
      </c>
      <c r="L40" s="13"/>
      <c r="M40" s="14"/>
      <c r="N40" s="15" t="str">
        <f t="shared" si="1"/>
        <v/>
      </c>
      <c r="O40" s="10"/>
      <c r="P40" s="10"/>
      <c r="Q40" s="16" t="str">
        <f t="shared" ca="1" si="2"/>
        <v/>
      </c>
      <c r="R40" s="12" t="str">
        <f ca="1">IF(A40="","",IF(G40="","Sem vencimento",IF(N40&lt;=0,"Pago",IF(M40&gt;0,IF(G40&lt;TODAY(),"Parcial vencido","Parcial"),IF(G40&lt;TODAY(),"Vencido",IF(G40=TODAY(),"Vence hoje",IF(G40&lt;=TODAY()+LISTAS!$B$4,"Vence em "&amp;LISTAS!$B$4&amp;" dias","Em aberto")))))))</f>
        <v/>
      </c>
      <c r="S40" s="4"/>
      <c r="T40" s="5" t="str">
        <f t="shared" si="3"/>
        <v/>
      </c>
    </row>
    <row r="41" spans="1:20">
      <c r="A41" s="10"/>
      <c r="B41" s="4"/>
      <c r="C41" s="10"/>
      <c r="D41" s="10"/>
      <c r="E41" s="10"/>
      <c r="F41" s="13"/>
      <c r="G41" s="13"/>
      <c r="H41" s="14"/>
      <c r="I41" s="14"/>
      <c r="J41" s="14"/>
      <c r="K41" s="15" t="str">
        <f t="shared" si="0"/>
        <v/>
      </c>
      <c r="L41" s="13"/>
      <c r="M41" s="14"/>
      <c r="N41" s="15" t="str">
        <f t="shared" si="1"/>
        <v/>
      </c>
      <c r="O41" s="10"/>
      <c r="P41" s="10"/>
      <c r="Q41" s="16" t="str">
        <f t="shared" ca="1" si="2"/>
        <v/>
      </c>
      <c r="R41" s="12" t="str">
        <f ca="1">IF(A41="","",IF(G41="","Sem vencimento",IF(N41&lt;=0,"Pago",IF(M41&gt;0,IF(G41&lt;TODAY(),"Parcial vencido","Parcial"),IF(G41&lt;TODAY(),"Vencido",IF(G41=TODAY(),"Vence hoje",IF(G41&lt;=TODAY()+LISTAS!$B$4,"Vence em "&amp;LISTAS!$B$4&amp;" dias","Em aberto")))))))</f>
        <v/>
      </c>
      <c r="S41" s="4"/>
      <c r="T41" s="5" t="str">
        <f t="shared" si="3"/>
        <v/>
      </c>
    </row>
    <row r="42" spans="1:20">
      <c r="A42" s="10"/>
      <c r="B42" s="4"/>
      <c r="C42" s="10"/>
      <c r="D42" s="10"/>
      <c r="E42" s="10"/>
      <c r="F42" s="13"/>
      <c r="G42" s="13"/>
      <c r="H42" s="14"/>
      <c r="I42" s="14"/>
      <c r="J42" s="14"/>
      <c r="K42" s="15" t="str">
        <f t="shared" si="0"/>
        <v/>
      </c>
      <c r="L42" s="13"/>
      <c r="M42" s="14"/>
      <c r="N42" s="15" t="str">
        <f t="shared" si="1"/>
        <v/>
      </c>
      <c r="O42" s="10"/>
      <c r="P42" s="10"/>
      <c r="Q42" s="16" t="str">
        <f t="shared" ca="1" si="2"/>
        <v/>
      </c>
      <c r="R42" s="12" t="str">
        <f ca="1">IF(A42="","",IF(G42="","Sem vencimento",IF(N42&lt;=0,"Pago",IF(M42&gt;0,IF(G42&lt;TODAY(),"Parcial vencido","Parcial"),IF(G42&lt;TODAY(),"Vencido",IF(G42=TODAY(),"Vence hoje",IF(G42&lt;=TODAY()+LISTAS!$B$4,"Vence em "&amp;LISTAS!$B$4&amp;" dias","Em aberto")))))))</f>
        <v/>
      </c>
      <c r="S42" s="4"/>
      <c r="T42" s="5" t="str">
        <f t="shared" si="3"/>
        <v/>
      </c>
    </row>
    <row r="43" spans="1:20">
      <c r="A43" s="10"/>
      <c r="B43" s="4"/>
      <c r="C43" s="10"/>
      <c r="D43" s="10"/>
      <c r="E43" s="10"/>
      <c r="F43" s="13"/>
      <c r="G43" s="13"/>
      <c r="H43" s="14"/>
      <c r="I43" s="14"/>
      <c r="J43" s="14"/>
      <c r="K43" s="15" t="str">
        <f t="shared" si="0"/>
        <v/>
      </c>
      <c r="L43" s="13"/>
      <c r="M43" s="14"/>
      <c r="N43" s="15" t="str">
        <f t="shared" si="1"/>
        <v/>
      </c>
      <c r="O43" s="10"/>
      <c r="P43" s="10"/>
      <c r="Q43" s="16" t="str">
        <f t="shared" ca="1" si="2"/>
        <v/>
      </c>
      <c r="R43" s="12" t="str">
        <f ca="1">IF(A43="","",IF(G43="","Sem vencimento",IF(N43&lt;=0,"Pago",IF(M43&gt;0,IF(G43&lt;TODAY(),"Parcial vencido","Parcial"),IF(G43&lt;TODAY(),"Vencido",IF(G43=TODAY(),"Vence hoje",IF(G43&lt;=TODAY()+LISTAS!$B$4,"Vence em "&amp;LISTAS!$B$4&amp;" dias","Em aberto")))))))</f>
        <v/>
      </c>
      <c r="S43" s="4"/>
      <c r="T43" s="5" t="str">
        <f t="shared" si="3"/>
        <v/>
      </c>
    </row>
    <row r="44" spans="1:20">
      <c r="A44" s="10"/>
      <c r="B44" s="4"/>
      <c r="C44" s="10"/>
      <c r="D44" s="10"/>
      <c r="E44" s="10"/>
      <c r="F44" s="13"/>
      <c r="G44" s="13"/>
      <c r="H44" s="14"/>
      <c r="I44" s="14"/>
      <c r="J44" s="14"/>
      <c r="K44" s="15" t="str">
        <f t="shared" si="0"/>
        <v/>
      </c>
      <c r="L44" s="13"/>
      <c r="M44" s="14"/>
      <c r="N44" s="15" t="str">
        <f t="shared" si="1"/>
        <v/>
      </c>
      <c r="O44" s="10"/>
      <c r="P44" s="10"/>
      <c r="Q44" s="16" t="str">
        <f t="shared" ca="1" si="2"/>
        <v/>
      </c>
      <c r="R44" s="12" t="str">
        <f ca="1">IF(A44="","",IF(G44="","Sem vencimento",IF(N44&lt;=0,"Pago",IF(M44&gt;0,IF(G44&lt;TODAY(),"Parcial vencido","Parcial"),IF(G44&lt;TODAY(),"Vencido",IF(G44=TODAY(),"Vence hoje",IF(G44&lt;=TODAY()+LISTAS!$B$4,"Vence em "&amp;LISTAS!$B$4&amp;" dias","Em aberto")))))))</f>
        <v/>
      </c>
      <c r="S44" s="4"/>
      <c r="T44" s="5" t="str">
        <f t="shared" si="3"/>
        <v/>
      </c>
    </row>
    <row r="45" spans="1:20">
      <c r="A45" s="10"/>
      <c r="B45" s="4"/>
      <c r="C45" s="10"/>
      <c r="D45" s="10"/>
      <c r="E45" s="10"/>
      <c r="F45" s="13"/>
      <c r="G45" s="13"/>
      <c r="H45" s="14"/>
      <c r="I45" s="14"/>
      <c r="J45" s="14"/>
      <c r="K45" s="15" t="str">
        <f t="shared" si="0"/>
        <v/>
      </c>
      <c r="L45" s="13"/>
      <c r="M45" s="14"/>
      <c r="N45" s="15" t="str">
        <f t="shared" si="1"/>
        <v/>
      </c>
      <c r="O45" s="10"/>
      <c r="P45" s="10"/>
      <c r="Q45" s="16" t="str">
        <f t="shared" ca="1" si="2"/>
        <v/>
      </c>
      <c r="R45" s="12" t="str">
        <f ca="1">IF(A45="","",IF(G45="","Sem vencimento",IF(N45&lt;=0,"Pago",IF(M45&gt;0,IF(G45&lt;TODAY(),"Parcial vencido","Parcial"),IF(G45&lt;TODAY(),"Vencido",IF(G45=TODAY(),"Vence hoje",IF(G45&lt;=TODAY()+LISTAS!$B$4,"Vence em "&amp;LISTAS!$B$4&amp;" dias","Em aberto")))))))</f>
        <v/>
      </c>
      <c r="S45" s="4"/>
      <c r="T45" s="5" t="str">
        <f t="shared" si="3"/>
        <v/>
      </c>
    </row>
    <row r="46" spans="1:20">
      <c r="A46" s="10"/>
      <c r="B46" s="4"/>
      <c r="C46" s="10"/>
      <c r="D46" s="10"/>
      <c r="E46" s="10"/>
      <c r="F46" s="13"/>
      <c r="G46" s="13"/>
      <c r="H46" s="14"/>
      <c r="I46" s="14"/>
      <c r="J46" s="14"/>
      <c r="K46" s="15" t="str">
        <f t="shared" si="0"/>
        <v/>
      </c>
      <c r="L46" s="13"/>
      <c r="M46" s="14"/>
      <c r="N46" s="15" t="str">
        <f t="shared" si="1"/>
        <v/>
      </c>
      <c r="O46" s="10"/>
      <c r="P46" s="10"/>
      <c r="Q46" s="16" t="str">
        <f t="shared" ca="1" si="2"/>
        <v/>
      </c>
      <c r="R46" s="12" t="str">
        <f ca="1">IF(A46="","",IF(G46="","Sem vencimento",IF(N46&lt;=0,"Pago",IF(M46&gt;0,IF(G46&lt;TODAY(),"Parcial vencido","Parcial"),IF(G46&lt;TODAY(),"Vencido",IF(G46=TODAY(),"Vence hoje",IF(G46&lt;=TODAY()+LISTAS!$B$4,"Vence em "&amp;LISTAS!$B$4&amp;" dias","Em aberto")))))))</f>
        <v/>
      </c>
      <c r="S46" s="4"/>
      <c r="T46" s="5" t="str">
        <f t="shared" si="3"/>
        <v/>
      </c>
    </row>
    <row r="47" spans="1:20">
      <c r="A47" s="10"/>
      <c r="B47" s="4"/>
      <c r="C47" s="10"/>
      <c r="D47" s="10"/>
      <c r="E47" s="10"/>
      <c r="F47" s="13"/>
      <c r="G47" s="13"/>
      <c r="H47" s="14"/>
      <c r="I47" s="14"/>
      <c r="J47" s="14"/>
      <c r="K47" s="15" t="str">
        <f t="shared" si="0"/>
        <v/>
      </c>
      <c r="L47" s="13"/>
      <c r="M47" s="14"/>
      <c r="N47" s="15" t="str">
        <f t="shared" si="1"/>
        <v/>
      </c>
      <c r="O47" s="10"/>
      <c r="P47" s="10"/>
      <c r="Q47" s="16" t="str">
        <f t="shared" ca="1" si="2"/>
        <v/>
      </c>
      <c r="R47" s="12" t="str">
        <f ca="1">IF(A47="","",IF(G47="","Sem vencimento",IF(N47&lt;=0,"Pago",IF(M47&gt;0,IF(G47&lt;TODAY(),"Parcial vencido","Parcial"),IF(G47&lt;TODAY(),"Vencido",IF(G47=TODAY(),"Vence hoje",IF(G47&lt;=TODAY()+LISTAS!$B$4,"Vence em "&amp;LISTAS!$B$4&amp;" dias","Em aberto")))))))</f>
        <v/>
      </c>
      <c r="S47" s="4"/>
      <c r="T47" s="5" t="str">
        <f t="shared" si="3"/>
        <v/>
      </c>
    </row>
    <row r="48" spans="1:20">
      <c r="A48" s="10"/>
      <c r="B48" s="4"/>
      <c r="C48" s="10"/>
      <c r="D48" s="10"/>
      <c r="E48" s="10"/>
      <c r="F48" s="13"/>
      <c r="G48" s="13"/>
      <c r="H48" s="14"/>
      <c r="I48" s="14"/>
      <c r="J48" s="14"/>
      <c r="K48" s="15" t="str">
        <f t="shared" si="0"/>
        <v/>
      </c>
      <c r="L48" s="13"/>
      <c r="M48" s="14"/>
      <c r="N48" s="15" t="str">
        <f t="shared" si="1"/>
        <v/>
      </c>
      <c r="O48" s="10"/>
      <c r="P48" s="10"/>
      <c r="Q48" s="16" t="str">
        <f t="shared" ca="1" si="2"/>
        <v/>
      </c>
      <c r="R48" s="12" t="str">
        <f ca="1">IF(A48="","",IF(G48="","Sem vencimento",IF(N48&lt;=0,"Pago",IF(M48&gt;0,IF(G48&lt;TODAY(),"Parcial vencido","Parcial"),IF(G48&lt;TODAY(),"Vencido",IF(G48=TODAY(),"Vence hoje",IF(G48&lt;=TODAY()+LISTAS!$B$4,"Vence em "&amp;LISTAS!$B$4&amp;" dias","Em aberto")))))))</f>
        <v/>
      </c>
      <c r="S48" s="4"/>
      <c r="T48" s="5" t="str">
        <f t="shared" si="3"/>
        <v/>
      </c>
    </row>
    <row r="49" spans="1:20">
      <c r="A49" s="10"/>
      <c r="B49" s="4"/>
      <c r="C49" s="10"/>
      <c r="D49" s="10"/>
      <c r="E49" s="10"/>
      <c r="F49" s="13"/>
      <c r="G49" s="13"/>
      <c r="H49" s="14"/>
      <c r="I49" s="14"/>
      <c r="J49" s="14"/>
      <c r="K49" s="15" t="str">
        <f t="shared" si="0"/>
        <v/>
      </c>
      <c r="L49" s="13"/>
      <c r="M49" s="14"/>
      <c r="N49" s="15" t="str">
        <f t="shared" si="1"/>
        <v/>
      </c>
      <c r="O49" s="10"/>
      <c r="P49" s="10"/>
      <c r="Q49" s="16" t="str">
        <f t="shared" ca="1" si="2"/>
        <v/>
      </c>
      <c r="R49" s="12" t="str">
        <f ca="1">IF(A49="","",IF(G49="","Sem vencimento",IF(N49&lt;=0,"Pago",IF(M49&gt;0,IF(G49&lt;TODAY(),"Parcial vencido","Parcial"),IF(G49&lt;TODAY(),"Vencido",IF(G49=TODAY(),"Vence hoje",IF(G49&lt;=TODAY()+LISTAS!$B$4,"Vence em "&amp;LISTAS!$B$4&amp;" dias","Em aberto")))))))</f>
        <v/>
      </c>
      <c r="S49" s="4"/>
      <c r="T49" s="5" t="str">
        <f t="shared" si="3"/>
        <v/>
      </c>
    </row>
    <row r="50" spans="1:20">
      <c r="A50" s="10"/>
      <c r="B50" s="4"/>
      <c r="C50" s="10"/>
      <c r="D50" s="10"/>
      <c r="E50" s="10"/>
      <c r="F50" s="13"/>
      <c r="G50" s="13"/>
      <c r="H50" s="14"/>
      <c r="I50" s="14"/>
      <c r="J50" s="14"/>
      <c r="K50" s="15" t="str">
        <f t="shared" si="0"/>
        <v/>
      </c>
      <c r="L50" s="13"/>
      <c r="M50" s="14"/>
      <c r="N50" s="15" t="str">
        <f t="shared" si="1"/>
        <v/>
      </c>
      <c r="O50" s="10"/>
      <c r="P50" s="10"/>
      <c r="Q50" s="16" t="str">
        <f t="shared" ca="1" si="2"/>
        <v/>
      </c>
      <c r="R50" s="12" t="str">
        <f ca="1">IF(A50="","",IF(G50="","Sem vencimento",IF(N50&lt;=0,"Pago",IF(M50&gt;0,IF(G50&lt;TODAY(),"Parcial vencido","Parcial"),IF(G50&lt;TODAY(),"Vencido",IF(G50=TODAY(),"Vence hoje",IF(G50&lt;=TODAY()+LISTAS!$B$4,"Vence em "&amp;LISTAS!$B$4&amp;" dias","Em aberto")))))))</f>
        <v/>
      </c>
      <c r="S50" s="4"/>
      <c r="T50" s="5" t="str">
        <f t="shared" si="3"/>
        <v/>
      </c>
    </row>
    <row r="51" spans="1:20">
      <c r="A51" s="10"/>
      <c r="B51" s="4"/>
      <c r="C51" s="10"/>
      <c r="D51" s="10"/>
      <c r="E51" s="10"/>
      <c r="F51" s="13"/>
      <c r="G51" s="13"/>
      <c r="H51" s="14"/>
      <c r="I51" s="14"/>
      <c r="J51" s="14"/>
      <c r="K51" s="15" t="str">
        <f t="shared" si="0"/>
        <v/>
      </c>
      <c r="L51" s="13"/>
      <c r="M51" s="14"/>
      <c r="N51" s="15" t="str">
        <f t="shared" si="1"/>
        <v/>
      </c>
      <c r="O51" s="10"/>
      <c r="P51" s="10"/>
      <c r="Q51" s="16" t="str">
        <f t="shared" ca="1" si="2"/>
        <v/>
      </c>
      <c r="R51" s="12" t="str">
        <f ca="1">IF(A51="","",IF(G51="","Sem vencimento",IF(N51&lt;=0,"Pago",IF(M51&gt;0,IF(G51&lt;TODAY(),"Parcial vencido","Parcial"),IF(G51&lt;TODAY(),"Vencido",IF(G51=TODAY(),"Vence hoje",IF(G51&lt;=TODAY()+LISTAS!$B$4,"Vence em "&amp;LISTAS!$B$4&amp;" dias","Em aberto")))))))</f>
        <v/>
      </c>
      <c r="S51" s="4"/>
      <c r="T51" s="5" t="str">
        <f t="shared" si="3"/>
        <v/>
      </c>
    </row>
    <row r="52" spans="1:20">
      <c r="A52" s="10"/>
      <c r="B52" s="4"/>
      <c r="C52" s="10"/>
      <c r="D52" s="10"/>
      <c r="E52" s="10"/>
      <c r="F52" s="13"/>
      <c r="G52" s="13"/>
      <c r="H52" s="14"/>
      <c r="I52" s="14"/>
      <c r="J52" s="14"/>
      <c r="K52" s="15" t="str">
        <f t="shared" si="0"/>
        <v/>
      </c>
      <c r="L52" s="13"/>
      <c r="M52" s="14"/>
      <c r="N52" s="15" t="str">
        <f t="shared" si="1"/>
        <v/>
      </c>
      <c r="O52" s="10"/>
      <c r="P52" s="10"/>
      <c r="Q52" s="16" t="str">
        <f t="shared" ca="1" si="2"/>
        <v/>
      </c>
      <c r="R52" s="12" t="str">
        <f ca="1">IF(A52="","",IF(G52="","Sem vencimento",IF(N52&lt;=0,"Pago",IF(M52&gt;0,IF(G52&lt;TODAY(),"Parcial vencido","Parcial"),IF(G52&lt;TODAY(),"Vencido",IF(G52=TODAY(),"Vence hoje",IF(G52&lt;=TODAY()+LISTAS!$B$4,"Vence em "&amp;LISTAS!$B$4&amp;" dias","Em aberto")))))))</f>
        <v/>
      </c>
      <c r="S52" s="4"/>
      <c r="T52" s="5" t="str">
        <f t="shared" si="3"/>
        <v/>
      </c>
    </row>
    <row r="53" spans="1:20">
      <c r="A53" s="10"/>
      <c r="B53" s="4"/>
      <c r="C53" s="10"/>
      <c r="D53" s="10"/>
      <c r="E53" s="10"/>
      <c r="F53" s="13"/>
      <c r="G53" s="13"/>
      <c r="H53" s="14"/>
      <c r="I53" s="14"/>
      <c r="J53" s="14"/>
      <c r="K53" s="15" t="str">
        <f t="shared" si="0"/>
        <v/>
      </c>
      <c r="L53" s="13"/>
      <c r="M53" s="14"/>
      <c r="N53" s="15" t="str">
        <f t="shared" si="1"/>
        <v/>
      </c>
      <c r="O53" s="10"/>
      <c r="P53" s="10"/>
      <c r="Q53" s="16" t="str">
        <f t="shared" ca="1" si="2"/>
        <v/>
      </c>
      <c r="R53" s="12" t="str">
        <f ca="1">IF(A53="","",IF(G53="","Sem vencimento",IF(N53&lt;=0,"Pago",IF(M53&gt;0,IF(G53&lt;TODAY(),"Parcial vencido","Parcial"),IF(G53&lt;TODAY(),"Vencido",IF(G53=TODAY(),"Vence hoje",IF(G53&lt;=TODAY()+LISTAS!$B$4,"Vence em "&amp;LISTAS!$B$4&amp;" dias","Em aberto")))))))</f>
        <v/>
      </c>
      <c r="S53" s="4"/>
      <c r="T53" s="5" t="str">
        <f t="shared" si="3"/>
        <v/>
      </c>
    </row>
    <row r="54" spans="1:20">
      <c r="A54" s="10"/>
      <c r="B54" s="4"/>
      <c r="C54" s="10"/>
      <c r="D54" s="10"/>
      <c r="E54" s="10"/>
      <c r="F54" s="13"/>
      <c r="G54" s="13"/>
      <c r="H54" s="14"/>
      <c r="I54" s="14"/>
      <c r="J54" s="14"/>
      <c r="K54" s="15" t="str">
        <f t="shared" si="0"/>
        <v/>
      </c>
      <c r="L54" s="13"/>
      <c r="M54" s="14"/>
      <c r="N54" s="15" t="str">
        <f t="shared" si="1"/>
        <v/>
      </c>
      <c r="O54" s="10"/>
      <c r="P54" s="10"/>
      <c r="Q54" s="16" t="str">
        <f t="shared" ca="1" si="2"/>
        <v/>
      </c>
      <c r="R54" s="12" t="str">
        <f ca="1">IF(A54="","",IF(G54="","Sem vencimento",IF(N54&lt;=0,"Pago",IF(M54&gt;0,IF(G54&lt;TODAY(),"Parcial vencido","Parcial"),IF(G54&lt;TODAY(),"Vencido",IF(G54=TODAY(),"Vence hoje",IF(G54&lt;=TODAY()+LISTAS!$B$4,"Vence em "&amp;LISTAS!$B$4&amp;" dias","Em aberto")))))))</f>
        <v/>
      </c>
      <c r="S54" s="4"/>
      <c r="T54" s="5" t="str">
        <f t="shared" si="3"/>
        <v/>
      </c>
    </row>
    <row r="55" spans="1:20">
      <c r="A55" s="10"/>
      <c r="B55" s="4"/>
      <c r="C55" s="10"/>
      <c r="D55" s="10"/>
      <c r="E55" s="10"/>
      <c r="F55" s="13"/>
      <c r="G55" s="13"/>
      <c r="H55" s="14"/>
      <c r="I55" s="14"/>
      <c r="J55" s="14"/>
      <c r="K55" s="15" t="str">
        <f t="shared" si="0"/>
        <v/>
      </c>
      <c r="L55" s="13"/>
      <c r="M55" s="14"/>
      <c r="N55" s="15" t="str">
        <f t="shared" si="1"/>
        <v/>
      </c>
      <c r="O55" s="10"/>
      <c r="P55" s="10"/>
      <c r="Q55" s="16" t="str">
        <f t="shared" ca="1" si="2"/>
        <v/>
      </c>
      <c r="R55" s="12" t="str">
        <f ca="1">IF(A55="","",IF(G55="","Sem vencimento",IF(N55&lt;=0,"Pago",IF(M55&gt;0,IF(G55&lt;TODAY(),"Parcial vencido","Parcial"),IF(G55&lt;TODAY(),"Vencido",IF(G55=TODAY(),"Vence hoje",IF(G55&lt;=TODAY()+LISTAS!$B$4,"Vence em "&amp;LISTAS!$B$4&amp;" dias","Em aberto")))))))</f>
        <v/>
      </c>
      <c r="S55" s="4"/>
      <c r="T55" s="5" t="str">
        <f t="shared" si="3"/>
        <v/>
      </c>
    </row>
    <row r="56" spans="1:20">
      <c r="A56" s="10"/>
      <c r="B56" s="4"/>
      <c r="C56" s="10"/>
      <c r="D56" s="10"/>
      <c r="E56" s="10"/>
      <c r="F56" s="13"/>
      <c r="G56" s="13"/>
      <c r="H56" s="14"/>
      <c r="I56" s="14"/>
      <c r="J56" s="14"/>
      <c r="K56" s="15" t="str">
        <f t="shared" si="0"/>
        <v/>
      </c>
      <c r="L56" s="13"/>
      <c r="M56" s="14"/>
      <c r="N56" s="15" t="str">
        <f t="shared" si="1"/>
        <v/>
      </c>
      <c r="O56" s="10"/>
      <c r="P56" s="10"/>
      <c r="Q56" s="16" t="str">
        <f t="shared" ca="1" si="2"/>
        <v/>
      </c>
      <c r="R56" s="12" t="str">
        <f ca="1">IF(A56="","",IF(G56="","Sem vencimento",IF(N56&lt;=0,"Pago",IF(M56&gt;0,IF(G56&lt;TODAY(),"Parcial vencido","Parcial"),IF(G56&lt;TODAY(),"Vencido",IF(G56=TODAY(),"Vence hoje",IF(G56&lt;=TODAY()+LISTAS!$B$4,"Vence em "&amp;LISTAS!$B$4&amp;" dias","Em aberto")))))))</f>
        <v/>
      </c>
      <c r="S56" s="4"/>
      <c r="T56" s="5" t="str">
        <f t="shared" si="3"/>
        <v/>
      </c>
    </row>
    <row r="57" spans="1:20">
      <c r="A57" s="10"/>
      <c r="B57" s="4"/>
      <c r="C57" s="10"/>
      <c r="D57" s="10"/>
      <c r="E57" s="10"/>
      <c r="F57" s="13"/>
      <c r="G57" s="13"/>
      <c r="H57" s="14"/>
      <c r="I57" s="14"/>
      <c r="J57" s="14"/>
      <c r="K57" s="15" t="str">
        <f t="shared" si="0"/>
        <v/>
      </c>
      <c r="L57" s="13"/>
      <c r="M57" s="14"/>
      <c r="N57" s="15" t="str">
        <f t="shared" si="1"/>
        <v/>
      </c>
      <c r="O57" s="10"/>
      <c r="P57" s="10"/>
      <c r="Q57" s="16" t="str">
        <f t="shared" ca="1" si="2"/>
        <v/>
      </c>
      <c r="R57" s="12" t="str">
        <f ca="1">IF(A57="","",IF(G57="","Sem vencimento",IF(N57&lt;=0,"Pago",IF(M57&gt;0,IF(G57&lt;TODAY(),"Parcial vencido","Parcial"),IF(G57&lt;TODAY(),"Vencido",IF(G57=TODAY(),"Vence hoje",IF(G57&lt;=TODAY()+LISTAS!$B$4,"Vence em "&amp;LISTAS!$B$4&amp;" dias","Em aberto")))))))</f>
        <v/>
      </c>
      <c r="S57" s="4"/>
      <c r="T57" s="5" t="str">
        <f t="shared" si="3"/>
        <v/>
      </c>
    </row>
    <row r="58" spans="1:20">
      <c r="A58" s="10"/>
      <c r="B58" s="4"/>
      <c r="C58" s="10"/>
      <c r="D58" s="10"/>
      <c r="E58" s="10"/>
      <c r="F58" s="13"/>
      <c r="G58" s="13"/>
      <c r="H58" s="14"/>
      <c r="I58" s="14"/>
      <c r="J58" s="14"/>
      <c r="K58" s="15" t="str">
        <f t="shared" si="0"/>
        <v/>
      </c>
      <c r="L58" s="13"/>
      <c r="M58" s="14"/>
      <c r="N58" s="15" t="str">
        <f t="shared" si="1"/>
        <v/>
      </c>
      <c r="O58" s="10"/>
      <c r="P58" s="10"/>
      <c r="Q58" s="16" t="str">
        <f t="shared" ca="1" si="2"/>
        <v/>
      </c>
      <c r="R58" s="12" t="str">
        <f ca="1">IF(A58="","",IF(G58="","Sem vencimento",IF(N58&lt;=0,"Pago",IF(M58&gt;0,IF(G58&lt;TODAY(),"Parcial vencido","Parcial"),IF(G58&lt;TODAY(),"Vencido",IF(G58=TODAY(),"Vence hoje",IF(G58&lt;=TODAY()+LISTAS!$B$4,"Vence em "&amp;LISTAS!$B$4&amp;" dias","Em aberto")))))))</f>
        <v/>
      </c>
      <c r="S58" s="4"/>
      <c r="T58" s="5" t="str">
        <f t="shared" si="3"/>
        <v/>
      </c>
    </row>
    <row r="59" spans="1:20">
      <c r="A59" s="10"/>
      <c r="B59" s="4"/>
      <c r="C59" s="10"/>
      <c r="D59" s="10"/>
      <c r="E59" s="10"/>
      <c r="F59" s="13"/>
      <c r="G59" s="13"/>
      <c r="H59" s="14"/>
      <c r="I59" s="14"/>
      <c r="J59" s="14"/>
      <c r="K59" s="15" t="str">
        <f t="shared" si="0"/>
        <v/>
      </c>
      <c r="L59" s="13"/>
      <c r="M59" s="14"/>
      <c r="N59" s="15" t="str">
        <f t="shared" si="1"/>
        <v/>
      </c>
      <c r="O59" s="10"/>
      <c r="P59" s="10"/>
      <c r="Q59" s="16" t="str">
        <f t="shared" ca="1" si="2"/>
        <v/>
      </c>
      <c r="R59" s="12" t="str">
        <f ca="1">IF(A59="","",IF(G59="","Sem vencimento",IF(N59&lt;=0,"Pago",IF(M59&gt;0,IF(G59&lt;TODAY(),"Parcial vencido","Parcial"),IF(G59&lt;TODAY(),"Vencido",IF(G59=TODAY(),"Vence hoje",IF(G59&lt;=TODAY()+LISTAS!$B$4,"Vence em "&amp;LISTAS!$B$4&amp;" dias","Em aberto")))))))</f>
        <v/>
      </c>
      <c r="S59" s="4"/>
      <c r="T59" s="5" t="str">
        <f t="shared" si="3"/>
        <v/>
      </c>
    </row>
    <row r="60" spans="1:20">
      <c r="A60" s="10"/>
      <c r="B60" s="4"/>
      <c r="C60" s="10"/>
      <c r="D60" s="10"/>
      <c r="E60" s="10"/>
      <c r="F60" s="13"/>
      <c r="G60" s="13"/>
      <c r="H60" s="14"/>
      <c r="I60" s="14"/>
      <c r="J60" s="14"/>
      <c r="K60" s="15" t="str">
        <f t="shared" si="0"/>
        <v/>
      </c>
      <c r="L60" s="13"/>
      <c r="M60" s="14"/>
      <c r="N60" s="15" t="str">
        <f t="shared" si="1"/>
        <v/>
      </c>
      <c r="O60" s="10"/>
      <c r="P60" s="10"/>
      <c r="Q60" s="16" t="str">
        <f t="shared" ca="1" si="2"/>
        <v/>
      </c>
      <c r="R60" s="12" t="str">
        <f ca="1">IF(A60="","",IF(G60="","Sem vencimento",IF(N60&lt;=0,"Pago",IF(M60&gt;0,IF(G60&lt;TODAY(),"Parcial vencido","Parcial"),IF(G60&lt;TODAY(),"Vencido",IF(G60=TODAY(),"Vence hoje",IF(G60&lt;=TODAY()+LISTAS!$B$4,"Vence em "&amp;LISTAS!$B$4&amp;" dias","Em aberto")))))))</f>
        <v/>
      </c>
      <c r="S60" s="4"/>
      <c r="T60" s="5" t="str">
        <f t="shared" si="3"/>
        <v/>
      </c>
    </row>
    <row r="61" spans="1:20">
      <c r="A61" s="10"/>
      <c r="B61" s="4"/>
      <c r="C61" s="10"/>
      <c r="D61" s="10"/>
      <c r="E61" s="10"/>
      <c r="F61" s="13"/>
      <c r="G61" s="13"/>
      <c r="H61" s="14"/>
      <c r="I61" s="14"/>
      <c r="J61" s="14"/>
      <c r="K61" s="15" t="str">
        <f t="shared" si="0"/>
        <v/>
      </c>
      <c r="L61" s="13"/>
      <c r="M61" s="14"/>
      <c r="N61" s="15" t="str">
        <f t="shared" si="1"/>
        <v/>
      </c>
      <c r="O61" s="10"/>
      <c r="P61" s="10"/>
      <c r="Q61" s="16" t="str">
        <f t="shared" ca="1" si="2"/>
        <v/>
      </c>
      <c r="R61" s="12" t="str">
        <f ca="1">IF(A61="","",IF(G61="","Sem vencimento",IF(N61&lt;=0,"Pago",IF(M61&gt;0,IF(G61&lt;TODAY(),"Parcial vencido","Parcial"),IF(G61&lt;TODAY(),"Vencido",IF(G61=TODAY(),"Vence hoje",IF(G61&lt;=TODAY()+LISTAS!$B$4,"Vence em "&amp;LISTAS!$B$4&amp;" dias","Em aberto")))))))</f>
        <v/>
      </c>
      <c r="S61" s="4"/>
      <c r="T61" s="5" t="str">
        <f t="shared" si="3"/>
        <v/>
      </c>
    </row>
    <row r="62" spans="1:20">
      <c r="A62" s="10"/>
      <c r="B62" s="4"/>
      <c r="C62" s="10"/>
      <c r="D62" s="10"/>
      <c r="E62" s="10"/>
      <c r="F62" s="13"/>
      <c r="G62" s="13"/>
      <c r="H62" s="14"/>
      <c r="I62" s="14"/>
      <c r="J62" s="14"/>
      <c r="K62" s="15" t="str">
        <f t="shared" si="0"/>
        <v/>
      </c>
      <c r="L62" s="13"/>
      <c r="M62" s="14"/>
      <c r="N62" s="15" t="str">
        <f t="shared" si="1"/>
        <v/>
      </c>
      <c r="O62" s="10"/>
      <c r="P62" s="10"/>
      <c r="Q62" s="16" t="str">
        <f t="shared" ca="1" si="2"/>
        <v/>
      </c>
      <c r="R62" s="12" t="str">
        <f ca="1">IF(A62="","",IF(G62="","Sem vencimento",IF(N62&lt;=0,"Pago",IF(M62&gt;0,IF(G62&lt;TODAY(),"Parcial vencido","Parcial"),IF(G62&lt;TODAY(),"Vencido",IF(G62=TODAY(),"Vence hoje",IF(G62&lt;=TODAY()+LISTAS!$B$4,"Vence em "&amp;LISTAS!$B$4&amp;" dias","Em aberto")))))))</f>
        <v/>
      </c>
      <c r="S62" s="4"/>
      <c r="T62" s="5" t="str">
        <f t="shared" si="3"/>
        <v/>
      </c>
    </row>
    <row r="63" spans="1:20">
      <c r="A63" s="10"/>
      <c r="B63" s="4"/>
      <c r="C63" s="10"/>
      <c r="D63" s="10"/>
      <c r="E63" s="10"/>
      <c r="F63" s="13"/>
      <c r="G63" s="13"/>
      <c r="H63" s="14"/>
      <c r="I63" s="14"/>
      <c r="J63" s="14"/>
      <c r="K63" s="15" t="str">
        <f t="shared" si="0"/>
        <v/>
      </c>
      <c r="L63" s="13"/>
      <c r="M63" s="14"/>
      <c r="N63" s="15" t="str">
        <f t="shared" si="1"/>
        <v/>
      </c>
      <c r="O63" s="10"/>
      <c r="P63" s="10"/>
      <c r="Q63" s="16" t="str">
        <f t="shared" ca="1" si="2"/>
        <v/>
      </c>
      <c r="R63" s="12" t="str">
        <f ca="1">IF(A63="","",IF(G63="","Sem vencimento",IF(N63&lt;=0,"Pago",IF(M63&gt;0,IF(G63&lt;TODAY(),"Parcial vencido","Parcial"),IF(G63&lt;TODAY(),"Vencido",IF(G63=TODAY(),"Vence hoje",IF(G63&lt;=TODAY()+LISTAS!$B$4,"Vence em "&amp;LISTAS!$B$4&amp;" dias","Em aberto")))))))</f>
        <v/>
      </c>
      <c r="S63" s="4"/>
      <c r="T63" s="5" t="str">
        <f t="shared" si="3"/>
        <v/>
      </c>
    </row>
    <row r="64" spans="1:20">
      <c r="A64" s="10"/>
      <c r="B64" s="4"/>
      <c r="C64" s="10"/>
      <c r="D64" s="10"/>
      <c r="E64" s="10"/>
      <c r="F64" s="13"/>
      <c r="G64" s="13"/>
      <c r="H64" s="14"/>
      <c r="I64" s="14"/>
      <c r="J64" s="14"/>
      <c r="K64" s="15" t="str">
        <f t="shared" si="0"/>
        <v/>
      </c>
      <c r="L64" s="13"/>
      <c r="M64" s="14"/>
      <c r="N64" s="15" t="str">
        <f t="shared" si="1"/>
        <v/>
      </c>
      <c r="O64" s="10"/>
      <c r="P64" s="10"/>
      <c r="Q64" s="16" t="str">
        <f t="shared" ca="1" si="2"/>
        <v/>
      </c>
      <c r="R64" s="12" t="str">
        <f ca="1">IF(A64="","",IF(G64="","Sem vencimento",IF(N64&lt;=0,"Pago",IF(M64&gt;0,IF(G64&lt;TODAY(),"Parcial vencido","Parcial"),IF(G64&lt;TODAY(),"Vencido",IF(G64=TODAY(),"Vence hoje",IF(G64&lt;=TODAY()+LISTAS!$B$4,"Vence em "&amp;LISTAS!$B$4&amp;" dias","Em aberto")))))))</f>
        <v/>
      </c>
      <c r="S64" s="4"/>
      <c r="T64" s="5" t="str">
        <f t="shared" si="3"/>
        <v/>
      </c>
    </row>
    <row r="65" spans="1:20">
      <c r="A65" s="10"/>
      <c r="B65" s="4"/>
      <c r="C65" s="10"/>
      <c r="D65" s="10"/>
      <c r="E65" s="10"/>
      <c r="F65" s="13"/>
      <c r="G65" s="13"/>
      <c r="H65" s="14"/>
      <c r="I65" s="14"/>
      <c r="J65" s="14"/>
      <c r="K65" s="15" t="str">
        <f t="shared" si="0"/>
        <v/>
      </c>
      <c r="L65" s="13"/>
      <c r="M65" s="14"/>
      <c r="N65" s="15" t="str">
        <f t="shared" si="1"/>
        <v/>
      </c>
      <c r="O65" s="10"/>
      <c r="P65" s="10"/>
      <c r="Q65" s="16" t="str">
        <f t="shared" ca="1" si="2"/>
        <v/>
      </c>
      <c r="R65" s="12" t="str">
        <f ca="1">IF(A65="","",IF(G65="","Sem vencimento",IF(N65&lt;=0,"Pago",IF(M65&gt;0,IF(G65&lt;TODAY(),"Parcial vencido","Parcial"),IF(G65&lt;TODAY(),"Vencido",IF(G65=TODAY(),"Vence hoje",IF(G65&lt;=TODAY()+LISTAS!$B$4,"Vence em "&amp;LISTAS!$B$4&amp;" dias","Em aberto")))))))</f>
        <v/>
      </c>
      <c r="S65" s="4"/>
      <c r="T65" s="5" t="str">
        <f t="shared" si="3"/>
        <v/>
      </c>
    </row>
    <row r="66" spans="1:20">
      <c r="A66" s="10"/>
      <c r="B66" s="4"/>
      <c r="C66" s="10"/>
      <c r="D66" s="10"/>
      <c r="E66" s="10"/>
      <c r="F66" s="13"/>
      <c r="G66" s="13"/>
      <c r="H66" s="14"/>
      <c r="I66" s="14"/>
      <c r="J66" s="14"/>
      <c r="K66" s="15" t="str">
        <f t="shared" si="0"/>
        <v/>
      </c>
      <c r="L66" s="13"/>
      <c r="M66" s="14"/>
      <c r="N66" s="15" t="str">
        <f t="shared" si="1"/>
        <v/>
      </c>
      <c r="O66" s="10"/>
      <c r="P66" s="10"/>
      <c r="Q66" s="16" t="str">
        <f t="shared" ca="1" si="2"/>
        <v/>
      </c>
      <c r="R66" s="12" t="str">
        <f ca="1">IF(A66="","",IF(G66="","Sem vencimento",IF(N66&lt;=0,"Pago",IF(M66&gt;0,IF(G66&lt;TODAY(),"Parcial vencido","Parcial"),IF(G66&lt;TODAY(),"Vencido",IF(G66=TODAY(),"Vence hoje",IF(G66&lt;=TODAY()+LISTAS!$B$4,"Vence em "&amp;LISTAS!$B$4&amp;" dias","Em aberto")))))))</f>
        <v/>
      </c>
      <c r="S66" s="4"/>
      <c r="T66" s="5" t="str">
        <f t="shared" si="3"/>
        <v/>
      </c>
    </row>
    <row r="67" spans="1:20">
      <c r="A67" s="10"/>
      <c r="B67" s="4"/>
      <c r="C67" s="10"/>
      <c r="D67" s="10"/>
      <c r="E67" s="10"/>
      <c r="F67" s="13"/>
      <c r="G67" s="13"/>
      <c r="H67" s="14"/>
      <c r="I67" s="14"/>
      <c r="J67" s="14"/>
      <c r="K67" s="15" t="str">
        <f t="shared" si="0"/>
        <v/>
      </c>
      <c r="L67" s="13"/>
      <c r="M67" s="14"/>
      <c r="N67" s="15" t="str">
        <f t="shared" si="1"/>
        <v/>
      </c>
      <c r="O67" s="10"/>
      <c r="P67" s="10"/>
      <c r="Q67" s="16" t="str">
        <f t="shared" ca="1" si="2"/>
        <v/>
      </c>
      <c r="R67" s="12" t="str">
        <f ca="1">IF(A67="","",IF(G67="","Sem vencimento",IF(N67&lt;=0,"Pago",IF(M67&gt;0,IF(G67&lt;TODAY(),"Parcial vencido","Parcial"),IF(G67&lt;TODAY(),"Vencido",IF(G67=TODAY(),"Vence hoje",IF(G67&lt;=TODAY()+LISTAS!$B$4,"Vence em "&amp;LISTAS!$B$4&amp;" dias","Em aberto")))))))</f>
        <v/>
      </c>
      <c r="S67" s="4"/>
      <c r="T67" s="5" t="str">
        <f t="shared" si="3"/>
        <v/>
      </c>
    </row>
    <row r="68" spans="1:20">
      <c r="A68" s="10"/>
      <c r="B68" s="4"/>
      <c r="C68" s="10"/>
      <c r="D68" s="10"/>
      <c r="E68" s="10"/>
      <c r="F68" s="13"/>
      <c r="G68" s="13"/>
      <c r="H68" s="14"/>
      <c r="I68" s="14"/>
      <c r="J68" s="14"/>
      <c r="K68" s="15" t="str">
        <f t="shared" si="0"/>
        <v/>
      </c>
      <c r="L68" s="13"/>
      <c r="M68" s="14"/>
      <c r="N68" s="15" t="str">
        <f t="shared" si="1"/>
        <v/>
      </c>
      <c r="O68" s="10"/>
      <c r="P68" s="10"/>
      <c r="Q68" s="16" t="str">
        <f t="shared" ca="1" si="2"/>
        <v/>
      </c>
      <c r="R68" s="12" t="str">
        <f ca="1">IF(A68="","",IF(G68="","Sem vencimento",IF(N68&lt;=0,"Pago",IF(M68&gt;0,IF(G68&lt;TODAY(),"Parcial vencido","Parcial"),IF(G68&lt;TODAY(),"Vencido",IF(G68=TODAY(),"Vence hoje",IF(G68&lt;=TODAY()+LISTAS!$B$4,"Vence em "&amp;LISTAS!$B$4&amp;" dias","Em aberto")))))))</f>
        <v/>
      </c>
      <c r="S68" s="4"/>
      <c r="T68" s="5" t="str">
        <f t="shared" si="3"/>
        <v/>
      </c>
    </row>
    <row r="69" spans="1:20">
      <c r="A69" s="10"/>
      <c r="B69" s="4"/>
      <c r="C69" s="10"/>
      <c r="D69" s="10"/>
      <c r="E69" s="10"/>
      <c r="F69" s="13"/>
      <c r="G69" s="13"/>
      <c r="H69" s="14"/>
      <c r="I69" s="14"/>
      <c r="J69" s="14"/>
      <c r="K69" s="15" t="str">
        <f t="shared" ref="K69:K132" si="4">IF(A69="","",MAX(H69-I69+J69,0))</f>
        <v/>
      </c>
      <c r="L69" s="13"/>
      <c r="M69" s="14"/>
      <c r="N69" s="15" t="str">
        <f t="shared" ref="N69:N132" si="5">IF(A69="","",MAX(K69-M69,0))</f>
        <v/>
      </c>
      <c r="O69" s="10"/>
      <c r="P69" s="10"/>
      <c r="Q69" s="16" t="str">
        <f t="shared" ref="Q69:Q132" ca="1" si="6">IF(OR(A69="",G69="",N69&lt;=0),"",G69-TODAY())</f>
        <v/>
      </c>
      <c r="R69" s="12" t="str">
        <f ca="1">IF(A69="","",IF(G69="","Sem vencimento",IF(N69&lt;=0,"Pago",IF(M69&gt;0,IF(G69&lt;TODAY(),"Parcial vencido","Parcial"),IF(G69&lt;TODAY(),"Vencido",IF(G69=TODAY(),"Vence hoje",IF(G69&lt;=TODAY()+LISTAS!$B$4,"Vence em "&amp;LISTAS!$B$4&amp;" dias","Em aberto")))))))</f>
        <v/>
      </c>
      <c r="S69" s="4"/>
      <c r="T69" s="5" t="str">
        <f t="shared" ref="T69:T132" si="7">IF(A69="","",IF(C69="","Categoria; ","")&amp;IF(G69="","Vencimento; ","")&amp;IF(H69&lt;=0,"Valor; ","")&amp;IF(P69="","Responsável; ","")&amp;IF(AND(M69&gt;0,L69=""),"Data pgto.; ","")&amp;IF(AND(L69&lt;&gt;"",M69&lt;=0),"Valor pago; ","")&amp;IF(M69&gt;K69,"Pagamento &gt; previsto; ","")&amp;IF(AND(E69&lt;&gt;"",COUNTIFS($A$5:$A$1004,A69,$E$5:$E$1004,E69)&gt;1),"Possível duplicidade; ",""))</f>
        <v/>
      </c>
    </row>
    <row r="70" spans="1:20">
      <c r="A70" s="10"/>
      <c r="B70" s="4"/>
      <c r="C70" s="10"/>
      <c r="D70" s="10"/>
      <c r="E70" s="10"/>
      <c r="F70" s="13"/>
      <c r="G70" s="13"/>
      <c r="H70" s="14"/>
      <c r="I70" s="14"/>
      <c r="J70" s="14"/>
      <c r="K70" s="15" t="str">
        <f t="shared" si="4"/>
        <v/>
      </c>
      <c r="L70" s="13"/>
      <c r="M70" s="14"/>
      <c r="N70" s="15" t="str">
        <f t="shared" si="5"/>
        <v/>
      </c>
      <c r="O70" s="10"/>
      <c r="P70" s="10"/>
      <c r="Q70" s="16" t="str">
        <f t="shared" ca="1" si="6"/>
        <v/>
      </c>
      <c r="R70" s="12" t="str">
        <f ca="1">IF(A70="","",IF(G70="","Sem vencimento",IF(N70&lt;=0,"Pago",IF(M70&gt;0,IF(G70&lt;TODAY(),"Parcial vencido","Parcial"),IF(G70&lt;TODAY(),"Vencido",IF(G70=TODAY(),"Vence hoje",IF(G70&lt;=TODAY()+LISTAS!$B$4,"Vence em "&amp;LISTAS!$B$4&amp;" dias","Em aberto")))))))</f>
        <v/>
      </c>
      <c r="S70" s="4"/>
      <c r="T70" s="5" t="str">
        <f t="shared" si="7"/>
        <v/>
      </c>
    </row>
    <row r="71" spans="1:20">
      <c r="A71" s="10"/>
      <c r="B71" s="4"/>
      <c r="C71" s="10"/>
      <c r="D71" s="10"/>
      <c r="E71" s="10"/>
      <c r="F71" s="13"/>
      <c r="G71" s="13"/>
      <c r="H71" s="14"/>
      <c r="I71" s="14"/>
      <c r="J71" s="14"/>
      <c r="K71" s="15" t="str">
        <f t="shared" si="4"/>
        <v/>
      </c>
      <c r="L71" s="13"/>
      <c r="M71" s="14"/>
      <c r="N71" s="15" t="str">
        <f t="shared" si="5"/>
        <v/>
      </c>
      <c r="O71" s="10"/>
      <c r="P71" s="10"/>
      <c r="Q71" s="16" t="str">
        <f t="shared" ca="1" si="6"/>
        <v/>
      </c>
      <c r="R71" s="12" t="str">
        <f ca="1">IF(A71="","",IF(G71="","Sem vencimento",IF(N71&lt;=0,"Pago",IF(M71&gt;0,IF(G71&lt;TODAY(),"Parcial vencido","Parcial"),IF(G71&lt;TODAY(),"Vencido",IF(G71=TODAY(),"Vence hoje",IF(G71&lt;=TODAY()+LISTAS!$B$4,"Vence em "&amp;LISTAS!$B$4&amp;" dias","Em aberto")))))))</f>
        <v/>
      </c>
      <c r="S71" s="4"/>
      <c r="T71" s="5" t="str">
        <f t="shared" si="7"/>
        <v/>
      </c>
    </row>
    <row r="72" spans="1:20">
      <c r="A72" s="10"/>
      <c r="B72" s="4"/>
      <c r="C72" s="10"/>
      <c r="D72" s="10"/>
      <c r="E72" s="10"/>
      <c r="F72" s="13"/>
      <c r="G72" s="13"/>
      <c r="H72" s="14"/>
      <c r="I72" s="14"/>
      <c r="J72" s="14"/>
      <c r="K72" s="15" t="str">
        <f t="shared" si="4"/>
        <v/>
      </c>
      <c r="L72" s="13"/>
      <c r="M72" s="14"/>
      <c r="N72" s="15" t="str">
        <f t="shared" si="5"/>
        <v/>
      </c>
      <c r="O72" s="10"/>
      <c r="P72" s="10"/>
      <c r="Q72" s="16" t="str">
        <f t="shared" ca="1" si="6"/>
        <v/>
      </c>
      <c r="R72" s="12" t="str">
        <f ca="1">IF(A72="","",IF(G72="","Sem vencimento",IF(N72&lt;=0,"Pago",IF(M72&gt;0,IF(G72&lt;TODAY(),"Parcial vencido","Parcial"),IF(G72&lt;TODAY(),"Vencido",IF(G72=TODAY(),"Vence hoje",IF(G72&lt;=TODAY()+LISTAS!$B$4,"Vence em "&amp;LISTAS!$B$4&amp;" dias","Em aberto")))))))</f>
        <v/>
      </c>
      <c r="S72" s="4"/>
      <c r="T72" s="5" t="str">
        <f t="shared" si="7"/>
        <v/>
      </c>
    </row>
    <row r="73" spans="1:20">
      <c r="A73" s="10"/>
      <c r="B73" s="4"/>
      <c r="C73" s="10"/>
      <c r="D73" s="10"/>
      <c r="E73" s="10"/>
      <c r="F73" s="13"/>
      <c r="G73" s="13"/>
      <c r="H73" s="14"/>
      <c r="I73" s="14"/>
      <c r="J73" s="14"/>
      <c r="K73" s="15" t="str">
        <f t="shared" si="4"/>
        <v/>
      </c>
      <c r="L73" s="13"/>
      <c r="M73" s="14"/>
      <c r="N73" s="15" t="str">
        <f t="shared" si="5"/>
        <v/>
      </c>
      <c r="O73" s="10"/>
      <c r="P73" s="10"/>
      <c r="Q73" s="16" t="str">
        <f t="shared" ca="1" si="6"/>
        <v/>
      </c>
      <c r="R73" s="12" t="str">
        <f ca="1">IF(A73="","",IF(G73="","Sem vencimento",IF(N73&lt;=0,"Pago",IF(M73&gt;0,IF(G73&lt;TODAY(),"Parcial vencido","Parcial"),IF(G73&lt;TODAY(),"Vencido",IF(G73=TODAY(),"Vence hoje",IF(G73&lt;=TODAY()+LISTAS!$B$4,"Vence em "&amp;LISTAS!$B$4&amp;" dias","Em aberto")))))))</f>
        <v/>
      </c>
      <c r="S73" s="4"/>
      <c r="T73" s="5" t="str">
        <f t="shared" si="7"/>
        <v/>
      </c>
    </row>
    <row r="74" spans="1:20">
      <c r="A74" s="10"/>
      <c r="B74" s="4"/>
      <c r="C74" s="10"/>
      <c r="D74" s="10"/>
      <c r="E74" s="10"/>
      <c r="F74" s="13"/>
      <c r="G74" s="13"/>
      <c r="H74" s="14"/>
      <c r="I74" s="14"/>
      <c r="J74" s="14"/>
      <c r="K74" s="15" t="str">
        <f t="shared" si="4"/>
        <v/>
      </c>
      <c r="L74" s="13"/>
      <c r="M74" s="14"/>
      <c r="N74" s="15" t="str">
        <f t="shared" si="5"/>
        <v/>
      </c>
      <c r="O74" s="10"/>
      <c r="P74" s="10"/>
      <c r="Q74" s="16" t="str">
        <f t="shared" ca="1" si="6"/>
        <v/>
      </c>
      <c r="R74" s="12" t="str">
        <f ca="1">IF(A74="","",IF(G74="","Sem vencimento",IF(N74&lt;=0,"Pago",IF(M74&gt;0,IF(G74&lt;TODAY(),"Parcial vencido","Parcial"),IF(G74&lt;TODAY(),"Vencido",IF(G74=TODAY(),"Vence hoje",IF(G74&lt;=TODAY()+LISTAS!$B$4,"Vence em "&amp;LISTAS!$B$4&amp;" dias","Em aberto")))))))</f>
        <v/>
      </c>
      <c r="S74" s="4"/>
      <c r="T74" s="5" t="str">
        <f t="shared" si="7"/>
        <v/>
      </c>
    </row>
    <row r="75" spans="1:20">
      <c r="A75" s="10"/>
      <c r="B75" s="4"/>
      <c r="C75" s="10"/>
      <c r="D75" s="10"/>
      <c r="E75" s="10"/>
      <c r="F75" s="13"/>
      <c r="G75" s="13"/>
      <c r="H75" s="14"/>
      <c r="I75" s="14"/>
      <c r="J75" s="14"/>
      <c r="K75" s="15" t="str">
        <f t="shared" si="4"/>
        <v/>
      </c>
      <c r="L75" s="13"/>
      <c r="M75" s="14"/>
      <c r="N75" s="15" t="str">
        <f t="shared" si="5"/>
        <v/>
      </c>
      <c r="O75" s="10"/>
      <c r="P75" s="10"/>
      <c r="Q75" s="16" t="str">
        <f t="shared" ca="1" si="6"/>
        <v/>
      </c>
      <c r="R75" s="12" t="str">
        <f ca="1">IF(A75="","",IF(G75="","Sem vencimento",IF(N75&lt;=0,"Pago",IF(M75&gt;0,IF(G75&lt;TODAY(),"Parcial vencido","Parcial"),IF(G75&lt;TODAY(),"Vencido",IF(G75=TODAY(),"Vence hoje",IF(G75&lt;=TODAY()+LISTAS!$B$4,"Vence em "&amp;LISTAS!$B$4&amp;" dias","Em aberto")))))))</f>
        <v/>
      </c>
      <c r="S75" s="4"/>
      <c r="T75" s="5" t="str">
        <f t="shared" si="7"/>
        <v/>
      </c>
    </row>
    <row r="76" spans="1:20">
      <c r="A76" s="10"/>
      <c r="B76" s="4"/>
      <c r="C76" s="10"/>
      <c r="D76" s="10"/>
      <c r="E76" s="10"/>
      <c r="F76" s="13"/>
      <c r="G76" s="13"/>
      <c r="H76" s="14"/>
      <c r="I76" s="14"/>
      <c r="J76" s="14"/>
      <c r="K76" s="15" t="str">
        <f t="shared" si="4"/>
        <v/>
      </c>
      <c r="L76" s="13"/>
      <c r="M76" s="14"/>
      <c r="N76" s="15" t="str">
        <f t="shared" si="5"/>
        <v/>
      </c>
      <c r="O76" s="10"/>
      <c r="P76" s="10"/>
      <c r="Q76" s="16" t="str">
        <f t="shared" ca="1" si="6"/>
        <v/>
      </c>
      <c r="R76" s="12" t="str">
        <f ca="1">IF(A76="","",IF(G76="","Sem vencimento",IF(N76&lt;=0,"Pago",IF(M76&gt;0,IF(G76&lt;TODAY(),"Parcial vencido","Parcial"),IF(G76&lt;TODAY(),"Vencido",IF(G76=TODAY(),"Vence hoje",IF(G76&lt;=TODAY()+LISTAS!$B$4,"Vence em "&amp;LISTAS!$B$4&amp;" dias","Em aberto")))))))</f>
        <v/>
      </c>
      <c r="S76" s="4"/>
      <c r="T76" s="5" t="str">
        <f t="shared" si="7"/>
        <v/>
      </c>
    </row>
    <row r="77" spans="1:20">
      <c r="A77" s="10"/>
      <c r="B77" s="4"/>
      <c r="C77" s="10"/>
      <c r="D77" s="10"/>
      <c r="E77" s="10"/>
      <c r="F77" s="13"/>
      <c r="G77" s="13"/>
      <c r="H77" s="14"/>
      <c r="I77" s="14"/>
      <c r="J77" s="14"/>
      <c r="K77" s="15" t="str">
        <f t="shared" si="4"/>
        <v/>
      </c>
      <c r="L77" s="13"/>
      <c r="M77" s="14"/>
      <c r="N77" s="15" t="str">
        <f t="shared" si="5"/>
        <v/>
      </c>
      <c r="O77" s="10"/>
      <c r="P77" s="10"/>
      <c r="Q77" s="16" t="str">
        <f t="shared" ca="1" si="6"/>
        <v/>
      </c>
      <c r="R77" s="12" t="str">
        <f ca="1">IF(A77="","",IF(G77="","Sem vencimento",IF(N77&lt;=0,"Pago",IF(M77&gt;0,IF(G77&lt;TODAY(),"Parcial vencido","Parcial"),IF(G77&lt;TODAY(),"Vencido",IF(G77=TODAY(),"Vence hoje",IF(G77&lt;=TODAY()+LISTAS!$B$4,"Vence em "&amp;LISTAS!$B$4&amp;" dias","Em aberto")))))))</f>
        <v/>
      </c>
      <c r="S77" s="4"/>
      <c r="T77" s="5" t="str">
        <f t="shared" si="7"/>
        <v/>
      </c>
    </row>
    <row r="78" spans="1:20">
      <c r="A78" s="10"/>
      <c r="B78" s="4"/>
      <c r="C78" s="10"/>
      <c r="D78" s="10"/>
      <c r="E78" s="10"/>
      <c r="F78" s="13"/>
      <c r="G78" s="13"/>
      <c r="H78" s="14"/>
      <c r="I78" s="14"/>
      <c r="J78" s="14"/>
      <c r="K78" s="15" t="str">
        <f t="shared" si="4"/>
        <v/>
      </c>
      <c r="L78" s="13"/>
      <c r="M78" s="14"/>
      <c r="N78" s="15" t="str">
        <f t="shared" si="5"/>
        <v/>
      </c>
      <c r="O78" s="10"/>
      <c r="P78" s="10"/>
      <c r="Q78" s="16" t="str">
        <f t="shared" ca="1" si="6"/>
        <v/>
      </c>
      <c r="R78" s="12" t="str">
        <f ca="1">IF(A78="","",IF(G78="","Sem vencimento",IF(N78&lt;=0,"Pago",IF(M78&gt;0,IF(G78&lt;TODAY(),"Parcial vencido","Parcial"),IF(G78&lt;TODAY(),"Vencido",IF(G78=TODAY(),"Vence hoje",IF(G78&lt;=TODAY()+LISTAS!$B$4,"Vence em "&amp;LISTAS!$B$4&amp;" dias","Em aberto")))))))</f>
        <v/>
      </c>
      <c r="S78" s="4"/>
      <c r="T78" s="5" t="str">
        <f t="shared" si="7"/>
        <v/>
      </c>
    </row>
    <row r="79" spans="1:20">
      <c r="A79" s="10"/>
      <c r="B79" s="4"/>
      <c r="C79" s="10"/>
      <c r="D79" s="10"/>
      <c r="E79" s="10"/>
      <c r="F79" s="13"/>
      <c r="G79" s="13"/>
      <c r="H79" s="14"/>
      <c r="I79" s="14"/>
      <c r="J79" s="14"/>
      <c r="K79" s="15" t="str">
        <f t="shared" si="4"/>
        <v/>
      </c>
      <c r="L79" s="13"/>
      <c r="M79" s="14"/>
      <c r="N79" s="15" t="str">
        <f t="shared" si="5"/>
        <v/>
      </c>
      <c r="O79" s="10"/>
      <c r="P79" s="10"/>
      <c r="Q79" s="16" t="str">
        <f t="shared" ca="1" si="6"/>
        <v/>
      </c>
      <c r="R79" s="12" t="str">
        <f ca="1">IF(A79="","",IF(G79="","Sem vencimento",IF(N79&lt;=0,"Pago",IF(M79&gt;0,IF(G79&lt;TODAY(),"Parcial vencido","Parcial"),IF(G79&lt;TODAY(),"Vencido",IF(G79=TODAY(),"Vence hoje",IF(G79&lt;=TODAY()+LISTAS!$B$4,"Vence em "&amp;LISTAS!$B$4&amp;" dias","Em aberto")))))))</f>
        <v/>
      </c>
      <c r="S79" s="4"/>
      <c r="T79" s="5" t="str">
        <f t="shared" si="7"/>
        <v/>
      </c>
    </row>
    <row r="80" spans="1:20">
      <c r="A80" s="10"/>
      <c r="B80" s="4"/>
      <c r="C80" s="10"/>
      <c r="D80" s="10"/>
      <c r="E80" s="10"/>
      <c r="F80" s="13"/>
      <c r="G80" s="13"/>
      <c r="H80" s="14"/>
      <c r="I80" s="14"/>
      <c r="J80" s="14"/>
      <c r="K80" s="15" t="str">
        <f t="shared" si="4"/>
        <v/>
      </c>
      <c r="L80" s="13"/>
      <c r="M80" s="14"/>
      <c r="N80" s="15" t="str">
        <f t="shared" si="5"/>
        <v/>
      </c>
      <c r="O80" s="10"/>
      <c r="P80" s="10"/>
      <c r="Q80" s="16" t="str">
        <f t="shared" ca="1" si="6"/>
        <v/>
      </c>
      <c r="R80" s="12" t="str">
        <f ca="1">IF(A80="","",IF(G80="","Sem vencimento",IF(N80&lt;=0,"Pago",IF(M80&gt;0,IF(G80&lt;TODAY(),"Parcial vencido","Parcial"),IF(G80&lt;TODAY(),"Vencido",IF(G80=TODAY(),"Vence hoje",IF(G80&lt;=TODAY()+LISTAS!$B$4,"Vence em "&amp;LISTAS!$B$4&amp;" dias","Em aberto")))))))</f>
        <v/>
      </c>
      <c r="S80" s="4"/>
      <c r="T80" s="5" t="str">
        <f t="shared" si="7"/>
        <v/>
      </c>
    </row>
    <row r="81" spans="1:20">
      <c r="A81" s="10"/>
      <c r="B81" s="4"/>
      <c r="C81" s="10"/>
      <c r="D81" s="10"/>
      <c r="E81" s="10"/>
      <c r="F81" s="13"/>
      <c r="G81" s="13"/>
      <c r="H81" s="14"/>
      <c r="I81" s="14"/>
      <c r="J81" s="14"/>
      <c r="K81" s="15" t="str">
        <f t="shared" si="4"/>
        <v/>
      </c>
      <c r="L81" s="13"/>
      <c r="M81" s="14"/>
      <c r="N81" s="15" t="str">
        <f t="shared" si="5"/>
        <v/>
      </c>
      <c r="O81" s="10"/>
      <c r="P81" s="10"/>
      <c r="Q81" s="16" t="str">
        <f t="shared" ca="1" si="6"/>
        <v/>
      </c>
      <c r="R81" s="12" t="str">
        <f ca="1">IF(A81="","",IF(G81="","Sem vencimento",IF(N81&lt;=0,"Pago",IF(M81&gt;0,IF(G81&lt;TODAY(),"Parcial vencido","Parcial"),IF(G81&lt;TODAY(),"Vencido",IF(G81=TODAY(),"Vence hoje",IF(G81&lt;=TODAY()+LISTAS!$B$4,"Vence em "&amp;LISTAS!$B$4&amp;" dias","Em aberto")))))))</f>
        <v/>
      </c>
      <c r="S81" s="4"/>
      <c r="T81" s="5" t="str">
        <f t="shared" si="7"/>
        <v/>
      </c>
    </row>
    <row r="82" spans="1:20">
      <c r="A82" s="10"/>
      <c r="B82" s="4"/>
      <c r="C82" s="10"/>
      <c r="D82" s="10"/>
      <c r="E82" s="10"/>
      <c r="F82" s="13"/>
      <c r="G82" s="13"/>
      <c r="H82" s="14"/>
      <c r="I82" s="14"/>
      <c r="J82" s="14"/>
      <c r="K82" s="15" t="str">
        <f t="shared" si="4"/>
        <v/>
      </c>
      <c r="L82" s="13"/>
      <c r="M82" s="14"/>
      <c r="N82" s="15" t="str">
        <f t="shared" si="5"/>
        <v/>
      </c>
      <c r="O82" s="10"/>
      <c r="P82" s="10"/>
      <c r="Q82" s="16" t="str">
        <f t="shared" ca="1" si="6"/>
        <v/>
      </c>
      <c r="R82" s="12" t="str">
        <f ca="1">IF(A82="","",IF(G82="","Sem vencimento",IF(N82&lt;=0,"Pago",IF(M82&gt;0,IF(G82&lt;TODAY(),"Parcial vencido","Parcial"),IF(G82&lt;TODAY(),"Vencido",IF(G82=TODAY(),"Vence hoje",IF(G82&lt;=TODAY()+LISTAS!$B$4,"Vence em "&amp;LISTAS!$B$4&amp;" dias","Em aberto")))))))</f>
        <v/>
      </c>
      <c r="S82" s="4"/>
      <c r="T82" s="5" t="str">
        <f t="shared" si="7"/>
        <v/>
      </c>
    </row>
    <row r="83" spans="1:20">
      <c r="A83" s="10"/>
      <c r="B83" s="4"/>
      <c r="C83" s="10"/>
      <c r="D83" s="10"/>
      <c r="E83" s="10"/>
      <c r="F83" s="13"/>
      <c r="G83" s="13"/>
      <c r="H83" s="14"/>
      <c r="I83" s="14"/>
      <c r="J83" s="14"/>
      <c r="K83" s="15" t="str">
        <f t="shared" si="4"/>
        <v/>
      </c>
      <c r="L83" s="13"/>
      <c r="M83" s="14"/>
      <c r="N83" s="15" t="str">
        <f t="shared" si="5"/>
        <v/>
      </c>
      <c r="O83" s="10"/>
      <c r="P83" s="10"/>
      <c r="Q83" s="16" t="str">
        <f t="shared" ca="1" si="6"/>
        <v/>
      </c>
      <c r="R83" s="12" t="str">
        <f ca="1">IF(A83="","",IF(G83="","Sem vencimento",IF(N83&lt;=0,"Pago",IF(M83&gt;0,IF(G83&lt;TODAY(),"Parcial vencido","Parcial"),IF(G83&lt;TODAY(),"Vencido",IF(G83=TODAY(),"Vence hoje",IF(G83&lt;=TODAY()+LISTAS!$B$4,"Vence em "&amp;LISTAS!$B$4&amp;" dias","Em aberto")))))))</f>
        <v/>
      </c>
      <c r="S83" s="4"/>
      <c r="T83" s="5" t="str">
        <f t="shared" si="7"/>
        <v/>
      </c>
    </row>
    <row r="84" spans="1:20">
      <c r="A84" s="10"/>
      <c r="B84" s="4"/>
      <c r="C84" s="10"/>
      <c r="D84" s="10"/>
      <c r="E84" s="10"/>
      <c r="F84" s="13"/>
      <c r="G84" s="13"/>
      <c r="H84" s="14"/>
      <c r="I84" s="14"/>
      <c r="J84" s="14"/>
      <c r="K84" s="15" t="str">
        <f t="shared" si="4"/>
        <v/>
      </c>
      <c r="L84" s="13"/>
      <c r="M84" s="14"/>
      <c r="N84" s="15" t="str">
        <f t="shared" si="5"/>
        <v/>
      </c>
      <c r="O84" s="10"/>
      <c r="P84" s="10"/>
      <c r="Q84" s="16" t="str">
        <f t="shared" ca="1" si="6"/>
        <v/>
      </c>
      <c r="R84" s="12" t="str">
        <f ca="1">IF(A84="","",IF(G84="","Sem vencimento",IF(N84&lt;=0,"Pago",IF(M84&gt;0,IF(G84&lt;TODAY(),"Parcial vencido","Parcial"),IF(G84&lt;TODAY(),"Vencido",IF(G84=TODAY(),"Vence hoje",IF(G84&lt;=TODAY()+LISTAS!$B$4,"Vence em "&amp;LISTAS!$B$4&amp;" dias","Em aberto")))))))</f>
        <v/>
      </c>
      <c r="S84" s="4"/>
      <c r="T84" s="5" t="str">
        <f t="shared" si="7"/>
        <v/>
      </c>
    </row>
    <row r="85" spans="1:20">
      <c r="A85" s="10"/>
      <c r="B85" s="4"/>
      <c r="C85" s="10"/>
      <c r="D85" s="10"/>
      <c r="E85" s="10"/>
      <c r="F85" s="13"/>
      <c r="G85" s="13"/>
      <c r="H85" s="14"/>
      <c r="I85" s="14"/>
      <c r="J85" s="14"/>
      <c r="K85" s="15" t="str">
        <f t="shared" si="4"/>
        <v/>
      </c>
      <c r="L85" s="13"/>
      <c r="M85" s="14"/>
      <c r="N85" s="15" t="str">
        <f t="shared" si="5"/>
        <v/>
      </c>
      <c r="O85" s="10"/>
      <c r="P85" s="10"/>
      <c r="Q85" s="16" t="str">
        <f t="shared" ca="1" si="6"/>
        <v/>
      </c>
      <c r="R85" s="12" t="str">
        <f ca="1">IF(A85="","",IF(G85="","Sem vencimento",IF(N85&lt;=0,"Pago",IF(M85&gt;0,IF(G85&lt;TODAY(),"Parcial vencido","Parcial"),IF(G85&lt;TODAY(),"Vencido",IF(G85=TODAY(),"Vence hoje",IF(G85&lt;=TODAY()+LISTAS!$B$4,"Vence em "&amp;LISTAS!$B$4&amp;" dias","Em aberto")))))))</f>
        <v/>
      </c>
      <c r="S85" s="4"/>
      <c r="T85" s="5" t="str">
        <f t="shared" si="7"/>
        <v/>
      </c>
    </row>
    <row r="86" spans="1:20">
      <c r="A86" s="10"/>
      <c r="B86" s="4"/>
      <c r="C86" s="10"/>
      <c r="D86" s="10"/>
      <c r="E86" s="10"/>
      <c r="F86" s="13"/>
      <c r="G86" s="13"/>
      <c r="H86" s="14"/>
      <c r="I86" s="14"/>
      <c r="J86" s="14"/>
      <c r="K86" s="15" t="str">
        <f t="shared" si="4"/>
        <v/>
      </c>
      <c r="L86" s="13"/>
      <c r="M86" s="14"/>
      <c r="N86" s="15" t="str">
        <f t="shared" si="5"/>
        <v/>
      </c>
      <c r="O86" s="10"/>
      <c r="P86" s="10"/>
      <c r="Q86" s="16" t="str">
        <f t="shared" ca="1" si="6"/>
        <v/>
      </c>
      <c r="R86" s="12" t="str">
        <f ca="1">IF(A86="","",IF(G86="","Sem vencimento",IF(N86&lt;=0,"Pago",IF(M86&gt;0,IF(G86&lt;TODAY(),"Parcial vencido","Parcial"),IF(G86&lt;TODAY(),"Vencido",IF(G86=TODAY(),"Vence hoje",IF(G86&lt;=TODAY()+LISTAS!$B$4,"Vence em "&amp;LISTAS!$B$4&amp;" dias","Em aberto")))))))</f>
        <v/>
      </c>
      <c r="S86" s="4"/>
      <c r="T86" s="5" t="str">
        <f t="shared" si="7"/>
        <v/>
      </c>
    </row>
    <row r="87" spans="1:20">
      <c r="A87" s="10"/>
      <c r="B87" s="4"/>
      <c r="C87" s="10"/>
      <c r="D87" s="10"/>
      <c r="E87" s="10"/>
      <c r="F87" s="13"/>
      <c r="G87" s="13"/>
      <c r="H87" s="14"/>
      <c r="I87" s="14"/>
      <c r="J87" s="14"/>
      <c r="K87" s="15" t="str">
        <f t="shared" si="4"/>
        <v/>
      </c>
      <c r="L87" s="13"/>
      <c r="M87" s="14"/>
      <c r="N87" s="15" t="str">
        <f t="shared" si="5"/>
        <v/>
      </c>
      <c r="O87" s="10"/>
      <c r="P87" s="10"/>
      <c r="Q87" s="16" t="str">
        <f t="shared" ca="1" si="6"/>
        <v/>
      </c>
      <c r="R87" s="12" t="str">
        <f ca="1">IF(A87="","",IF(G87="","Sem vencimento",IF(N87&lt;=0,"Pago",IF(M87&gt;0,IF(G87&lt;TODAY(),"Parcial vencido","Parcial"),IF(G87&lt;TODAY(),"Vencido",IF(G87=TODAY(),"Vence hoje",IF(G87&lt;=TODAY()+LISTAS!$B$4,"Vence em "&amp;LISTAS!$B$4&amp;" dias","Em aberto")))))))</f>
        <v/>
      </c>
      <c r="S87" s="4"/>
      <c r="T87" s="5" t="str">
        <f t="shared" si="7"/>
        <v/>
      </c>
    </row>
    <row r="88" spans="1:20">
      <c r="A88" s="10"/>
      <c r="B88" s="4"/>
      <c r="C88" s="10"/>
      <c r="D88" s="10"/>
      <c r="E88" s="10"/>
      <c r="F88" s="13"/>
      <c r="G88" s="13"/>
      <c r="H88" s="14"/>
      <c r="I88" s="14"/>
      <c r="J88" s="14"/>
      <c r="K88" s="15" t="str">
        <f t="shared" si="4"/>
        <v/>
      </c>
      <c r="L88" s="13"/>
      <c r="M88" s="14"/>
      <c r="N88" s="15" t="str">
        <f t="shared" si="5"/>
        <v/>
      </c>
      <c r="O88" s="10"/>
      <c r="P88" s="10"/>
      <c r="Q88" s="16" t="str">
        <f t="shared" ca="1" si="6"/>
        <v/>
      </c>
      <c r="R88" s="12" t="str">
        <f ca="1">IF(A88="","",IF(G88="","Sem vencimento",IF(N88&lt;=0,"Pago",IF(M88&gt;0,IF(G88&lt;TODAY(),"Parcial vencido","Parcial"),IF(G88&lt;TODAY(),"Vencido",IF(G88=TODAY(),"Vence hoje",IF(G88&lt;=TODAY()+LISTAS!$B$4,"Vence em "&amp;LISTAS!$B$4&amp;" dias","Em aberto")))))))</f>
        <v/>
      </c>
      <c r="S88" s="4"/>
      <c r="T88" s="5" t="str">
        <f t="shared" si="7"/>
        <v/>
      </c>
    </row>
    <row r="89" spans="1:20">
      <c r="A89" s="10"/>
      <c r="B89" s="4"/>
      <c r="C89" s="10"/>
      <c r="D89" s="10"/>
      <c r="E89" s="10"/>
      <c r="F89" s="13"/>
      <c r="G89" s="13"/>
      <c r="H89" s="14"/>
      <c r="I89" s="14"/>
      <c r="J89" s="14"/>
      <c r="K89" s="15" t="str">
        <f t="shared" si="4"/>
        <v/>
      </c>
      <c r="L89" s="13"/>
      <c r="M89" s="14"/>
      <c r="N89" s="15" t="str">
        <f t="shared" si="5"/>
        <v/>
      </c>
      <c r="O89" s="10"/>
      <c r="P89" s="10"/>
      <c r="Q89" s="16" t="str">
        <f t="shared" ca="1" si="6"/>
        <v/>
      </c>
      <c r="R89" s="12" t="str">
        <f ca="1">IF(A89="","",IF(G89="","Sem vencimento",IF(N89&lt;=0,"Pago",IF(M89&gt;0,IF(G89&lt;TODAY(),"Parcial vencido","Parcial"),IF(G89&lt;TODAY(),"Vencido",IF(G89=TODAY(),"Vence hoje",IF(G89&lt;=TODAY()+LISTAS!$B$4,"Vence em "&amp;LISTAS!$B$4&amp;" dias","Em aberto")))))))</f>
        <v/>
      </c>
      <c r="S89" s="4"/>
      <c r="T89" s="5" t="str">
        <f t="shared" si="7"/>
        <v/>
      </c>
    </row>
    <row r="90" spans="1:20">
      <c r="A90" s="10"/>
      <c r="B90" s="4"/>
      <c r="C90" s="10"/>
      <c r="D90" s="10"/>
      <c r="E90" s="10"/>
      <c r="F90" s="13"/>
      <c r="G90" s="13"/>
      <c r="H90" s="14"/>
      <c r="I90" s="14"/>
      <c r="J90" s="14"/>
      <c r="K90" s="15" t="str">
        <f t="shared" si="4"/>
        <v/>
      </c>
      <c r="L90" s="13"/>
      <c r="M90" s="14"/>
      <c r="N90" s="15" t="str">
        <f t="shared" si="5"/>
        <v/>
      </c>
      <c r="O90" s="10"/>
      <c r="P90" s="10"/>
      <c r="Q90" s="16" t="str">
        <f t="shared" ca="1" si="6"/>
        <v/>
      </c>
      <c r="R90" s="12" t="str">
        <f ca="1">IF(A90="","",IF(G90="","Sem vencimento",IF(N90&lt;=0,"Pago",IF(M90&gt;0,IF(G90&lt;TODAY(),"Parcial vencido","Parcial"),IF(G90&lt;TODAY(),"Vencido",IF(G90=TODAY(),"Vence hoje",IF(G90&lt;=TODAY()+LISTAS!$B$4,"Vence em "&amp;LISTAS!$B$4&amp;" dias","Em aberto")))))))</f>
        <v/>
      </c>
      <c r="S90" s="4"/>
      <c r="T90" s="5" t="str">
        <f t="shared" si="7"/>
        <v/>
      </c>
    </row>
    <row r="91" spans="1:20">
      <c r="A91" s="10"/>
      <c r="B91" s="4"/>
      <c r="C91" s="10"/>
      <c r="D91" s="10"/>
      <c r="E91" s="10"/>
      <c r="F91" s="13"/>
      <c r="G91" s="13"/>
      <c r="H91" s="14"/>
      <c r="I91" s="14"/>
      <c r="J91" s="14"/>
      <c r="K91" s="15" t="str">
        <f t="shared" si="4"/>
        <v/>
      </c>
      <c r="L91" s="13"/>
      <c r="M91" s="14"/>
      <c r="N91" s="15" t="str">
        <f t="shared" si="5"/>
        <v/>
      </c>
      <c r="O91" s="10"/>
      <c r="P91" s="10"/>
      <c r="Q91" s="16" t="str">
        <f t="shared" ca="1" si="6"/>
        <v/>
      </c>
      <c r="R91" s="12" t="str">
        <f ca="1">IF(A91="","",IF(G91="","Sem vencimento",IF(N91&lt;=0,"Pago",IF(M91&gt;0,IF(G91&lt;TODAY(),"Parcial vencido","Parcial"),IF(G91&lt;TODAY(),"Vencido",IF(G91=TODAY(),"Vence hoje",IF(G91&lt;=TODAY()+LISTAS!$B$4,"Vence em "&amp;LISTAS!$B$4&amp;" dias","Em aberto")))))))</f>
        <v/>
      </c>
      <c r="S91" s="4"/>
      <c r="T91" s="5" t="str">
        <f t="shared" si="7"/>
        <v/>
      </c>
    </row>
    <row r="92" spans="1:20">
      <c r="A92" s="10"/>
      <c r="B92" s="4"/>
      <c r="C92" s="10"/>
      <c r="D92" s="10"/>
      <c r="E92" s="10"/>
      <c r="F92" s="13"/>
      <c r="G92" s="13"/>
      <c r="H92" s="14"/>
      <c r="I92" s="14"/>
      <c r="J92" s="14"/>
      <c r="K92" s="15" t="str">
        <f t="shared" si="4"/>
        <v/>
      </c>
      <c r="L92" s="13"/>
      <c r="M92" s="14"/>
      <c r="N92" s="15" t="str">
        <f t="shared" si="5"/>
        <v/>
      </c>
      <c r="O92" s="10"/>
      <c r="P92" s="10"/>
      <c r="Q92" s="16" t="str">
        <f t="shared" ca="1" si="6"/>
        <v/>
      </c>
      <c r="R92" s="12" t="str">
        <f ca="1">IF(A92="","",IF(G92="","Sem vencimento",IF(N92&lt;=0,"Pago",IF(M92&gt;0,IF(G92&lt;TODAY(),"Parcial vencido","Parcial"),IF(G92&lt;TODAY(),"Vencido",IF(G92=TODAY(),"Vence hoje",IF(G92&lt;=TODAY()+LISTAS!$B$4,"Vence em "&amp;LISTAS!$B$4&amp;" dias","Em aberto")))))))</f>
        <v/>
      </c>
      <c r="S92" s="4"/>
      <c r="T92" s="5" t="str">
        <f t="shared" si="7"/>
        <v/>
      </c>
    </row>
    <row r="93" spans="1:20">
      <c r="A93" s="10"/>
      <c r="B93" s="4"/>
      <c r="C93" s="10"/>
      <c r="D93" s="10"/>
      <c r="E93" s="10"/>
      <c r="F93" s="13"/>
      <c r="G93" s="13"/>
      <c r="H93" s="14"/>
      <c r="I93" s="14"/>
      <c r="J93" s="14"/>
      <c r="K93" s="15" t="str">
        <f t="shared" si="4"/>
        <v/>
      </c>
      <c r="L93" s="13"/>
      <c r="M93" s="14"/>
      <c r="N93" s="15" t="str">
        <f t="shared" si="5"/>
        <v/>
      </c>
      <c r="O93" s="10"/>
      <c r="P93" s="10"/>
      <c r="Q93" s="16" t="str">
        <f t="shared" ca="1" si="6"/>
        <v/>
      </c>
      <c r="R93" s="12" t="str">
        <f ca="1">IF(A93="","",IF(G93="","Sem vencimento",IF(N93&lt;=0,"Pago",IF(M93&gt;0,IF(G93&lt;TODAY(),"Parcial vencido","Parcial"),IF(G93&lt;TODAY(),"Vencido",IF(G93=TODAY(),"Vence hoje",IF(G93&lt;=TODAY()+LISTAS!$B$4,"Vence em "&amp;LISTAS!$B$4&amp;" dias","Em aberto")))))))</f>
        <v/>
      </c>
      <c r="S93" s="4"/>
      <c r="T93" s="5" t="str">
        <f t="shared" si="7"/>
        <v/>
      </c>
    </row>
    <row r="94" spans="1:20">
      <c r="A94" s="10"/>
      <c r="B94" s="4"/>
      <c r="C94" s="10"/>
      <c r="D94" s="10"/>
      <c r="E94" s="10"/>
      <c r="F94" s="13"/>
      <c r="G94" s="13"/>
      <c r="H94" s="14"/>
      <c r="I94" s="14"/>
      <c r="J94" s="14"/>
      <c r="K94" s="15" t="str">
        <f t="shared" si="4"/>
        <v/>
      </c>
      <c r="L94" s="13"/>
      <c r="M94" s="14"/>
      <c r="N94" s="15" t="str">
        <f t="shared" si="5"/>
        <v/>
      </c>
      <c r="O94" s="10"/>
      <c r="P94" s="10"/>
      <c r="Q94" s="16" t="str">
        <f t="shared" ca="1" si="6"/>
        <v/>
      </c>
      <c r="R94" s="12" t="str">
        <f ca="1">IF(A94="","",IF(G94="","Sem vencimento",IF(N94&lt;=0,"Pago",IF(M94&gt;0,IF(G94&lt;TODAY(),"Parcial vencido","Parcial"),IF(G94&lt;TODAY(),"Vencido",IF(G94=TODAY(),"Vence hoje",IF(G94&lt;=TODAY()+LISTAS!$B$4,"Vence em "&amp;LISTAS!$B$4&amp;" dias","Em aberto")))))))</f>
        <v/>
      </c>
      <c r="S94" s="4"/>
      <c r="T94" s="5" t="str">
        <f t="shared" si="7"/>
        <v/>
      </c>
    </row>
    <row r="95" spans="1:20">
      <c r="A95" s="10"/>
      <c r="B95" s="4"/>
      <c r="C95" s="10"/>
      <c r="D95" s="10"/>
      <c r="E95" s="10"/>
      <c r="F95" s="13"/>
      <c r="G95" s="13"/>
      <c r="H95" s="14"/>
      <c r="I95" s="14"/>
      <c r="J95" s="14"/>
      <c r="K95" s="15" t="str">
        <f t="shared" si="4"/>
        <v/>
      </c>
      <c r="L95" s="13"/>
      <c r="M95" s="14"/>
      <c r="N95" s="15" t="str">
        <f t="shared" si="5"/>
        <v/>
      </c>
      <c r="O95" s="10"/>
      <c r="P95" s="10"/>
      <c r="Q95" s="16" t="str">
        <f t="shared" ca="1" si="6"/>
        <v/>
      </c>
      <c r="R95" s="12" t="str">
        <f ca="1">IF(A95="","",IF(G95="","Sem vencimento",IF(N95&lt;=0,"Pago",IF(M95&gt;0,IF(G95&lt;TODAY(),"Parcial vencido","Parcial"),IF(G95&lt;TODAY(),"Vencido",IF(G95=TODAY(),"Vence hoje",IF(G95&lt;=TODAY()+LISTAS!$B$4,"Vence em "&amp;LISTAS!$B$4&amp;" dias","Em aberto")))))))</f>
        <v/>
      </c>
      <c r="S95" s="4"/>
      <c r="T95" s="5" t="str">
        <f t="shared" si="7"/>
        <v/>
      </c>
    </row>
    <row r="96" spans="1:20">
      <c r="A96" s="10"/>
      <c r="B96" s="4"/>
      <c r="C96" s="10"/>
      <c r="D96" s="10"/>
      <c r="E96" s="10"/>
      <c r="F96" s="13"/>
      <c r="G96" s="13"/>
      <c r="H96" s="14"/>
      <c r="I96" s="14"/>
      <c r="J96" s="14"/>
      <c r="K96" s="15" t="str">
        <f t="shared" si="4"/>
        <v/>
      </c>
      <c r="L96" s="13"/>
      <c r="M96" s="14"/>
      <c r="N96" s="15" t="str">
        <f t="shared" si="5"/>
        <v/>
      </c>
      <c r="O96" s="10"/>
      <c r="P96" s="10"/>
      <c r="Q96" s="16" t="str">
        <f t="shared" ca="1" si="6"/>
        <v/>
      </c>
      <c r="R96" s="12" t="str">
        <f ca="1">IF(A96="","",IF(G96="","Sem vencimento",IF(N96&lt;=0,"Pago",IF(M96&gt;0,IF(G96&lt;TODAY(),"Parcial vencido","Parcial"),IF(G96&lt;TODAY(),"Vencido",IF(G96=TODAY(),"Vence hoje",IF(G96&lt;=TODAY()+LISTAS!$B$4,"Vence em "&amp;LISTAS!$B$4&amp;" dias","Em aberto")))))))</f>
        <v/>
      </c>
      <c r="S96" s="4"/>
      <c r="T96" s="5" t="str">
        <f t="shared" si="7"/>
        <v/>
      </c>
    </row>
    <row r="97" spans="1:20">
      <c r="A97" s="10"/>
      <c r="B97" s="4"/>
      <c r="C97" s="10"/>
      <c r="D97" s="10"/>
      <c r="E97" s="10"/>
      <c r="F97" s="13"/>
      <c r="G97" s="13"/>
      <c r="H97" s="14"/>
      <c r="I97" s="14"/>
      <c r="J97" s="14"/>
      <c r="K97" s="15" t="str">
        <f t="shared" si="4"/>
        <v/>
      </c>
      <c r="L97" s="13"/>
      <c r="M97" s="14"/>
      <c r="N97" s="15" t="str">
        <f t="shared" si="5"/>
        <v/>
      </c>
      <c r="O97" s="10"/>
      <c r="P97" s="10"/>
      <c r="Q97" s="16" t="str">
        <f t="shared" ca="1" si="6"/>
        <v/>
      </c>
      <c r="R97" s="12" t="str">
        <f ca="1">IF(A97="","",IF(G97="","Sem vencimento",IF(N97&lt;=0,"Pago",IF(M97&gt;0,IF(G97&lt;TODAY(),"Parcial vencido","Parcial"),IF(G97&lt;TODAY(),"Vencido",IF(G97=TODAY(),"Vence hoje",IF(G97&lt;=TODAY()+LISTAS!$B$4,"Vence em "&amp;LISTAS!$B$4&amp;" dias","Em aberto")))))))</f>
        <v/>
      </c>
      <c r="S97" s="4"/>
      <c r="T97" s="5" t="str">
        <f t="shared" si="7"/>
        <v/>
      </c>
    </row>
    <row r="98" spans="1:20">
      <c r="A98" s="10"/>
      <c r="B98" s="4"/>
      <c r="C98" s="10"/>
      <c r="D98" s="10"/>
      <c r="E98" s="10"/>
      <c r="F98" s="13"/>
      <c r="G98" s="13"/>
      <c r="H98" s="14"/>
      <c r="I98" s="14"/>
      <c r="J98" s="14"/>
      <c r="K98" s="15" t="str">
        <f t="shared" si="4"/>
        <v/>
      </c>
      <c r="L98" s="13"/>
      <c r="M98" s="14"/>
      <c r="N98" s="15" t="str">
        <f t="shared" si="5"/>
        <v/>
      </c>
      <c r="O98" s="10"/>
      <c r="P98" s="10"/>
      <c r="Q98" s="16" t="str">
        <f t="shared" ca="1" si="6"/>
        <v/>
      </c>
      <c r="R98" s="12" t="str">
        <f ca="1">IF(A98="","",IF(G98="","Sem vencimento",IF(N98&lt;=0,"Pago",IF(M98&gt;0,IF(G98&lt;TODAY(),"Parcial vencido","Parcial"),IF(G98&lt;TODAY(),"Vencido",IF(G98=TODAY(),"Vence hoje",IF(G98&lt;=TODAY()+LISTAS!$B$4,"Vence em "&amp;LISTAS!$B$4&amp;" dias","Em aberto")))))))</f>
        <v/>
      </c>
      <c r="S98" s="4"/>
      <c r="T98" s="5" t="str">
        <f t="shared" si="7"/>
        <v/>
      </c>
    </row>
    <row r="99" spans="1:20">
      <c r="A99" s="10"/>
      <c r="B99" s="4"/>
      <c r="C99" s="10"/>
      <c r="D99" s="10"/>
      <c r="E99" s="10"/>
      <c r="F99" s="13"/>
      <c r="G99" s="13"/>
      <c r="H99" s="14"/>
      <c r="I99" s="14"/>
      <c r="J99" s="14"/>
      <c r="K99" s="15" t="str">
        <f t="shared" si="4"/>
        <v/>
      </c>
      <c r="L99" s="13"/>
      <c r="M99" s="14"/>
      <c r="N99" s="15" t="str">
        <f t="shared" si="5"/>
        <v/>
      </c>
      <c r="O99" s="10"/>
      <c r="P99" s="10"/>
      <c r="Q99" s="16" t="str">
        <f t="shared" ca="1" si="6"/>
        <v/>
      </c>
      <c r="R99" s="12" t="str">
        <f ca="1">IF(A99="","",IF(G99="","Sem vencimento",IF(N99&lt;=0,"Pago",IF(M99&gt;0,IF(G99&lt;TODAY(),"Parcial vencido","Parcial"),IF(G99&lt;TODAY(),"Vencido",IF(G99=TODAY(),"Vence hoje",IF(G99&lt;=TODAY()+LISTAS!$B$4,"Vence em "&amp;LISTAS!$B$4&amp;" dias","Em aberto")))))))</f>
        <v/>
      </c>
      <c r="S99" s="4"/>
      <c r="T99" s="5" t="str">
        <f t="shared" si="7"/>
        <v/>
      </c>
    </row>
    <row r="100" spans="1:20">
      <c r="A100" s="10"/>
      <c r="B100" s="4"/>
      <c r="C100" s="10"/>
      <c r="D100" s="10"/>
      <c r="E100" s="10"/>
      <c r="F100" s="13"/>
      <c r="G100" s="13"/>
      <c r="H100" s="14"/>
      <c r="I100" s="14"/>
      <c r="J100" s="14"/>
      <c r="K100" s="15" t="str">
        <f t="shared" si="4"/>
        <v/>
      </c>
      <c r="L100" s="13"/>
      <c r="M100" s="14"/>
      <c r="N100" s="15" t="str">
        <f t="shared" si="5"/>
        <v/>
      </c>
      <c r="O100" s="10"/>
      <c r="P100" s="10"/>
      <c r="Q100" s="16" t="str">
        <f t="shared" ca="1" si="6"/>
        <v/>
      </c>
      <c r="R100" s="12" t="str">
        <f ca="1">IF(A100="","",IF(G100="","Sem vencimento",IF(N100&lt;=0,"Pago",IF(M100&gt;0,IF(G100&lt;TODAY(),"Parcial vencido","Parcial"),IF(G100&lt;TODAY(),"Vencido",IF(G100=TODAY(),"Vence hoje",IF(G100&lt;=TODAY()+LISTAS!$B$4,"Vence em "&amp;LISTAS!$B$4&amp;" dias","Em aberto")))))))</f>
        <v/>
      </c>
      <c r="S100" s="4"/>
      <c r="T100" s="5" t="str">
        <f t="shared" si="7"/>
        <v/>
      </c>
    </row>
    <row r="101" spans="1:20">
      <c r="A101" s="10"/>
      <c r="B101" s="4"/>
      <c r="C101" s="10"/>
      <c r="D101" s="10"/>
      <c r="E101" s="10"/>
      <c r="F101" s="13"/>
      <c r="G101" s="13"/>
      <c r="H101" s="14"/>
      <c r="I101" s="14"/>
      <c r="J101" s="14"/>
      <c r="K101" s="15" t="str">
        <f t="shared" si="4"/>
        <v/>
      </c>
      <c r="L101" s="13"/>
      <c r="M101" s="14"/>
      <c r="N101" s="15" t="str">
        <f t="shared" si="5"/>
        <v/>
      </c>
      <c r="O101" s="10"/>
      <c r="P101" s="10"/>
      <c r="Q101" s="16" t="str">
        <f t="shared" ca="1" si="6"/>
        <v/>
      </c>
      <c r="R101" s="12" t="str">
        <f ca="1">IF(A101="","",IF(G101="","Sem vencimento",IF(N101&lt;=0,"Pago",IF(M101&gt;0,IF(G101&lt;TODAY(),"Parcial vencido","Parcial"),IF(G101&lt;TODAY(),"Vencido",IF(G101=TODAY(),"Vence hoje",IF(G101&lt;=TODAY()+LISTAS!$B$4,"Vence em "&amp;LISTAS!$B$4&amp;" dias","Em aberto")))))))</f>
        <v/>
      </c>
      <c r="S101" s="4"/>
      <c r="T101" s="5" t="str">
        <f t="shared" si="7"/>
        <v/>
      </c>
    </row>
    <row r="102" spans="1:20">
      <c r="A102" s="10"/>
      <c r="B102" s="4"/>
      <c r="C102" s="10"/>
      <c r="D102" s="10"/>
      <c r="E102" s="10"/>
      <c r="F102" s="13"/>
      <c r="G102" s="13"/>
      <c r="H102" s="14"/>
      <c r="I102" s="14"/>
      <c r="J102" s="14"/>
      <c r="K102" s="15" t="str">
        <f t="shared" si="4"/>
        <v/>
      </c>
      <c r="L102" s="13"/>
      <c r="M102" s="14"/>
      <c r="N102" s="15" t="str">
        <f t="shared" si="5"/>
        <v/>
      </c>
      <c r="O102" s="10"/>
      <c r="P102" s="10"/>
      <c r="Q102" s="16" t="str">
        <f t="shared" ca="1" si="6"/>
        <v/>
      </c>
      <c r="R102" s="12" t="str">
        <f ca="1">IF(A102="","",IF(G102="","Sem vencimento",IF(N102&lt;=0,"Pago",IF(M102&gt;0,IF(G102&lt;TODAY(),"Parcial vencido","Parcial"),IF(G102&lt;TODAY(),"Vencido",IF(G102=TODAY(),"Vence hoje",IF(G102&lt;=TODAY()+LISTAS!$B$4,"Vence em "&amp;LISTAS!$B$4&amp;" dias","Em aberto")))))))</f>
        <v/>
      </c>
      <c r="S102" s="4"/>
      <c r="T102" s="5" t="str">
        <f t="shared" si="7"/>
        <v/>
      </c>
    </row>
    <row r="103" spans="1:20">
      <c r="A103" s="10"/>
      <c r="B103" s="4"/>
      <c r="C103" s="10"/>
      <c r="D103" s="10"/>
      <c r="E103" s="10"/>
      <c r="F103" s="13"/>
      <c r="G103" s="13"/>
      <c r="H103" s="14"/>
      <c r="I103" s="14"/>
      <c r="J103" s="14"/>
      <c r="K103" s="15" t="str">
        <f t="shared" si="4"/>
        <v/>
      </c>
      <c r="L103" s="13"/>
      <c r="M103" s="14"/>
      <c r="N103" s="15" t="str">
        <f t="shared" si="5"/>
        <v/>
      </c>
      <c r="O103" s="10"/>
      <c r="P103" s="10"/>
      <c r="Q103" s="16" t="str">
        <f t="shared" ca="1" si="6"/>
        <v/>
      </c>
      <c r="R103" s="12" t="str">
        <f ca="1">IF(A103="","",IF(G103="","Sem vencimento",IF(N103&lt;=0,"Pago",IF(M103&gt;0,IF(G103&lt;TODAY(),"Parcial vencido","Parcial"),IF(G103&lt;TODAY(),"Vencido",IF(G103=TODAY(),"Vence hoje",IF(G103&lt;=TODAY()+LISTAS!$B$4,"Vence em "&amp;LISTAS!$B$4&amp;" dias","Em aberto")))))))</f>
        <v/>
      </c>
      <c r="S103" s="4"/>
      <c r="T103" s="5" t="str">
        <f t="shared" si="7"/>
        <v/>
      </c>
    </row>
    <row r="104" spans="1:20">
      <c r="A104" s="10"/>
      <c r="B104" s="4"/>
      <c r="C104" s="10"/>
      <c r="D104" s="10"/>
      <c r="E104" s="10"/>
      <c r="F104" s="13"/>
      <c r="G104" s="13"/>
      <c r="H104" s="14"/>
      <c r="I104" s="14"/>
      <c r="J104" s="14"/>
      <c r="K104" s="15" t="str">
        <f t="shared" si="4"/>
        <v/>
      </c>
      <c r="L104" s="13"/>
      <c r="M104" s="14"/>
      <c r="N104" s="15" t="str">
        <f t="shared" si="5"/>
        <v/>
      </c>
      <c r="O104" s="10"/>
      <c r="P104" s="10"/>
      <c r="Q104" s="16" t="str">
        <f t="shared" ca="1" si="6"/>
        <v/>
      </c>
      <c r="R104" s="12" t="str">
        <f ca="1">IF(A104="","",IF(G104="","Sem vencimento",IF(N104&lt;=0,"Pago",IF(M104&gt;0,IF(G104&lt;TODAY(),"Parcial vencido","Parcial"),IF(G104&lt;TODAY(),"Vencido",IF(G104=TODAY(),"Vence hoje",IF(G104&lt;=TODAY()+LISTAS!$B$4,"Vence em "&amp;LISTAS!$B$4&amp;" dias","Em aberto")))))))</f>
        <v/>
      </c>
      <c r="S104" s="4"/>
      <c r="T104" s="5" t="str">
        <f t="shared" si="7"/>
        <v/>
      </c>
    </row>
    <row r="105" spans="1:20">
      <c r="A105" s="10"/>
      <c r="B105" s="4"/>
      <c r="C105" s="10"/>
      <c r="D105" s="10"/>
      <c r="E105" s="10"/>
      <c r="F105" s="13"/>
      <c r="G105" s="13"/>
      <c r="H105" s="14"/>
      <c r="I105" s="14"/>
      <c r="J105" s="14"/>
      <c r="K105" s="15" t="str">
        <f t="shared" si="4"/>
        <v/>
      </c>
      <c r="L105" s="13"/>
      <c r="M105" s="14"/>
      <c r="N105" s="15" t="str">
        <f t="shared" si="5"/>
        <v/>
      </c>
      <c r="O105" s="10"/>
      <c r="P105" s="10"/>
      <c r="Q105" s="16" t="str">
        <f t="shared" ca="1" si="6"/>
        <v/>
      </c>
      <c r="R105" s="12" t="str">
        <f ca="1">IF(A105="","",IF(G105="","Sem vencimento",IF(N105&lt;=0,"Pago",IF(M105&gt;0,IF(G105&lt;TODAY(),"Parcial vencido","Parcial"),IF(G105&lt;TODAY(),"Vencido",IF(G105=TODAY(),"Vence hoje",IF(G105&lt;=TODAY()+LISTAS!$B$4,"Vence em "&amp;LISTAS!$B$4&amp;" dias","Em aberto")))))))</f>
        <v/>
      </c>
      <c r="S105" s="4"/>
      <c r="T105" s="5" t="str">
        <f t="shared" si="7"/>
        <v/>
      </c>
    </row>
    <row r="106" spans="1:20">
      <c r="A106" s="10"/>
      <c r="B106" s="4"/>
      <c r="C106" s="10"/>
      <c r="D106" s="10"/>
      <c r="E106" s="10"/>
      <c r="F106" s="13"/>
      <c r="G106" s="13"/>
      <c r="H106" s="14"/>
      <c r="I106" s="14"/>
      <c r="J106" s="14"/>
      <c r="K106" s="15" t="str">
        <f t="shared" si="4"/>
        <v/>
      </c>
      <c r="L106" s="13"/>
      <c r="M106" s="14"/>
      <c r="N106" s="15" t="str">
        <f t="shared" si="5"/>
        <v/>
      </c>
      <c r="O106" s="10"/>
      <c r="P106" s="10"/>
      <c r="Q106" s="16" t="str">
        <f t="shared" ca="1" si="6"/>
        <v/>
      </c>
      <c r="R106" s="12" t="str">
        <f ca="1">IF(A106="","",IF(G106="","Sem vencimento",IF(N106&lt;=0,"Pago",IF(M106&gt;0,IF(G106&lt;TODAY(),"Parcial vencido","Parcial"),IF(G106&lt;TODAY(),"Vencido",IF(G106=TODAY(),"Vence hoje",IF(G106&lt;=TODAY()+LISTAS!$B$4,"Vence em "&amp;LISTAS!$B$4&amp;" dias","Em aberto")))))))</f>
        <v/>
      </c>
      <c r="S106" s="4"/>
      <c r="T106" s="5" t="str">
        <f t="shared" si="7"/>
        <v/>
      </c>
    </row>
    <row r="107" spans="1:20">
      <c r="A107" s="10"/>
      <c r="B107" s="4"/>
      <c r="C107" s="10"/>
      <c r="D107" s="10"/>
      <c r="E107" s="10"/>
      <c r="F107" s="13"/>
      <c r="G107" s="13"/>
      <c r="H107" s="14"/>
      <c r="I107" s="14"/>
      <c r="J107" s="14"/>
      <c r="K107" s="15" t="str">
        <f t="shared" si="4"/>
        <v/>
      </c>
      <c r="L107" s="13"/>
      <c r="M107" s="14"/>
      <c r="N107" s="15" t="str">
        <f t="shared" si="5"/>
        <v/>
      </c>
      <c r="O107" s="10"/>
      <c r="P107" s="10"/>
      <c r="Q107" s="16" t="str">
        <f t="shared" ca="1" si="6"/>
        <v/>
      </c>
      <c r="R107" s="12" t="str">
        <f ca="1">IF(A107="","",IF(G107="","Sem vencimento",IF(N107&lt;=0,"Pago",IF(M107&gt;0,IF(G107&lt;TODAY(),"Parcial vencido","Parcial"),IF(G107&lt;TODAY(),"Vencido",IF(G107=TODAY(),"Vence hoje",IF(G107&lt;=TODAY()+LISTAS!$B$4,"Vence em "&amp;LISTAS!$B$4&amp;" dias","Em aberto")))))))</f>
        <v/>
      </c>
      <c r="S107" s="4"/>
      <c r="T107" s="5" t="str">
        <f t="shared" si="7"/>
        <v/>
      </c>
    </row>
    <row r="108" spans="1:20">
      <c r="A108" s="10"/>
      <c r="B108" s="4"/>
      <c r="C108" s="10"/>
      <c r="D108" s="10"/>
      <c r="E108" s="10"/>
      <c r="F108" s="13"/>
      <c r="G108" s="13"/>
      <c r="H108" s="14"/>
      <c r="I108" s="14"/>
      <c r="J108" s="14"/>
      <c r="K108" s="15" t="str">
        <f t="shared" si="4"/>
        <v/>
      </c>
      <c r="L108" s="13"/>
      <c r="M108" s="14"/>
      <c r="N108" s="15" t="str">
        <f t="shared" si="5"/>
        <v/>
      </c>
      <c r="O108" s="10"/>
      <c r="P108" s="10"/>
      <c r="Q108" s="16" t="str">
        <f t="shared" ca="1" si="6"/>
        <v/>
      </c>
      <c r="R108" s="12" t="str">
        <f ca="1">IF(A108="","",IF(G108="","Sem vencimento",IF(N108&lt;=0,"Pago",IF(M108&gt;0,IF(G108&lt;TODAY(),"Parcial vencido","Parcial"),IF(G108&lt;TODAY(),"Vencido",IF(G108=TODAY(),"Vence hoje",IF(G108&lt;=TODAY()+LISTAS!$B$4,"Vence em "&amp;LISTAS!$B$4&amp;" dias","Em aberto")))))))</f>
        <v/>
      </c>
      <c r="S108" s="4"/>
      <c r="T108" s="5" t="str">
        <f t="shared" si="7"/>
        <v/>
      </c>
    </row>
    <row r="109" spans="1:20">
      <c r="A109" s="10"/>
      <c r="B109" s="4"/>
      <c r="C109" s="10"/>
      <c r="D109" s="10"/>
      <c r="E109" s="10"/>
      <c r="F109" s="13"/>
      <c r="G109" s="13"/>
      <c r="H109" s="14"/>
      <c r="I109" s="14"/>
      <c r="J109" s="14"/>
      <c r="K109" s="15" t="str">
        <f t="shared" si="4"/>
        <v/>
      </c>
      <c r="L109" s="13"/>
      <c r="M109" s="14"/>
      <c r="N109" s="15" t="str">
        <f t="shared" si="5"/>
        <v/>
      </c>
      <c r="O109" s="10"/>
      <c r="P109" s="10"/>
      <c r="Q109" s="16" t="str">
        <f t="shared" ca="1" si="6"/>
        <v/>
      </c>
      <c r="R109" s="12" t="str">
        <f ca="1">IF(A109="","",IF(G109="","Sem vencimento",IF(N109&lt;=0,"Pago",IF(M109&gt;0,IF(G109&lt;TODAY(),"Parcial vencido","Parcial"),IF(G109&lt;TODAY(),"Vencido",IF(G109=TODAY(),"Vence hoje",IF(G109&lt;=TODAY()+LISTAS!$B$4,"Vence em "&amp;LISTAS!$B$4&amp;" dias","Em aberto")))))))</f>
        <v/>
      </c>
      <c r="S109" s="4"/>
      <c r="T109" s="5" t="str">
        <f t="shared" si="7"/>
        <v/>
      </c>
    </row>
    <row r="110" spans="1:20">
      <c r="A110" s="10"/>
      <c r="B110" s="4"/>
      <c r="C110" s="10"/>
      <c r="D110" s="10"/>
      <c r="E110" s="10"/>
      <c r="F110" s="13"/>
      <c r="G110" s="13"/>
      <c r="H110" s="14"/>
      <c r="I110" s="14"/>
      <c r="J110" s="14"/>
      <c r="K110" s="15" t="str">
        <f t="shared" si="4"/>
        <v/>
      </c>
      <c r="L110" s="13"/>
      <c r="M110" s="14"/>
      <c r="N110" s="15" t="str">
        <f t="shared" si="5"/>
        <v/>
      </c>
      <c r="O110" s="10"/>
      <c r="P110" s="10"/>
      <c r="Q110" s="16" t="str">
        <f t="shared" ca="1" si="6"/>
        <v/>
      </c>
      <c r="R110" s="12" t="str">
        <f ca="1">IF(A110="","",IF(G110="","Sem vencimento",IF(N110&lt;=0,"Pago",IF(M110&gt;0,IF(G110&lt;TODAY(),"Parcial vencido","Parcial"),IF(G110&lt;TODAY(),"Vencido",IF(G110=TODAY(),"Vence hoje",IF(G110&lt;=TODAY()+LISTAS!$B$4,"Vence em "&amp;LISTAS!$B$4&amp;" dias","Em aberto")))))))</f>
        <v/>
      </c>
      <c r="S110" s="4"/>
      <c r="T110" s="5" t="str">
        <f t="shared" si="7"/>
        <v/>
      </c>
    </row>
    <row r="111" spans="1:20">
      <c r="A111" s="10"/>
      <c r="B111" s="4"/>
      <c r="C111" s="10"/>
      <c r="D111" s="10"/>
      <c r="E111" s="10"/>
      <c r="F111" s="13"/>
      <c r="G111" s="13"/>
      <c r="H111" s="14"/>
      <c r="I111" s="14"/>
      <c r="J111" s="14"/>
      <c r="K111" s="15" t="str">
        <f t="shared" si="4"/>
        <v/>
      </c>
      <c r="L111" s="13"/>
      <c r="M111" s="14"/>
      <c r="N111" s="15" t="str">
        <f t="shared" si="5"/>
        <v/>
      </c>
      <c r="O111" s="10"/>
      <c r="P111" s="10"/>
      <c r="Q111" s="16" t="str">
        <f t="shared" ca="1" si="6"/>
        <v/>
      </c>
      <c r="R111" s="12" t="str">
        <f ca="1">IF(A111="","",IF(G111="","Sem vencimento",IF(N111&lt;=0,"Pago",IF(M111&gt;0,IF(G111&lt;TODAY(),"Parcial vencido","Parcial"),IF(G111&lt;TODAY(),"Vencido",IF(G111=TODAY(),"Vence hoje",IF(G111&lt;=TODAY()+LISTAS!$B$4,"Vence em "&amp;LISTAS!$B$4&amp;" dias","Em aberto")))))))</f>
        <v/>
      </c>
      <c r="S111" s="4"/>
      <c r="T111" s="5" t="str">
        <f t="shared" si="7"/>
        <v/>
      </c>
    </row>
    <row r="112" spans="1:20">
      <c r="A112" s="10"/>
      <c r="B112" s="4"/>
      <c r="C112" s="10"/>
      <c r="D112" s="10"/>
      <c r="E112" s="10"/>
      <c r="F112" s="13"/>
      <c r="G112" s="13"/>
      <c r="H112" s="14"/>
      <c r="I112" s="14"/>
      <c r="J112" s="14"/>
      <c r="K112" s="15" t="str">
        <f t="shared" si="4"/>
        <v/>
      </c>
      <c r="L112" s="13"/>
      <c r="M112" s="14"/>
      <c r="N112" s="15" t="str">
        <f t="shared" si="5"/>
        <v/>
      </c>
      <c r="O112" s="10"/>
      <c r="P112" s="10"/>
      <c r="Q112" s="16" t="str">
        <f t="shared" ca="1" si="6"/>
        <v/>
      </c>
      <c r="R112" s="12" t="str">
        <f ca="1">IF(A112="","",IF(G112="","Sem vencimento",IF(N112&lt;=0,"Pago",IF(M112&gt;0,IF(G112&lt;TODAY(),"Parcial vencido","Parcial"),IF(G112&lt;TODAY(),"Vencido",IF(G112=TODAY(),"Vence hoje",IF(G112&lt;=TODAY()+LISTAS!$B$4,"Vence em "&amp;LISTAS!$B$4&amp;" dias","Em aberto")))))))</f>
        <v/>
      </c>
      <c r="S112" s="4"/>
      <c r="T112" s="5" t="str">
        <f t="shared" si="7"/>
        <v/>
      </c>
    </row>
    <row r="113" spans="1:20">
      <c r="A113" s="10"/>
      <c r="B113" s="4"/>
      <c r="C113" s="10"/>
      <c r="D113" s="10"/>
      <c r="E113" s="10"/>
      <c r="F113" s="13"/>
      <c r="G113" s="13"/>
      <c r="H113" s="14"/>
      <c r="I113" s="14"/>
      <c r="J113" s="14"/>
      <c r="K113" s="15" t="str">
        <f t="shared" si="4"/>
        <v/>
      </c>
      <c r="L113" s="13"/>
      <c r="M113" s="14"/>
      <c r="N113" s="15" t="str">
        <f t="shared" si="5"/>
        <v/>
      </c>
      <c r="O113" s="10"/>
      <c r="P113" s="10"/>
      <c r="Q113" s="16" t="str">
        <f t="shared" ca="1" si="6"/>
        <v/>
      </c>
      <c r="R113" s="12" t="str">
        <f ca="1">IF(A113="","",IF(G113="","Sem vencimento",IF(N113&lt;=0,"Pago",IF(M113&gt;0,IF(G113&lt;TODAY(),"Parcial vencido","Parcial"),IF(G113&lt;TODAY(),"Vencido",IF(G113=TODAY(),"Vence hoje",IF(G113&lt;=TODAY()+LISTAS!$B$4,"Vence em "&amp;LISTAS!$B$4&amp;" dias","Em aberto")))))))</f>
        <v/>
      </c>
      <c r="S113" s="4"/>
      <c r="T113" s="5" t="str">
        <f t="shared" si="7"/>
        <v/>
      </c>
    </row>
    <row r="114" spans="1:20">
      <c r="A114" s="10"/>
      <c r="B114" s="4"/>
      <c r="C114" s="10"/>
      <c r="D114" s="10"/>
      <c r="E114" s="10"/>
      <c r="F114" s="13"/>
      <c r="G114" s="13"/>
      <c r="H114" s="14"/>
      <c r="I114" s="14"/>
      <c r="J114" s="14"/>
      <c r="K114" s="15" t="str">
        <f t="shared" si="4"/>
        <v/>
      </c>
      <c r="L114" s="13"/>
      <c r="M114" s="14"/>
      <c r="N114" s="15" t="str">
        <f t="shared" si="5"/>
        <v/>
      </c>
      <c r="O114" s="10"/>
      <c r="P114" s="10"/>
      <c r="Q114" s="16" t="str">
        <f t="shared" ca="1" si="6"/>
        <v/>
      </c>
      <c r="R114" s="12" t="str">
        <f ca="1">IF(A114="","",IF(G114="","Sem vencimento",IF(N114&lt;=0,"Pago",IF(M114&gt;0,IF(G114&lt;TODAY(),"Parcial vencido","Parcial"),IF(G114&lt;TODAY(),"Vencido",IF(G114=TODAY(),"Vence hoje",IF(G114&lt;=TODAY()+LISTAS!$B$4,"Vence em "&amp;LISTAS!$B$4&amp;" dias","Em aberto")))))))</f>
        <v/>
      </c>
      <c r="S114" s="4"/>
      <c r="T114" s="5" t="str">
        <f t="shared" si="7"/>
        <v/>
      </c>
    </row>
    <row r="115" spans="1:20">
      <c r="A115" s="10"/>
      <c r="B115" s="4"/>
      <c r="C115" s="10"/>
      <c r="D115" s="10"/>
      <c r="E115" s="10"/>
      <c r="F115" s="13"/>
      <c r="G115" s="13"/>
      <c r="H115" s="14"/>
      <c r="I115" s="14"/>
      <c r="J115" s="14"/>
      <c r="K115" s="15" t="str">
        <f t="shared" si="4"/>
        <v/>
      </c>
      <c r="L115" s="13"/>
      <c r="M115" s="14"/>
      <c r="N115" s="15" t="str">
        <f t="shared" si="5"/>
        <v/>
      </c>
      <c r="O115" s="10"/>
      <c r="P115" s="10"/>
      <c r="Q115" s="16" t="str">
        <f t="shared" ca="1" si="6"/>
        <v/>
      </c>
      <c r="R115" s="12" t="str">
        <f ca="1">IF(A115="","",IF(G115="","Sem vencimento",IF(N115&lt;=0,"Pago",IF(M115&gt;0,IF(G115&lt;TODAY(),"Parcial vencido","Parcial"),IF(G115&lt;TODAY(),"Vencido",IF(G115=TODAY(),"Vence hoje",IF(G115&lt;=TODAY()+LISTAS!$B$4,"Vence em "&amp;LISTAS!$B$4&amp;" dias","Em aberto")))))))</f>
        <v/>
      </c>
      <c r="S115" s="4"/>
      <c r="T115" s="5" t="str">
        <f t="shared" si="7"/>
        <v/>
      </c>
    </row>
    <row r="116" spans="1:20">
      <c r="A116" s="10"/>
      <c r="B116" s="4"/>
      <c r="C116" s="10"/>
      <c r="D116" s="10"/>
      <c r="E116" s="10"/>
      <c r="F116" s="13"/>
      <c r="G116" s="13"/>
      <c r="H116" s="14"/>
      <c r="I116" s="14"/>
      <c r="J116" s="14"/>
      <c r="K116" s="15" t="str">
        <f t="shared" si="4"/>
        <v/>
      </c>
      <c r="L116" s="13"/>
      <c r="M116" s="14"/>
      <c r="N116" s="15" t="str">
        <f t="shared" si="5"/>
        <v/>
      </c>
      <c r="O116" s="10"/>
      <c r="P116" s="10"/>
      <c r="Q116" s="16" t="str">
        <f t="shared" ca="1" si="6"/>
        <v/>
      </c>
      <c r="R116" s="12" t="str">
        <f ca="1">IF(A116="","",IF(G116="","Sem vencimento",IF(N116&lt;=0,"Pago",IF(M116&gt;0,IF(G116&lt;TODAY(),"Parcial vencido","Parcial"),IF(G116&lt;TODAY(),"Vencido",IF(G116=TODAY(),"Vence hoje",IF(G116&lt;=TODAY()+LISTAS!$B$4,"Vence em "&amp;LISTAS!$B$4&amp;" dias","Em aberto")))))))</f>
        <v/>
      </c>
      <c r="S116" s="4"/>
      <c r="T116" s="5" t="str">
        <f t="shared" si="7"/>
        <v/>
      </c>
    </row>
    <row r="117" spans="1:20">
      <c r="A117" s="10"/>
      <c r="B117" s="4"/>
      <c r="C117" s="10"/>
      <c r="D117" s="10"/>
      <c r="E117" s="10"/>
      <c r="F117" s="13"/>
      <c r="G117" s="13"/>
      <c r="H117" s="14"/>
      <c r="I117" s="14"/>
      <c r="J117" s="14"/>
      <c r="K117" s="15" t="str">
        <f t="shared" si="4"/>
        <v/>
      </c>
      <c r="L117" s="13"/>
      <c r="M117" s="14"/>
      <c r="N117" s="15" t="str">
        <f t="shared" si="5"/>
        <v/>
      </c>
      <c r="O117" s="10"/>
      <c r="P117" s="10"/>
      <c r="Q117" s="16" t="str">
        <f t="shared" ca="1" si="6"/>
        <v/>
      </c>
      <c r="R117" s="12" t="str">
        <f ca="1">IF(A117="","",IF(G117="","Sem vencimento",IF(N117&lt;=0,"Pago",IF(M117&gt;0,IF(G117&lt;TODAY(),"Parcial vencido","Parcial"),IF(G117&lt;TODAY(),"Vencido",IF(G117=TODAY(),"Vence hoje",IF(G117&lt;=TODAY()+LISTAS!$B$4,"Vence em "&amp;LISTAS!$B$4&amp;" dias","Em aberto")))))))</f>
        <v/>
      </c>
      <c r="S117" s="4"/>
      <c r="T117" s="5" t="str">
        <f t="shared" si="7"/>
        <v/>
      </c>
    </row>
    <row r="118" spans="1:20">
      <c r="A118" s="10"/>
      <c r="B118" s="4"/>
      <c r="C118" s="10"/>
      <c r="D118" s="10"/>
      <c r="E118" s="10"/>
      <c r="F118" s="13"/>
      <c r="G118" s="13"/>
      <c r="H118" s="14"/>
      <c r="I118" s="14"/>
      <c r="J118" s="14"/>
      <c r="K118" s="15" t="str">
        <f t="shared" si="4"/>
        <v/>
      </c>
      <c r="L118" s="13"/>
      <c r="M118" s="14"/>
      <c r="N118" s="15" t="str">
        <f t="shared" si="5"/>
        <v/>
      </c>
      <c r="O118" s="10"/>
      <c r="P118" s="10"/>
      <c r="Q118" s="16" t="str">
        <f t="shared" ca="1" si="6"/>
        <v/>
      </c>
      <c r="R118" s="12" t="str">
        <f ca="1">IF(A118="","",IF(G118="","Sem vencimento",IF(N118&lt;=0,"Pago",IF(M118&gt;0,IF(G118&lt;TODAY(),"Parcial vencido","Parcial"),IF(G118&lt;TODAY(),"Vencido",IF(G118=TODAY(),"Vence hoje",IF(G118&lt;=TODAY()+LISTAS!$B$4,"Vence em "&amp;LISTAS!$B$4&amp;" dias","Em aberto")))))))</f>
        <v/>
      </c>
      <c r="S118" s="4"/>
      <c r="T118" s="5" t="str">
        <f t="shared" si="7"/>
        <v/>
      </c>
    </row>
    <row r="119" spans="1:20">
      <c r="A119" s="10"/>
      <c r="B119" s="4"/>
      <c r="C119" s="10"/>
      <c r="D119" s="10"/>
      <c r="E119" s="10"/>
      <c r="F119" s="13"/>
      <c r="G119" s="13"/>
      <c r="H119" s="14"/>
      <c r="I119" s="14"/>
      <c r="J119" s="14"/>
      <c r="K119" s="15" t="str">
        <f t="shared" si="4"/>
        <v/>
      </c>
      <c r="L119" s="13"/>
      <c r="M119" s="14"/>
      <c r="N119" s="15" t="str">
        <f t="shared" si="5"/>
        <v/>
      </c>
      <c r="O119" s="10"/>
      <c r="P119" s="10"/>
      <c r="Q119" s="16" t="str">
        <f t="shared" ca="1" si="6"/>
        <v/>
      </c>
      <c r="R119" s="12" t="str">
        <f ca="1">IF(A119="","",IF(G119="","Sem vencimento",IF(N119&lt;=0,"Pago",IF(M119&gt;0,IF(G119&lt;TODAY(),"Parcial vencido","Parcial"),IF(G119&lt;TODAY(),"Vencido",IF(G119=TODAY(),"Vence hoje",IF(G119&lt;=TODAY()+LISTAS!$B$4,"Vence em "&amp;LISTAS!$B$4&amp;" dias","Em aberto")))))))</f>
        <v/>
      </c>
      <c r="S119" s="4"/>
      <c r="T119" s="5" t="str">
        <f t="shared" si="7"/>
        <v/>
      </c>
    </row>
    <row r="120" spans="1:20">
      <c r="A120" s="10"/>
      <c r="B120" s="4"/>
      <c r="C120" s="10"/>
      <c r="D120" s="10"/>
      <c r="E120" s="10"/>
      <c r="F120" s="13"/>
      <c r="G120" s="13"/>
      <c r="H120" s="14"/>
      <c r="I120" s="14"/>
      <c r="J120" s="14"/>
      <c r="K120" s="15" t="str">
        <f t="shared" si="4"/>
        <v/>
      </c>
      <c r="L120" s="13"/>
      <c r="M120" s="14"/>
      <c r="N120" s="15" t="str">
        <f t="shared" si="5"/>
        <v/>
      </c>
      <c r="O120" s="10"/>
      <c r="P120" s="10"/>
      <c r="Q120" s="16" t="str">
        <f t="shared" ca="1" si="6"/>
        <v/>
      </c>
      <c r="R120" s="12" t="str">
        <f ca="1">IF(A120="","",IF(G120="","Sem vencimento",IF(N120&lt;=0,"Pago",IF(M120&gt;0,IF(G120&lt;TODAY(),"Parcial vencido","Parcial"),IF(G120&lt;TODAY(),"Vencido",IF(G120=TODAY(),"Vence hoje",IF(G120&lt;=TODAY()+LISTAS!$B$4,"Vence em "&amp;LISTAS!$B$4&amp;" dias","Em aberto")))))))</f>
        <v/>
      </c>
      <c r="S120" s="4"/>
      <c r="T120" s="5" t="str">
        <f t="shared" si="7"/>
        <v/>
      </c>
    </row>
    <row r="121" spans="1:20">
      <c r="A121" s="10"/>
      <c r="B121" s="4"/>
      <c r="C121" s="10"/>
      <c r="D121" s="10"/>
      <c r="E121" s="10"/>
      <c r="F121" s="13"/>
      <c r="G121" s="13"/>
      <c r="H121" s="14"/>
      <c r="I121" s="14"/>
      <c r="J121" s="14"/>
      <c r="K121" s="15" t="str">
        <f t="shared" si="4"/>
        <v/>
      </c>
      <c r="L121" s="13"/>
      <c r="M121" s="14"/>
      <c r="N121" s="15" t="str">
        <f t="shared" si="5"/>
        <v/>
      </c>
      <c r="O121" s="10"/>
      <c r="P121" s="10"/>
      <c r="Q121" s="16" t="str">
        <f t="shared" ca="1" si="6"/>
        <v/>
      </c>
      <c r="R121" s="12" t="str">
        <f ca="1">IF(A121="","",IF(G121="","Sem vencimento",IF(N121&lt;=0,"Pago",IF(M121&gt;0,IF(G121&lt;TODAY(),"Parcial vencido","Parcial"),IF(G121&lt;TODAY(),"Vencido",IF(G121=TODAY(),"Vence hoje",IF(G121&lt;=TODAY()+LISTAS!$B$4,"Vence em "&amp;LISTAS!$B$4&amp;" dias","Em aberto")))))))</f>
        <v/>
      </c>
      <c r="S121" s="4"/>
      <c r="T121" s="5" t="str">
        <f t="shared" si="7"/>
        <v/>
      </c>
    </row>
    <row r="122" spans="1:20">
      <c r="A122" s="10"/>
      <c r="B122" s="4"/>
      <c r="C122" s="10"/>
      <c r="D122" s="10"/>
      <c r="E122" s="10"/>
      <c r="F122" s="13"/>
      <c r="G122" s="13"/>
      <c r="H122" s="14"/>
      <c r="I122" s="14"/>
      <c r="J122" s="14"/>
      <c r="K122" s="15" t="str">
        <f t="shared" si="4"/>
        <v/>
      </c>
      <c r="L122" s="13"/>
      <c r="M122" s="14"/>
      <c r="N122" s="15" t="str">
        <f t="shared" si="5"/>
        <v/>
      </c>
      <c r="O122" s="10"/>
      <c r="P122" s="10"/>
      <c r="Q122" s="16" t="str">
        <f t="shared" ca="1" si="6"/>
        <v/>
      </c>
      <c r="R122" s="12" t="str">
        <f ca="1">IF(A122="","",IF(G122="","Sem vencimento",IF(N122&lt;=0,"Pago",IF(M122&gt;0,IF(G122&lt;TODAY(),"Parcial vencido","Parcial"),IF(G122&lt;TODAY(),"Vencido",IF(G122=TODAY(),"Vence hoje",IF(G122&lt;=TODAY()+LISTAS!$B$4,"Vence em "&amp;LISTAS!$B$4&amp;" dias","Em aberto")))))))</f>
        <v/>
      </c>
      <c r="S122" s="4"/>
      <c r="T122" s="5" t="str">
        <f t="shared" si="7"/>
        <v/>
      </c>
    </row>
    <row r="123" spans="1:20">
      <c r="A123" s="10"/>
      <c r="B123" s="4"/>
      <c r="C123" s="10"/>
      <c r="D123" s="10"/>
      <c r="E123" s="10"/>
      <c r="F123" s="13"/>
      <c r="G123" s="13"/>
      <c r="H123" s="14"/>
      <c r="I123" s="14"/>
      <c r="J123" s="14"/>
      <c r="K123" s="15" t="str">
        <f t="shared" si="4"/>
        <v/>
      </c>
      <c r="L123" s="13"/>
      <c r="M123" s="14"/>
      <c r="N123" s="15" t="str">
        <f t="shared" si="5"/>
        <v/>
      </c>
      <c r="O123" s="10"/>
      <c r="P123" s="10"/>
      <c r="Q123" s="16" t="str">
        <f t="shared" ca="1" si="6"/>
        <v/>
      </c>
      <c r="R123" s="12" t="str">
        <f ca="1">IF(A123="","",IF(G123="","Sem vencimento",IF(N123&lt;=0,"Pago",IF(M123&gt;0,IF(G123&lt;TODAY(),"Parcial vencido","Parcial"),IF(G123&lt;TODAY(),"Vencido",IF(G123=TODAY(),"Vence hoje",IF(G123&lt;=TODAY()+LISTAS!$B$4,"Vence em "&amp;LISTAS!$B$4&amp;" dias","Em aberto")))))))</f>
        <v/>
      </c>
      <c r="S123" s="4"/>
      <c r="T123" s="5" t="str">
        <f t="shared" si="7"/>
        <v/>
      </c>
    </row>
    <row r="124" spans="1:20">
      <c r="A124" s="10"/>
      <c r="B124" s="4"/>
      <c r="C124" s="10"/>
      <c r="D124" s="10"/>
      <c r="E124" s="10"/>
      <c r="F124" s="13"/>
      <c r="G124" s="13"/>
      <c r="H124" s="14"/>
      <c r="I124" s="14"/>
      <c r="J124" s="14"/>
      <c r="K124" s="15" t="str">
        <f t="shared" si="4"/>
        <v/>
      </c>
      <c r="L124" s="13"/>
      <c r="M124" s="14"/>
      <c r="N124" s="15" t="str">
        <f t="shared" si="5"/>
        <v/>
      </c>
      <c r="O124" s="10"/>
      <c r="P124" s="10"/>
      <c r="Q124" s="16" t="str">
        <f t="shared" ca="1" si="6"/>
        <v/>
      </c>
      <c r="R124" s="12" t="str">
        <f ca="1">IF(A124="","",IF(G124="","Sem vencimento",IF(N124&lt;=0,"Pago",IF(M124&gt;0,IF(G124&lt;TODAY(),"Parcial vencido","Parcial"),IF(G124&lt;TODAY(),"Vencido",IF(G124=TODAY(),"Vence hoje",IF(G124&lt;=TODAY()+LISTAS!$B$4,"Vence em "&amp;LISTAS!$B$4&amp;" dias","Em aberto")))))))</f>
        <v/>
      </c>
      <c r="S124" s="4"/>
      <c r="T124" s="5" t="str">
        <f t="shared" si="7"/>
        <v/>
      </c>
    </row>
    <row r="125" spans="1:20">
      <c r="A125" s="10"/>
      <c r="B125" s="4"/>
      <c r="C125" s="10"/>
      <c r="D125" s="10"/>
      <c r="E125" s="10"/>
      <c r="F125" s="13"/>
      <c r="G125" s="13"/>
      <c r="H125" s="14"/>
      <c r="I125" s="14"/>
      <c r="J125" s="14"/>
      <c r="K125" s="15" t="str">
        <f t="shared" si="4"/>
        <v/>
      </c>
      <c r="L125" s="13"/>
      <c r="M125" s="14"/>
      <c r="N125" s="15" t="str">
        <f t="shared" si="5"/>
        <v/>
      </c>
      <c r="O125" s="10"/>
      <c r="P125" s="10"/>
      <c r="Q125" s="16" t="str">
        <f t="shared" ca="1" si="6"/>
        <v/>
      </c>
      <c r="R125" s="12" t="str">
        <f ca="1">IF(A125="","",IF(G125="","Sem vencimento",IF(N125&lt;=0,"Pago",IF(M125&gt;0,IF(G125&lt;TODAY(),"Parcial vencido","Parcial"),IF(G125&lt;TODAY(),"Vencido",IF(G125=TODAY(),"Vence hoje",IF(G125&lt;=TODAY()+LISTAS!$B$4,"Vence em "&amp;LISTAS!$B$4&amp;" dias","Em aberto")))))))</f>
        <v/>
      </c>
      <c r="S125" s="4"/>
      <c r="T125" s="5" t="str">
        <f t="shared" si="7"/>
        <v/>
      </c>
    </row>
    <row r="126" spans="1:20">
      <c r="A126" s="10"/>
      <c r="B126" s="4"/>
      <c r="C126" s="10"/>
      <c r="D126" s="10"/>
      <c r="E126" s="10"/>
      <c r="F126" s="13"/>
      <c r="G126" s="13"/>
      <c r="H126" s="14"/>
      <c r="I126" s="14"/>
      <c r="J126" s="14"/>
      <c r="K126" s="15" t="str">
        <f t="shared" si="4"/>
        <v/>
      </c>
      <c r="L126" s="13"/>
      <c r="M126" s="14"/>
      <c r="N126" s="15" t="str">
        <f t="shared" si="5"/>
        <v/>
      </c>
      <c r="O126" s="10"/>
      <c r="P126" s="10"/>
      <c r="Q126" s="16" t="str">
        <f t="shared" ca="1" si="6"/>
        <v/>
      </c>
      <c r="R126" s="12" t="str">
        <f ca="1">IF(A126="","",IF(G126="","Sem vencimento",IF(N126&lt;=0,"Pago",IF(M126&gt;0,IF(G126&lt;TODAY(),"Parcial vencido","Parcial"),IF(G126&lt;TODAY(),"Vencido",IF(G126=TODAY(),"Vence hoje",IF(G126&lt;=TODAY()+LISTAS!$B$4,"Vence em "&amp;LISTAS!$B$4&amp;" dias","Em aberto")))))))</f>
        <v/>
      </c>
      <c r="S126" s="4"/>
      <c r="T126" s="5" t="str">
        <f t="shared" si="7"/>
        <v/>
      </c>
    </row>
    <row r="127" spans="1:20">
      <c r="A127" s="10"/>
      <c r="B127" s="4"/>
      <c r="C127" s="10"/>
      <c r="D127" s="10"/>
      <c r="E127" s="10"/>
      <c r="F127" s="13"/>
      <c r="G127" s="13"/>
      <c r="H127" s="14"/>
      <c r="I127" s="14"/>
      <c r="J127" s="14"/>
      <c r="K127" s="15" t="str">
        <f t="shared" si="4"/>
        <v/>
      </c>
      <c r="L127" s="13"/>
      <c r="M127" s="14"/>
      <c r="N127" s="15" t="str">
        <f t="shared" si="5"/>
        <v/>
      </c>
      <c r="O127" s="10"/>
      <c r="P127" s="10"/>
      <c r="Q127" s="16" t="str">
        <f t="shared" ca="1" si="6"/>
        <v/>
      </c>
      <c r="R127" s="12" t="str">
        <f ca="1">IF(A127="","",IF(G127="","Sem vencimento",IF(N127&lt;=0,"Pago",IF(M127&gt;0,IF(G127&lt;TODAY(),"Parcial vencido","Parcial"),IF(G127&lt;TODAY(),"Vencido",IF(G127=TODAY(),"Vence hoje",IF(G127&lt;=TODAY()+LISTAS!$B$4,"Vence em "&amp;LISTAS!$B$4&amp;" dias","Em aberto")))))))</f>
        <v/>
      </c>
      <c r="S127" s="4"/>
      <c r="T127" s="5" t="str">
        <f t="shared" si="7"/>
        <v/>
      </c>
    </row>
    <row r="128" spans="1:20">
      <c r="A128" s="10"/>
      <c r="B128" s="4"/>
      <c r="C128" s="10"/>
      <c r="D128" s="10"/>
      <c r="E128" s="10"/>
      <c r="F128" s="13"/>
      <c r="G128" s="13"/>
      <c r="H128" s="14"/>
      <c r="I128" s="14"/>
      <c r="J128" s="14"/>
      <c r="K128" s="15" t="str">
        <f t="shared" si="4"/>
        <v/>
      </c>
      <c r="L128" s="13"/>
      <c r="M128" s="14"/>
      <c r="N128" s="15" t="str">
        <f t="shared" si="5"/>
        <v/>
      </c>
      <c r="O128" s="10"/>
      <c r="P128" s="10"/>
      <c r="Q128" s="16" t="str">
        <f t="shared" ca="1" si="6"/>
        <v/>
      </c>
      <c r="R128" s="12" t="str">
        <f ca="1">IF(A128="","",IF(G128="","Sem vencimento",IF(N128&lt;=0,"Pago",IF(M128&gt;0,IF(G128&lt;TODAY(),"Parcial vencido","Parcial"),IF(G128&lt;TODAY(),"Vencido",IF(G128=TODAY(),"Vence hoje",IF(G128&lt;=TODAY()+LISTAS!$B$4,"Vence em "&amp;LISTAS!$B$4&amp;" dias","Em aberto")))))))</f>
        <v/>
      </c>
      <c r="S128" s="4"/>
      <c r="T128" s="5" t="str">
        <f t="shared" si="7"/>
        <v/>
      </c>
    </row>
    <row r="129" spans="1:20">
      <c r="A129" s="10"/>
      <c r="B129" s="4"/>
      <c r="C129" s="10"/>
      <c r="D129" s="10"/>
      <c r="E129" s="10"/>
      <c r="F129" s="13"/>
      <c r="G129" s="13"/>
      <c r="H129" s="14"/>
      <c r="I129" s="14"/>
      <c r="J129" s="14"/>
      <c r="K129" s="15" t="str">
        <f t="shared" si="4"/>
        <v/>
      </c>
      <c r="L129" s="13"/>
      <c r="M129" s="14"/>
      <c r="N129" s="15" t="str">
        <f t="shared" si="5"/>
        <v/>
      </c>
      <c r="O129" s="10"/>
      <c r="P129" s="10"/>
      <c r="Q129" s="16" t="str">
        <f t="shared" ca="1" si="6"/>
        <v/>
      </c>
      <c r="R129" s="12" t="str">
        <f ca="1">IF(A129="","",IF(G129="","Sem vencimento",IF(N129&lt;=0,"Pago",IF(M129&gt;0,IF(G129&lt;TODAY(),"Parcial vencido","Parcial"),IF(G129&lt;TODAY(),"Vencido",IF(G129=TODAY(),"Vence hoje",IF(G129&lt;=TODAY()+LISTAS!$B$4,"Vence em "&amp;LISTAS!$B$4&amp;" dias","Em aberto")))))))</f>
        <v/>
      </c>
      <c r="S129" s="4"/>
      <c r="T129" s="5" t="str">
        <f t="shared" si="7"/>
        <v/>
      </c>
    </row>
    <row r="130" spans="1:20">
      <c r="A130" s="10"/>
      <c r="B130" s="4"/>
      <c r="C130" s="10"/>
      <c r="D130" s="10"/>
      <c r="E130" s="10"/>
      <c r="F130" s="13"/>
      <c r="G130" s="13"/>
      <c r="H130" s="14"/>
      <c r="I130" s="14"/>
      <c r="J130" s="14"/>
      <c r="K130" s="15" t="str">
        <f t="shared" si="4"/>
        <v/>
      </c>
      <c r="L130" s="13"/>
      <c r="M130" s="14"/>
      <c r="N130" s="15" t="str">
        <f t="shared" si="5"/>
        <v/>
      </c>
      <c r="O130" s="10"/>
      <c r="P130" s="10"/>
      <c r="Q130" s="16" t="str">
        <f t="shared" ca="1" si="6"/>
        <v/>
      </c>
      <c r="R130" s="12" t="str">
        <f ca="1">IF(A130="","",IF(G130="","Sem vencimento",IF(N130&lt;=0,"Pago",IF(M130&gt;0,IF(G130&lt;TODAY(),"Parcial vencido","Parcial"),IF(G130&lt;TODAY(),"Vencido",IF(G130=TODAY(),"Vence hoje",IF(G130&lt;=TODAY()+LISTAS!$B$4,"Vence em "&amp;LISTAS!$B$4&amp;" dias","Em aberto")))))))</f>
        <v/>
      </c>
      <c r="S130" s="4"/>
      <c r="T130" s="5" t="str">
        <f t="shared" si="7"/>
        <v/>
      </c>
    </row>
    <row r="131" spans="1:20">
      <c r="A131" s="10"/>
      <c r="B131" s="4"/>
      <c r="C131" s="10"/>
      <c r="D131" s="10"/>
      <c r="E131" s="10"/>
      <c r="F131" s="13"/>
      <c r="G131" s="13"/>
      <c r="H131" s="14"/>
      <c r="I131" s="14"/>
      <c r="J131" s="14"/>
      <c r="K131" s="15" t="str">
        <f t="shared" si="4"/>
        <v/>
      </c>
      <c r="L131" s="13"/>
      <c r="M131" s="14"/>
      <c r="N131" s="15" t="str">
        <f t="shared" si="5"/>
        <v/>
      </c>
      <c r="O131" s="10"/>
      <c r="P131" s="10"/>
      <c r="Q131" s="16" t="str">
        <f t="shared" ca="1" si="6"/>
        <v/>
      </c>
      <c r="R131" s="12" t="str">
        <f ca="1">IF(A131="","",IF(G131="","Sem vencimento",IF(N131&lt;=0,"Pago",IF(M131&gt;0,IF(G131&lt;TODAY(),"Parcial vencido","Parcial"),IF(G131&lt;TODAY(),"Vencido",IF(G131=TODAY(),"Vence hoje",IF(G131&lt;=TODAY()+LISTAS!$B$4,"Vence em "&amp;LISTAS!$B$4&amp;" dias","Em aberto")))))))</f>
        <v/>
      </c>
      <c r="S131" s="4"/>
      <c r="T131" s="5" t="str">
        <f t="shared" si="7"/>
        <v/>
      </c>
    </row>
    <row r="132" spans="1:20">
      <c r="A132" s="10"/>
      <c r="B132" s="4"/>
      <c r="C132" s="10"/>
      <c r="D132" s="10"/>
      <c r="E132" s="10"/>
      <c r="F132" s="13"/>
      <c r="G132" s="13"/>
      <c r="H132" s="14"/>
      <c r="I132" s="14"/>
      <c r="J132" s="14"/>
      <c r="K132" s="15" t="str">
        <f t="shared" si="4"/>
        <v/>
      </c>
      <c r="L132" s="13"/>
      <c r="M132" s="14"/>
      <c r="N132" s="15" t="str">
        <f t="shared" si="5"/>
        <v/>
      </c>
      <c r="O132" s="10"/>
      <c r="P132" s="10"/>
      <c r="Q132" s="16" t="str">
        <f t="shared" ca="1" si="6"/>
        <v/>
      </c>
      <c r="R132" s="12" t="str">
        <f ca="1">IF(A132="","",IF(G132="","Sem vencimento",IF(N132&lt;=0,"Pago",IF(M132&gt;0,IF(G132&lt;TODAY(),"Parcial vencido","Parcial"),IF(G132&lt;TODAY(),"Vencido",IF(G132=TODAY(),"Vence hoje",IF(G132&lt;=TODAY()+LISTAS!$B$4,"Vence em "&amp;LISTAS!$B$4&amp;" dias","Em aberto")))))))</f>
        <v/>
      </c>
      <c r="S132" s="4"/>
      <c r="T132" s="5" t="str">
        <f t="shared" si="7"/>
        <v/>
      </c>
    </row>
    <row r="133" spans="1:20">
      <c r="A133" s="10"/>
      <c r="B133" s="4"/>
      <c r="C133" s="10"/>
      <c r="D133" s="10"/>
      <c r="E133" s="10"/>
      <c r="F133" s="13"/>
      <c r="G133" s="13"/>
      <c r="H133" s="14"/>
      <c r="I133" s="14"/>
      <c r="J133" s="14"/>
      <c r="K133" s="15" t="str">
        <f t="shared" ref="K133:K196" si="8">IF(A133="","",MAX(H133-I133+J133,0))</f>
        <v/>
      </c>
      <c r="L133" s="13"/>
      <c r="M133" s="14"/>
      <c r="N133" s="15" t="str">
        <f t="shared" ref="N133:N196" si="9">IF(A133="","",MAX(K133-M133,0))</f>
        <v/>
      </c>
      <c r="O133" s="10"/>
      <c r="P133" s="10"/>
      <c r="Q133" s="16" t="str">
        <f t="shared" ref="Q133:Q196" ca="1" si="10">IF(OR(A133="",G133="",N133&lt;=0),"",G133-TODAY())</f>
        <v/>
      </c>
      <c r="R133" s="12" t="str">
        <f ca="1">IF(A133="","",IF(G133="","Sem vencimento",IF(N133&lt;=0,"Pago",IF(M133&gt;0,IF(G133&lt;TODAY(),"Parcial vencido","Parcial"),IF(G133&lt;TODAY(),"Vencido",IF(G133=TODAY(),"Vence hoje",IF(G133&lt;=TODAY()+LISTAS!$B$4,"Vence em "&amp;LISTAS!$B$4&amp;" dias","Em aberto")))))))</f>
        <v/>
      </c>
      <c r="S133" s="4"/>
      <c r="T133" s="5" t="str">
        <f t="shared" ref="T133:T196" si="11">IF(A133="","",IF(C133="","Categoria; ","")&amp;IF(G133="","Vencimento; ","")&amp;IF(H133&lt;=0,"Valor; ","")&amp;IF(P133="","Responsável; ","")&amp;IF(AND(M133&gt;0,L133=""),"Data pgto.; ","")&amp;IF(AND(L133&lt;&gt;"",M133&lt;=0),"Valor pago; ","")&amp;IF(M133&gt;K133,"Pagamento &gt; previsto; ","")&amp;IF(AND(E133&lt;&gt;"",COUNTIFS($A$5:$A$1004,A133,$E$5:$E$1004,E133)&gt;1),"Possível duplicidade; ",""))</f>
        <v/>
      </c>
    </row>
    <row r="134" spans="1:20">
      <c r="A134" s="10"/>
      <c r="B134" s="4"/>
      <c r="C134" s="10"/>
      <c r="D134" s="10"/>
      <c r="E134" s="10"/>
      <c r="F134" s="13"/>
      <c r="G134" s="13"/>
      <c r="H134" s="14"/>
      <c r="I134" s="14"/>
      <c r="J134" s="14"/>
      <c r="K134" s="15" t="str">
        <f t="shared" si="8"/>
        <v/>
      </c>
      <c r="L134" s="13"/>
      <c r="M134" s="14"/>
      <c r="N134" s="15" t="str">
        <f t="shared" si="9"/>
        <v/>
      </c>
      <c r="O134" s="10"/>
      <c r="P134" s="10"/>
      <c r="Q134" s="16" t="str">
        <f t="shared" ca="1" si="10"/>
        <v/>
      </c>
      <c r="R134" s="12" t="str">
        <f ca="1">IF(A134="","",IF(G134="","Sem vencimento",IF(N134&lt;=0,"Pago",IF(M134&gt;0,IF(G134&lt;TODAY(),"Parcial vencido","Parcial"),IF(G134&lt;TODAY(),"Vencido",IF(G134=TODAY(),"Vence hoje",IF(G134&lt;=TODAY()+LISTAS!$B$4,"Vence em "&amp;LISTAS!$B$4&amp;" dias","Em aberto")))))))</f>
        <v/>
      </c>
      <c r="S134" s="4"/>
      <c r="T134" s="5" t="str">
        <f t="shared" si="11"/>
        <v/>
      </c>
    </row>
    <row r="135" spans="1:20">
      <c r="A135" s="10"/>
      <c r="B135" s="4"/>
      <c r="C135" s="10"/>
      <c r="D135" s="10"/>
      <c r="E135" s="10"/>
      <c r="F135" s="13"/>
      <c r="G135" s="13"/>
      <c r="H135" s="14"/>
      <c r="I135" s="14"/>
      <c r="J135" s="14"/>
      <c r="K135" s="15" t="str">
        <f t="shared" si="8"/>
        <v/>
      </c>
      <c r="L135" s="13"/>
      <c r="M135" s="14"/>
      <c r="N135" s="15" t="str">
        <f t="shared" si="9"/>
        <v/>
      </c>
      <c r="O135" s="10"/>
      <c r="P135" s="10"/>
      <c r="Q135" s="16" t="str">
        <f t="shared" ca="1" si="10"/>
        <v/>
      </c>
      <c r="R135" s="12" t="str">
        <f ca="1">IF(A135="","",IF(G135="","Sem vencimento",IF(N135&lt;=0,"Pago",IF(M135&gt;0,IF(G135&lt;TODAY(),"Parcial vencido","Parcial"),IF(G135&lt;TODAY(),"Vencido",IF(G135=TODAY(),"Vence hoje",IF(G135&lt;=TODAY()+LISTAS!$B$4,"Vence em "&amp;LISTAS!$B$4&amp;" dias","Em aberto")))))))</f>
        <v/>
      </c>
      <c r="S135" s="4"/>
      <c r="T135" s="5" t="str">
        <f t="shared" si="11"/>
        <v/>
      </c>
    </row>
    <row r="136" spans="1:20">
      <c r="A136" s="10"/>
      <c r="B136" s="4"/>
      <c r="C136" s="10"/>
      <c r="D136" s="10"/>
      <c r="E136" s="10"/>
      <c r="F136" s="13"/>
      <c r="G136" s="13"/>
      <c r="H136" s="14"/>
      <c r="I136" s="14"/>
      <c r="J136" s="14"/>
      <c r="K136" s="15" t="str">
        <f t="shared" si="8"/>
        <v/>
      </c>
      <c r="L136" s="13"/>
      <c r="M136" s="14"/>
      <c r="N136" s="15" t="str">
        <f t="shared" si="9"/>
        <v/>
      </c>
      <c r="O136" s="10"/>
      <c r="P136" s="10"/>
      <c r="Q136" s="16" t="str">
        <f t="shared" ca="1" si="10"/>
        <v/>
      </c>
      <c r="R136" s="12" t="str">
        <f ca="1">IF(A136="","",IF(G136="","Sem vencimento",IF(N136&lt;=0,"Pago",IF(M136&gt;0,IF(G136&lt;TODAY(),"Parcial vencido","Parcial"),IF(G136&lt;TODAY(),"Vencido",IF(G136=TODAY(),"Vence hoje",IF(G136&lt;=TODAY()+LISTAS!$B$4,"Vence em "&amp;LISTAS!$B$4&amp;" dias","Em aberto")))))))</f>
        <v/>
      </c>
      <c r="S136" s="4"/>
      <c r="T136" s="5" t="str">
        <f t="shared" si="11"/>
        <v/>
      </c>
    </row>
    <row r="137" spans="1:20">
      <c r="A137" s="10"/>
      <c r="B137" s="4"/>
      <c r="C137" s="10"/>
      <c r="D137" s="10"/>
      <c r="E137" s="10"/>
      <c r="F137" s="13"/>
      <c r="G137" s="13"/>
      <c r="H137" s="14"/>
      <c r="I137" s="14"/>
      <c r="J137" s="14"/>
      <c r="K137" s="15" t="str">
        <f t="shared" si="8"/>
        <v/>
      </c>
      <c r="L137" s="13"/>
      <c r="M137" s="14"/>
      <c r="N137" s="15" t="str">
        <f t="shared" si="9"/>
        <v/>
      </c>
      <c r="O137" s="10"/>
      <c r="P137" s="10"/>
      <c r="Q137" s="16" t="str">
        <f t="shared" ca="1" si="10"/>
        <v/>
      </c>
      <c r="R137" s="12" t="str">
        <f ca="1">IF(A137="","",IF(G137="","Sem vencimento",IF(N137&lt;=0,"Pago",IF(M137&gt;0,IF(G137&lt;TODAY(),"Parcial vencido","Parcial"),IF(G137&lt;TODAY(),"Vencido",IF(G137=TODAY(),"Vence hoje",IF(G137&lt;=TODAY()+LISTAS!$B$4,"Vence em "&amp;LISTAS!$B$4&amp;" dias","Em aberto")))))))</f>
        <v/>
      </c>
      <c r="S137" s="4"/>
      <c r="T137" s="5" t="str">
        <f t="shared" si="11"/>
        <v/>
      </c>
    </row>
    <row r="138" spans="1:20">
      <c r="A138" s="10"/>
      <c r="B138" s="4"/>
      <c r="C138" s="10"/>
      <c r="D138" s="10"/>
      <c r="E138" s="10"/>
      <c r="F138" s="13"/>
      <c r="G138" s="13"/>
      <c r="H138" s="14"/>
      <c r="I138" s="14"/>
      <c r="J138" s="14"/>
      <c r="K138" s="15" t="str">
        <f t="shared" si="8"/>
        <v/>
      </c>
      <c r="L138" s="13"/>
      <c r="M138" s="14"/>
      <c r="N138" s="15" t="str">
        <f t="shared" si="9"/>
        <v/>
      </c>
      <c r="O138" s="10"/>
      <c r="P138" s="10"/>
      <c r="Q138" s="16" t="str">
        <f t="shared" ca="1" si="10"/>
        <v/>
      </c>
      <c r="R138" s="12" t="str">
        <f ca="1">IF(A138="","",IF(G138="","Sem vencimento",IF(N138&lt;=0,"Pago",IF(M138&gt;0,IF(G138&lt;TODAY(),"Parcial vencido","Parcial"),IF(G138&lt;TODAY(),"Vencido",IF(G138=TODAY(),"Vence hoje",IF(G138&lt;=TODAY()+LISTAS!$B$4,"Vence em "&amp;LISTAS!$B$4&amp;" dias","Em aberto")))))))</f>
        <v/>
      </c>
      <c r="S138" s="4"/>
      <c r="T138" s="5" t="str">
        <f t="shared" si="11"/>
        <v/>
      </c>
    </row>
    <row r="139" spans="1:20">
      <c r="A139" s="10"/>
      <c r="B139" s="4"/>
      <c r="C139" s="10"/>
      <c r="D139" s="10"/>
      <c r="E139" s="10"/>
      <c r="F139" s="13"/>
      <c r="G139" s="13"/>
      <c r="H139" s="14"/>
      <c r="I139" s="14"/>
      <c r="J139" s="14"/>
      <c r="K139" s="15" t="str">
        <f t="shared" si="8"/>
        <v/>
      </c>
      <c r="L139" s="13"/>
      <c r="M139" s="14"/>
      <c r="N139" s="15" t="str">
        <f t="shared" si="9"/>
        <v/>
      </c>
      <c r="O139" s="10"/>
      <c r="P139" s="10"/>
      <c r="Q139" s="16" t="str">
        <f t="shared" ca="1" si="10"/>
        <v/>
      </c>
      <c r="R139" s="12" t="str">
        <f ca="1">IF(A139="","",IF(G139="","Sem vencimento",IF(N139&lt;=0,"Pago",IF(M139&gt;0,IF(G139&lt;TODAY(),"Parcial vencido","Parcial"),IF(G139&lt;TODAY(),"Vencido",IF(G139=TODAY(),"Vence hoje",IF(G139&lt;=TODAY()+LISTAS!$B$4,"Vence em "&amp;LISTAS!$B$4&amp;" dias","Em aberto")))))))</f>
        <v/>
      </c>
      <c r="S139" s="4"/>
      <c r="T139" s="5" t="str">
        <f t="shared" si="11"/>
        <v/>
      </c>
    </row>
    <row r="140" spans="1:20">
      <c r="A140" s="10"/>
      <c r="B140" s="4"/>
      <c r="C140" s="10"/>
      <c r="D140" s="10"/>
      <c r="E140" s="10"/>
      <c r="F140" s="13"/>
      <c r="G140" s="13"/>
      <c r="H140" s="14"/>
      <c r="I140" s="14"/>
      <c r="J140" s="14"/>
      <c r="K140" s="15" t="str">
        <f t="shared" si="8"/>
        <v/>
      </c>
      <c r="L140" s="13"/>
      <c r="M140" s="14"/>
      <c r="N140" s="15" t="str">
        <f t="shared" si="9"/>
        <v/>
      </c>
      <c r="O140" s="10"/>
      <c r="P140" s="10"/>
      <c r="Q140" s="16" t="str">
        <f t="shared" ca="1" si="10"/>
        <v/>
      </c>
      <c r="R140" s="12" t="str">
        <f ca="1">IF(A140="","",IF(G140="","Sem vencimento",IF(N140&lt;=0,"Pago",IF(M140&gt;0,IF(G140&lt;TODAY(),"Parcial vencido","Parcial"),IF(G140&lt;TODAY(),"Vencido",IF(G140=TODAY(),"Vence hoje",IF(G140&lt;=TODAY()+LISTAS!$B$4,"Vence em "&amp;LISTAS!$B$4&amp;" dias","Em aberto")))))))</f>
        <v/>
      </c>
      <c r="S140" s="4"/>
      <c r="T140" s="5" t="str">
        <f t="shared" si="11"/>
        <v/>
      </c>
    </row>
    <row r="141" spans="1:20">
      <c r="A141" s="10"/>
      <c r="B141" s="4"/>
      <c r="C141" s="10"/>
      <c r="D141" s="10"/>
      <c r="E141" s="10"/>
      <c r="F141" s="13"/>
      <c r="G141" s="13"/>
      <c r="H141" s="14"/>
      <c r="I141" s="14"/>
      <c r="J141" s="14"/>
      <c r="K141" s="15" t="str">
        <f t="shared" si="8"/>
        <v/>
      </c>
      <c r="L141" s="13"/>
      <c r="M141" s="14"/>
      <c r="N141" s="15" t="str">
        <f t="shared" si="9"/>
        <v/>
      </c>
      <c r="O141" s="10"/>
      <c r="P141" s="10"/>
      <c r="Q141" s="16" t="str">
        <f t="shared" ca="1" si="10"/>
        <v/>
      </c>
      <c r="R141" s="12" t="str">
        <f ca="1">IF(A141="","",IF(G141="","Sem vencimento",IF(N141&lt;=0,"Pago",IF(M141&gt;0,IF(G141&lt;TODAY(),"Parcial vencido","Parcial"),IF(G141&lt;TODAY(),"Vencido",IF(G141=TODAY(),"Vence hoje",IF(G141&lt;=TODAY()+LISTAS!$B$4,"Vence em "&amp;LISTAS!$B$4&amp;" dias","Em aberto")))))))</f>
        <v/>
      </c>
      <c r="S141" s="4"/>
      <c r="T141" s="5" t="str">
        <f t="shared" si="11"/>
        <v/>
      </c>
    </row>
    <row r="142" spans="1:20">
      <c r="A142" s="10"/>
      <c r="B142" s="4"/>
      <c r="C142" s="10"/>
      <c r="D142" s="10"/>
      <c r="E142" s="10"/>
      <c r="F142" s="13"/>
      <c r="G142" s="13"/>
      <c r="H142" s="14"/>
      <c r="I142" s="14"/>
      <c r="J142" s="14"/>
      <c r="K142" s="15" t="str">
        <f t="shared" si="8"/>
        <v/>
      </c>
      <c r="L142" s="13"/>
      <c r="M142" s="14"/>
      <c r="N142" s="15" t="str">
        <f t="shared" si="9"/>
        <v/>
      </c>
      <c r="O142" s="10"/>
      <c r="P142" s="10"/>
      <c r="Q142" s="16" t="str">
        <f t="shared" ca="1" si="10"/>
        <v/>
      </c>
      <c r="R142" s="12" t="str">
        <f ca="1">IF(A142="","",IF(G142="","Sem vencimento",IF(N142&lt;=0,"Pago",IF(M142&gt;0,IF(G142&lt;TODAY(),"Parcial vencido","Parcial"),IF(G142&lt;TODAY(),"Vencido",IF(G142=TODAY(),"Vence hoje",IF(G142&lt;=TODAY()+LISTAS!$B$4,"Vence em "&amp;LISTAS!$B$4&amp;" dias","Em aberto")))))))</f>
        <v/>
      </c>
      <c r="S142" s="4"/>
      <c r="T142" s="5" t="str">
        <f t="shared" si="11"/>
        <v/>
      </c>
    </row>
    <row r="143" spans="1:20">
      <c r="A143" s="10"/>
      <c r="B143" s="4"/>
      <c r="C143" s="10"/>
      <c r="D143" s="10"/>
      <c r="E143" s="10"/>
      <c r="F143" s="13"/>
      <c r="G143" s="13"/>
      <c r="H143" s="14"/>
      <c r="I143" s="14"/>
      <c r="J143" s="14"/>
      <c r="K143" s="15" t="str">
        <f t="shared" si="8"/>
        <v/>
      </c>
      <c r="L143" s="13"/>
      <c r="M143" s="14"/>
      <c r="N143" s="15" t="str">
        <f t="shared" si="9"/>
        <v/>
      </c>
      <c r="O143" s="10"/>
      <c r="P143" s="10"/>
      <c r="Q143" s="16" t="str">
        <f t="shared" ca="1" si="10"/>
        <v/>
      </c>
      <c r="R143" s="12" t="str">
        <f ca="1">IF(A143="","",IF(G143="","Sem vencimento",IF(N143&lt;=0,"Pago",IF(M143&gt;0,IF(G143&lt;TODAY(),"Parcial vencido","Parcial"),IF(G143&lt;TODAY(),"Vencido",IF(G143=TODAY(),"Vence hoje",IF(G143&lt;=TODAY()+LISTAS!$B$4,"Vence em "&amp;LISTAS!$B$4&amp;" dias","Em aberto")))))))</f>
        <v/>
      </c>
      <c r="S143" s="4"/>
      <c r="T143" s="5" t="str">
        <f t="shared" si="11"/>
        <v/>
      </c>
    </row>
    <row r="144" spans="1:20">
      <c r="A144" s="10"/>
      <c r="B144" s="4"/>
      <c r="C144" s="10"/>
      <c r="D144" s="10"/>
      <c r="E144" s="10"/>
      <c r="F144" s="13"/>
      <c r="G144" s="13"/>
      <c r="H144" s="14"/>
      <c r="I144" s="14"/>
      <c r="J144" s="14"/>
      <c r="K144" s="15" t="str">
        <f t="shared" si="8"/>
        <v/>
      </c>
      <c r="L144" s="13"/>
      <c r="M144" s="14"/>
      <c r="N144" s="15" t="str">
        <f t="shared" si="9"/>
        <v/>
      </c>
      <c r="O144" s="10"/>
      <c r="P144" s="10"/>
      <c r="Q144" s="16" t="str">
        <f t="shared" ca="1" si="10"/>
        <v/>
      </c>
      <c r="R144" s="12" t="str">
        <f ca="1">IF(A144="","",IF(G144="","Sem vencimento",IF(N144&lt;=0,"Pago",IF(M144&gt;0,IF(G144&lt;TODAY(),"Parcial vencido","Parcial"),IF(G144&lt;TODAY(),"Vencido",IF(G144=TODAY(),"Vence hoje",IF(G144&lt;=TODAY()+LISTAS!$B$4,"Vence em "&amp;LISTAS!$B$4&amp;" dias","Em aberto")))))))</f>
        <v/>
      </c>
      <c r="S144" s="4"/>
      <c r="T144" s="5" t="str">
        <f t="shared" si="11"/>
        <v/>
      </c>
    </row>
    <row r="145" spans="1:20">
      <c r="A145" s="10"/>
      <c r="B145" s="4"/>
      <c r="C145" s="10"/>
      <c r="D145" s="10"/>
      <c r="E145" s="10"/>
      <c r="F145" s="13"/>
      <c r="G145" s="13"/>
      <c r="H145" s="14"/>
      <c r="I145" s="14"/>
      <c r="J145" s="14"/>
      <c r="K145" s="15" t="str">
        <f t="shared" si="8"/>
        <v/>
      </c>
      <c r="L145" s="13"/>
      <c r="M145" s="14"/>
      <c r="N145" s="15" t="str">
        <f t="shared" si="9"/>
        <v/>
      </c>
      <c r="O145" s="10"/>
      <c r="P145" s="10"/>
      <c r="Q145" s="16" t="str">
        <f t="shared" ca="1" si="10"/>
        <v/>
      </c>
      <c r="R145" s="12" t="str">
        <f ca="1">IF(A145="","",IF(G145="","Sem vencimento",IF(N145&lt;=0,"Pago",IF(M145&gt;0,IF(G145&lt;TODAY(),"Parcial vencido","Parcial"),IF(G145&lt;TODAY(),"Vencido",IF(G145=TODAY(),"Vence hoje",IF(G145&lt;=TODAY()+LISTAS!$B$4,"Vence em "&amp;LISTAS!$B$4&amp;" dias","Em aberto")))))))</f>
        <v/>
      </c>
      <c r="S145" s="4"/>
      <c r="T145" s="5" t="str">
        <f t="shared" si="11"/>
        <v/>
      </c>
    </row>
    <row r="146" spans="1:20">
      <c r="A146" s="10"/>
      <c r="B146" s="4"/>
      <c r="C146" s="10"/>
      <c r="D146" s="10"/>
      <c r="E146" s="10"/>
      <c r="F146" s="13"/>
      <c r="G146" s="13"/>
      <c r="H146" s="14"/>
      <c r="I146" s="14"/>
      <c r="J146" s="14"/>
      <c r="K146" s="15" t="str">
        <f t="shared" si="8"/>
        <v/>
      </c>
      <c r="L146" s="13"/>
      <c r="M146" s="14"/>
      <c r="N146" s="15" t="str">
        <f t="shared" si="9"/>
        <v/>
      </c>
      <c r="O146" s="10"/>
      <c r="P146" s="10"/>
      <c r="Q146" s="16" t="str">
        <f t="shared" ca="1" si="10"/>
        <v/>
      </c>
      <c r="R146" s="12" t="str">
        <f ca="1">IF(A146="","",IF(G146="","Sem vencimento",IF(N146&lt;=0,"Pago",IF(M146&gt;0,IF(G146&lt;TODAY(),"Parcial vencido","Parcial"),IF(G146&lt;TODAY(),"Vencido",IF(G146=TODAY(),"Vence hoje",IF(G146&lt;=TODAY()+LISTAS!$B$4,"Vence em "&amp;LISTAS!$B$4&amp;" dias","Em aberto")))))))</f>
        <v/>
      </c>
      <c r="S146" s="4"/>
      <c r="T146" s="5" t="str">
        <f t="shared" si="11"/>
        <v/>
      </c>
    </row>
    <row r="147" spans="1:20">
      <c r="A147" s="10"/>
      <c r="B147" s="4"/>
      <c r="C147" s="10"/>
      <c r="D147" s="10"/>
      <c r="E147" s="10"/>
      <c r="F147" s="13"/>
      <c r="G147" s="13"/>
      <c r="H147" s="14"/>
      <c r="I147" s="14"/>
      <c r="J147" s="14"/>
      <c r="K147" s="15" t="str">
        <f t="shared" si="8"/>
        <v/>
      </c>
      <c r="L147" s="13"/>
      <c r="M147" s="14"/>
      <c r="N147" s="15" t="str">
        <f t="shared" si="9"/>
        <v/>
      </c>
      <c r="O147" s="10"/>
      <c r="P147" s="10"/>
      <c r="Q147" s="16" t="str">
        <f t="shared" ca="1" si="10"/>
        <v/>
      </c>
      <c r="R147" s="12" t="str">
        <f ca="1">IF(A147="","",IF(G147="","Sem vencimento",IF(N147&lt;=0,"Pago",IF(M147&gt;0,IF(G147&lt;TODAY(),"Parcial vencido","Parcial"),IF(G147&lt;TODAY(),"Vencido",IF(G147=TODAY(),"Vence hoje",IF(G147&lt;=TODAY()+LISTAS!$B$4,"Vence em "&amp;LISTAS!$B$4&amp;" dias","Em aberto")))))))</f>
        <v/>
      </c>
      <c r="S147" s="4"/>
      <c r="T147" s="5" t="str">
        <f t="shared" si="11"/>
        <v/>
      </c>
    </row>
    <row r="148" spans="1:20">
      <c r="A148" s="10"/>
      <c r="B148" s="4"/>
      <c r="C148" s="10"/>
      <c r="D148" s="10"/>
      <c r="E148" s="10"/>
      <c r="F148" s="13"/>
      <c r="G148" s="13"/>
      <c r="H148" s="14"/>
      <c r="I148" s="14"/>
      <c r="J148" s="14"/>
      <c r="K148" s="15" t="str">
        <f t="shared" si="8"/>
        <v/>
      </c>
      <c r="L148" s="13"/>
      <c r="M148" s="14"/>
      <c r="N148" s="15" t="str">
        <f t="shared" si="9"/>
        <v/>
      </c>
      <c r="O148" s="10"/>
      <c r="P148" s="10"/>
      <c r="Q148" s="16" t="str">
        <f t="shared" ca="1" si="10"/>
        <v/>
      </c>
      <c r="R148" s="12" t="str">
        <f ca="1">IF(A148="","",IF(G148="","Sem vencimento",IF(N148&lt;=0,"Pago",IF(M148&gt;0,IF(G148&lt;TODAY(),"Parcial vencido","Parcial"),IF(G148&lt;TODAY(),"Vencido",IF(G148=TODAY(),"Vence hoje",IF(G148&lt;=TODAY()+LISTAS!$B$4,"Vence em "&amp;LISTAS!$B$4&amp;" dias","Em aberto")))))))</f>
        <v/>
      </c>
      <c r="S148" s="4"/>
      <c r="T148" s="5" t="str">
        <f t="shared" si="11"/>
        <v/>
      </c>
    </row>
    <row r="149" spans="1:20">
      <c r="A149" s="10"/>
      <c r="B149" s="4"/>
      <c r="C149" s="10"/>
      <c r="D149" s="10"/>
      <c r="E149" s="10"/>
      <c r="F149" s="13"/>
      <c r="G149" s="13"/>
      <c r="H149" s="14"/>
      <c r="I149" s="14"/>
      <c r="J149" s="14"/>
      <c r="K149" s="15" t="str">
        <f t="shared" si="8"/>
        <v/>
      </c>
      <c r="L149" s="13"/>
      <c r="M149" s="14"/>
      <c r="N149" s="15" t="str">
        <f t="shared" si="9"/>
        <v/>
      </c>
      <c r="O149" s="10"/>
      <c r="P149" s="10"/>
      <c r="Q149" s="16" t="str">
        <f t="shared" ca="1" si="10"/>
        <v/>
      </c>
      <c r="R149" s="12" t="str">
        <f ca="1">IF(A149="","",IF(G149="","Sem vencimento",IF(N149&lt;=0,"Pago",IF(M149&gt;0,IF(G149&lt;TODAY(),"Parcial vencido","Parcial"),IF(G149&lt;TODAY(),"Vencido",IF(G149=TODAY(),"Vence hoje",IF(G149&lt;=TODAY()+LISTAS!$B$4,"Vence em "&amp;LISTAS!$B$4&amp;" dias","Em aberto")))))))</f>
        <v/>
      </c>
      <c r="S149" s="4"/>
      <c r="T149" s="5" t="str">
        <f t="shared" si="11"/>
        <v/>
      </c>
    </row>
    <row r="150" spans="1:20">
      <c r="A150" s="10"/>
      <c r="B150" s="4"/>
      <c r="C150" s="10"/>
      <c r="D150" s="10"/>
      <c r="E150" s="10"/>
      <c r="F150" s="13"/>
      <c r="G150" s="13"/>
      <c r="H150" s="14"/>
      <c r="I150" s="14"/>
      <c r="J150" s="14"/>
      <c r="K150" s="15" t="str">
        <f t="shared" si="8"/>
        <v/>
      </c>
      <c r="L150" s="13"/>
      <c r="M150" s="14"/>
      <c r="N150" s="15" t="str">
        <f t="shared" si="9"/>
        <v/>
      </c>
      <c r="O150" s="10"/>
      <c r="P150" s="10"/>
      <c r="Q150" s="16" t="str">
        <f t="shared" ca="1" si="10"/>
        <v/>
      </c>
      <c r="R150" s="12" t="str">
        <f ca="1">IF(A150="","",IF(G150="","Sem vencimento",IF(N150&lt;=0,"Pago",IF(M150&gt;0,IF(G150&lt;TODAY(),"Parcial vencido","Parcial"),IF(G150&lt;TODAY(),"Vencido",IF(G150=TODAY(),"Vence hoje",IF(G150&lt;=TODAY()+LISTAS!$B$4,"Vence em "&amp;LISTAS!$B$4&amp;" dias","Em aberto")))))))</f>
        <v/>
      </c>
      <c r="S150" s="4"/>
      <c r="T150" s="5" t="str">
        <f t="shared" si="11"/>
        <v/>
      </c>
    </row>
    <row r="151" spans="1:20">
      <c r="A151" s="10"/>
      <c r="B151" s="4"/>
      <c r="C151" s="10"/>
      <c r="D151" s="10"/>
      <c r="E151" s="10"/>
      <c r="F151" s="13"/>
      <c r="G151" s="13"/>
      <c r="H151" s="14"/>
      <c r="I151" s="14"/>
      <c r="J151" s="14"/>
      <c r="K151" s="15" t="str">
        <f t="shared" si="8"/>
        <v/>
      </c>
      <c r="L151" s="13"/>
      <c r="M151" s="14"/>
      <c r="N151" s="15" t="str">
        <f t="shared" si="9"/>
        <v/>
      </c>
      <c r="O151" s="10"/>
      <c r="P151" s="10"/>
      <c r="Q151" s="16" t="str">
        <f t="shared" ca="1" si="10"/>
        <v/>
      </c>
      <c r="R151" s="12" t="str">
        <f ca="1">IF(A151="","",IF(G151="","Sem vencimento",IF(N151&lt;=0,"Pago",IF(M151&gt;0,IF(G151&lt;TODAY(),"Parcial vencido","Parcial"),IF(G151&lt;TODAY(),"Vencido",IF(G151=TODAY(),"Vence hoje",IF(G151&lt;=TODAY()+LISTAS!$B$4,"Vence em "&amp;LISTAS!$B$4&amp;" dias","Em aberto")))))))</f>
        <v/>
      </c>
      <c r="S151" s="4"/>
      <c r="T151" s="5" t="str">
        <f t="shared" si="11"/>
        <v/>
      </c>
    </row>
    <row r="152" spans="1:20">
      <c r="A152" s="10"/>
      <c r="B152" s="4"/>
      <c r="C152" s="10"/>
      <c r="D152" s="10"/>
      <c r="E152" s="10"/>
      <c r="F152" s="13"/>
      <c r="G152" s="13"/>
      <c r="H152" s="14"/>
      <c r="I152" s="14"/>
      <c r="J152" s="14"/>
      <c r="K152" s="15" t="str">
        <f t="shared" si="8"/>
        <v/>
      </c>
      <c r="L152" s="13"/>
      <c r="M152" s="14"/>
      <c r="N152" s="15" t="str">
        <f t="shared" si="9"/>
        <v/>
      </c>
      <c r="O152" s="10"/>
      <c r="P152" s="10"/>
      <c r="Q152" s="16" t="str">
        <f t="shared" ca="1" si="10"/>
        <v/>
      </c>
      <c r="R152" s="12" t="str">
        <f ca="1">IF(A152="","",IF(G152="","Sem vencimento",IF(N152&lt;=0,"Pago",IF(M152&gt;0,IF(G152&lt;TODAY(),"Parcial vencido","Parcial"),IF(G152&lt;TODAY(),"Vencido",IF(G152=TODAY(),"Vence hoje",IF(G152&lt;=TODAY()+LISTAS!$B$4,"Vence em "&amp;LISTAS!$B$4&amp;" dias","Em aberto")))))))</f>
        <v/>
      </c>
      <c r="S152" s="4"/>
      <c r="T152" s="5" t="str">
        <f t="shared" si="11"/>
        <v/>
      </c>
    </row>
    <row r="153" spans="1:20">
      <c r="A153" s="10"/>
      <c r="B153" s="4"/>
      <c r="C153" s="10"/>
      <c r="D153" s="10"/>
      <c r="E153" s="10"/>
      <c r="F153" s="13"/>
      <c r="G153" s="13"/>
      <c r="H153" s="14"/>
      <c r="I153" s="14"/>
      <c r="J153" s="14"/>
      <c r="K153" s="15" t="str">
        <f t="shared" si="8"/>
        <v/>
      </c>
      <c r="L153" s="13"/>
      <c r="M153" s="14"/>
      <c r="N153" s="15" t="str">
        <f t="shared" si="9"/>
        <v/>
      </c>
      <c r="O153" s="10"/>
      <c r="P153" s="10"/>
      <c r="Q153" s="16" t="str">
        <f t="shared" ca="1" si="10"/>
        <v/>
      </c>
      <c r="R153" s="12" t="str">
        <f ca="1">IF(A153="","",IF(G153="","Sem vencimento",IF(N153&lt;=0,"Pago",IF(M153&gt;0,IF(G153&lt;TODAY(),"Parcial vencido","Parcial"),IF(G153&lt;TODAY(),"Vencido",IF(G153=TODAY(),"Vence hoje",IF(G153&lt;=TODAY()+LISTAS!$B$4,"Vence em "&amp;LISTAS!$B$4&amp;" dias","Em aberto")))))))</f>
        <v/>
      </c>
      <c r="S153" s="4"/>
      <c r="T153" s="5" t="str">
        <f t="shared" si="11"/>
        <v/>
      </c>
    </row>
    <row r="154" spans="1:20">
      <c r="A154" s="10"/>
      <c r="B154" s="4"/>
      <c r="C154" s="10"/>
      <c r="D154" s="10"/>
      <c r="E154" s="10"/>
      <c r="F154" s="13"/>
      <c r="G154" s="13"/>
      <c r="H154" s="14"/>
      <c r="I154" s="14"/>
      <c r="J154" s="14"/>
      <c r="K154" s="15" t="str">
        <f t="shared" si="8"/>
        <v/>
      </c>
      <c r="L154" s="13"/>
      <c r="M154" s="14"/>
      <c r="N154" s="15" t="str">
        <f t="shared" si="9"/>
        <v/>
      </c>
      <c r="O154" s="10"/>
      <c r="P154" s="10"/>
      <c r="Q154" s="16" t="str">
        <f t="shared" ca="1" si="10"/>
        <v/>
      </c>
      <c r="R154" s="12" t="str">
        <f ca="1">IF(A154="","",IF(G154="","Sem vencimento",IF(N154&lt;=0,"Pago",IF(M154&gt;0,IF(G154&lt;TODAY(),"Parcial vencido","Parcial"),IF(G154&lt;TODAY(),"Vencido",IF(G154=TODAY(),"Vence hoje",IF(G154&lt;=TODAY()+LISTAS!$B$4,"Vence em "&amp;LISTAS!$B$4&amp;" dias","Em aberto")))))))</f>
        <v/>
      </c>
      <c r="S154" s="4"/>
      <c r="T154" s="5" t="str">
        <f t="shared" si="11"/>
        <v/>
      </c>
    </row>
    <row r="155" spans="1:20">
      <c r="A155" s="10"/>
      <c r="B155" s="4"/>
      <c r="C155" s="10"/>
      <c r="D155" s="10"/>
      <c r="E155" s="10"/>
      <c r="F155" s="13"/>
      <c r="G155" s="13"/>
      <c r="H155" s="14"/>
      <c r="I155" s="14"/>
      <c r="J155" s="14"/>
      <c r="K155" s="15" t="str">
        <f t="shared" si="8"/>
        <v/>
      </c>
      <c r="L155" s="13"/>
      <c r="M155" s="14"/>
      <c r="N155" s="15" t="str">
        <f t="shared" si="9"/>
        <v/>
      </c>
      <c r="O155" s="10"/>
      <c r="P155" s="10"/>
      <c r="Q155" s="16" t="str">
        <f t="shared" ca="1" si="10"/>
        <v/>
      </c>
      <c r="R155" s="12" t="str">
        <f ca="1">IF(A155="","",IF(G155="","Sem vencimento",IF(N155&lt;=0,"Pago",IF(M155&gt;0,IF(G155&lt;TODAY(),"Parcial vencido","Parcial"),IF(G155&lt;TODAY(),"Vencido",IF(G155=TODAY(),"Vence hoje",IF(G155&lt;=TODAY()+LISTAS!$B$4,"Vence em "&amp;LISTAS!$B$4&amp;" dias","Em aberto")))))))</f>
        <v/>
      </c>
      <c r="S155" s="4"/>
      <c r="T155" s="5" t="str">
        <f t="shared" si="11"/>
        <v/>
      </c>
    </row>
    <row r="156" spans="1:20">
      <c r="A156" s="10"/>
      <c r="B156" s="4"/>
      <c r="C156" s="10"/>
      <c r="D156" s="10"/>
      <c r="E156" s="10"/>
      <c r="F156" s="13"/>
      <c r="G156" s="13"/>
      <c r="H156" s="14"/>
      <c r="I156" s="14"/>
      <c r="J156" s="14"/>
      <c r="K156" s="15" t="str">
        <f t="shared" si="8"/>
        <v/>
      </c>
      <c r="L156" s="13"/>
      <c r="M156" s="14"/>
      <c r="N156" s="15" t="str">
        <f t="shared" si="9"/>
        <v/>
      </c>
      <c r="O156" s="10"/>
      <c r="P156" s="10"/>
      <c r="Q156" s="16" t="str">
        <f t="shared" ca="1" si="10"/>
        <v/>
      </c>
      <c r="R156" s="12" t="str">
        <f ca="1">IF(A156="","",IF(G156="","Sem vencimento",IF(N156&lt;=0,"Pago",IF(M156&gt;0,IF(G156&lt;TODAY(),"Parcial vencido","Parcial"),IF(G156&lt;TODAY(),"Vencido",IF(G156=TODAY(),"Vence hoje",IF(G156&lt;=TODAY()+LISTAS!$B$4,"Vence em "&amp;LISTAS!$B$4&amp;" dias","Em aberto")))))))</f>
        <v/>
      </c>
      <c r="S156" s="4"/>
      <c r="T156" s="5" t="str">
        <f t="shared" si="11"/>
        <v/>
      </c>
    </row>
    <row r="157" spans="1:20">
      <c r="A157" s="10"/>
      <c r="B157" s="4"/>
      <c r="C157" s="10"/>
      <c r="D157" s="10"/>
      <c r="E157" s="10"/>
      <c r="F157" s="13"/>
      <c r="G157" s="13"/>
      <c r="H157" s="14"/>
      <c r="I157" s="14"/>
      <c r="J157" s="14"/>
      <c r="K157" s="15" t="str">
        <f t="shared" si="8"/>
        <v/>
      </c>
      <c r="L157" s="13"/>
      <c r="M157" s="14"/>
      <c r="N157" s="15" t="str">
        <f t="shared" si="9"/>
        <v/>
      </c>
      <c r="O157" s="10"/>
      <c r="P157" s="10"/>
      <c r="Q157" s="16" t="str">
        <f t="shared" ca="1" si="10"/>
        <v/>
      </c>
      <c r="R157" s="12" t="str">
        <f ca="1">IF(A157="","",IF(G157="","Sem vencimento",IF(N157&lt;=0,"Pago",IF(M157&gt;0,IF(G157&lt;TODAY(),"Parcial vencido","Parcial"),IF(G157&lt;TODAY(),"Vencido",IF(G157=TODAY(),"Vence hoje",IF(G157&lt;=TODAY()+LISTAS!$B$4,"Vence em "&amp;LISTAS!$B$4&amp;" dias","Em aberto")))))))</f>
        <v/>
      </c>
      <c r="S157" s="4"/>
      <c r="T157" s="5" t="str">
        <f t="shared" si="11"/>
        <v/>
      </c>
    </row>
    <row r="158" spans="1:20">
      <c r="A158" s="10"/>
      <c r="B158" s="4"/>
      <c r="C158" s="10"/>
      <c r="D158" s="10"/>
      <c r="E158" s="10"/>
      <c r="F158" s="13"/>
      <c r="G158" s="13"/>
      <c r="H158" s="14"/>
      <c r="I158" s="14"/>
      <c r="J158" s="14"/>
      <c r="K158" s="15" t="str">
        <f t="shared" si="8"/>
        <v/>
      </c>
      <c r="L158" s="13"/>
      <c r="M158" s="14"/>
      <c r="N158" s="15" t="str">
        <f t="shared" si="9"/>
        <v/>
      </c>
      <c r="O158" s="10"/>
      <c r="P158" s="10"/>
      <c r="Q158" s="16" t="str">
        <f t="shared" ca="1" si="10"/>
        <v/>
      </c>
      <c r="R158" s="12" t="str">
        <f ca="1">IF(A158="","",IF(G158="","Sem vencimento",IF(N158&lt;=0,"Pago",IF(M158&gt;0,IF(G158&lt;TODAY(),"Parcial vencido","Parcial"),IF(G158&lt;TODAY(),"Vencido",IF(G158=TODAY(),"Vence hoje",IF(G158&lt;=TODAY()+LISTAS!$B$4,"Vence em "&amp;LISTAS!$B$4&amp;" dias","Em aberto")))))))</f>
        <v/>
      </c>
      <c r="S158" s="4"/>
      <c r="T158" s="5" t="str">
        <f t="shared" si="11"/>
        <v/>
      </c>
    </row>
    <row r="159" spans="1:20">
      <c r="A159" s="10"/>
      <c r="B159" s="4"/>
      <c r="C159" s="10"/>
      <c r="D159" s="10"/>
      <c r="E159" s="10"/>
      <c r="F159" s="13"/>
      <c r="G159" s="13"/>
      <c r="H159" s="14"/>
      <c r="I159" s="14"/>
      <c r="J159" s="14"/>
      <c r="K159" s="15" t="str">
        <f t="shared" si="8"/>
        <v/>
      </c>
      <c r="L159" s="13"/>
      <c r="M159" s="14"/>
      <c r="N159" s="15" t="str">
        <f t="shared" si="9"/>
        <v/>
      </c>
      <c r="O159" s="10"/>
      <c r="P159" s="10"/>
      <c r="Q159" s="16" t="str">
        <f t="shared" ca="1" si="10"/>
        <v/>
      </c>
      <c r="R159" s="12" t="str">
        <f ca="1">IF(A159="","",IF(G159="","Sem vencimento",IF(N159&lt;=0,"Pago",IF(M159&gt;0,IF(G159&lt;TODAY(),"Parcial vencido","Parcial"),IF(G159&lt;TODAY(),"Vencido",IF(G159=TODAY(),"Vence hoje",IF(G159&lt;=TODAY()+LISTAS!$B$4,"Vence em "&amp;LISTAS!$B$4&amp;" dias","Em aberto")))))))</f>
        <v/>
      </c>
      <c r="S159" s="4"/>
      <c r="T159" s="5" t="str">
        <f t="shared" si="11"/>
        <v/>
      </c>
    </row>
    <row r="160" spans="1:20">
      <c r="A160" s="10"/>
      <c r="B160" s="4"/>
      <c r="C160" s="10"/>
      <c r="D160" s="10"/>
      <c r="E160" s="10"/>
      <c r="F160" s="13"/>
      <c r="G160" s="13"/>
      <c r="H160" s="14"/>
      <c r="I160" s="14"/>
      <c r="J160" s="14"/>
      <c r="K160" s="15" t="str">
        <f t="shared" si="8"/>
        <v/>
      </c>
      <c r="L160" s="13"/>
      <c r="M160" s="14"/>
      <c r="N160" s="15" t="str">
        <f t="shared" si="9"/>
        <v/>
      </c>
      <c r="O160" s="10"/>
      <c r="P160" s="10"/>
      <c r="Q160" s="16" t="str">
        <f t="shared" ca="1" si="10"/>
        <v/>
      </c>
      <c r="R160" s="12" t="str">
        <f ca="1">IF(A160="","",IF(G160="","Sem vencimento",IF(N160&lt;=0,"Pago",IF(M160&gt;0,IF(G160&lt;TODAY(),"Parcial vencido","Parcial"),IF(G160&lt;TODAY(),"Vencido",IF(G160=TODAY(),"Vence hoje",IF(G160&lt;=TODAY()+LISTAS!$B$4,"Vence em "&amp;LISTAS!$B$4&amp;" dias","Em aberto")))))))</f>
        <v/>
      </c>
      <c r="S160" s="4"/>
      <c r="T160" s="5" t="str">
        <f t="shared" si="11"/>
        <v/>
      </c>
    </row>
    <row r="161" spans="1:20">
      <c r="A161" s="10"/>
      <c r="B161" s="4"/>
      <c r="C161" s="10"/>
      <c r="D161" s="10"/>
      <c r="E161" s="10"/>
      <c r="F161" s="13"/>
      <c r="G161" s="13"/>
      <c r="H161" s="14"/>
      <c r="I161" s="14"/>
      <c r="J161" s="14"/>
      <c r="K161" s="15" t="str">
        <f t="shared" si="8"/>
        <v/>
      </c>
      <c r="L161" s="13"/>
      <c r="M161" s="14"/>
      <c r="N161" s="15" t="str">
        <f t="shared" si="9"/>
        <v/>
      </c>
      <c r="O161" s="10"/>
      <c r="P161" s="10"/>
      <c r="Q161" s="16" t="str">
        <f t="shared" ca="1" si="10"/>
        <v/>
      </c>
      <c r="R161" s="12" t="str">
        <f ca="1">IF(A161="","",IF(G161="","Sem vencimento",IF(N161&lt;=0,"Pago",IF(M161&gt;0,IF(G161&lt;TODAY(),"Parcial vencido","Parcial"),IF(G161&lt;TODAY(),"Vencido",IF(G161=TODAY(),"Vence hoje",IF(G161&lt;=TODAY()+LISTAS!$B$4,"Vence em "&amp;LISTAS!$B$4&amp;" dias","Em aberto")))))))</f>
        <v/>
      </c>
      <c r="S161" s="4"/>
      <c r="T161" s="5" t="str">
        <f t="shared" si="11"/>
        <v/>
      </c>
    </row>
    <row r="162" spans="1:20">
      <c r="A162" s="10"/>
      <c r="B162" s="4"/>
      <c r="C162" s="10"/>
      <c r="D162" s="10"/>
      <c r="E162" s="10"/>
      <c r="F162" s="13"/>
      <c r="G162" s="13"/>
      <c r="H162" s="14"/>
      <c r="I162" s="14"/>
      <c r="J162" s="14"/>
      <c r="K162" s="15" t="str">
        <f t="shared" si="8"/>
        <v/>
      </c>
      <c r="L162" s="13"/>
      <c r="M162" s="14"/>
      <c r="N162" s="15" t="str">
        <f t="shared" si="9"/>
        <v/>
      </c>
      <c r="O162" s="10"/>
      <c r="P162" s="10"/>
      <c r="Q162" s="16" t="str">
        <f t="shared" ca="1" si="10"/>
        <v/>
      </c>
      <c r="R162" s="12" t="str">
        <f ca="1">IF(A162="","",IF(G162="","Sem vencimento",IF(N162&lt;=0,"Pago",IF(M162&gt;0,IF(G162&lt;TODAY(),"Parcial vencido","Parcial"),IF(G162&lt;TODAY(),"Vencido",IF(G162=TODAY(),"Vence hoje",IF(G162&lt;=TODAY()+LISTAS!$B$4,"Vence em "&amp;LISTAS!$B$4&amp;" dias","Em aberto")))))))</f>
        <v/>
      </c>
      <c r="S162" s="4"/>
      <c r="T162" s="5" t="str">
        <f t="shared" si="11"/>
        <v/>
      </c>
    </row>
    <row r="163" spans="1:20">
      <c r="A163" s="10"/>
      <c r="B163" s="4"/>
      <c r="C163" s="10"/>
      <c r="D163" s="10"/>
      <c r="E163" s="10"/>
      <c r="F163" s="13"/>
      <c r="G163" s="13"/>
      <c r="H163" s="14"/>
      <c r="I163" s="14"/>
      <c r="J163" s="14"/>
      <c r="K163" s="15" t="str">
        <f t="shared" si="8"/>
        <v/>
      </c>
      <c r="L163" s="13"/>
      <c r="M163" s="14"/>
      <c r="N163" s="15" t="str">
        <f t="shared" si="9"/>
        <v/>
      </c>
      <c r="O163" s="10"/>
      <c r="P163" s="10"/>
      <c r="Q163" s="16" t="str">
        <f t="shared" ca="1" si="10"/>
        <v/>
      </c>
      <c r="R163" s="12" t="str">
        <f ca="1">IF(A163="","",IF(G163="","Sem vencimento",IF(N163&lt;=0,"Pago",IF(M163&gt;0,IF(G163&lt;TODAY(),"Parcial vencido","Parcial"),IF(G163&lt;TODAY(),"Vencido",IF(G163=TODAY(),"Vence hoje",IF(G163&lt;=TODAY()+LISTAS!$B$4,"Vence em "&amp;LISTAS!$B$4&amp;" dias","Em aberto")))))))</f>
        <v/>
      </c>
      <c r="S163" s="4"/>
      <c r="T163" s="5" t="str">
        <f t="shared" si="11"/>
        <v/>
      </c>
    </row>
    <row r="164" spans="1:20">
      <c r="A164" s="10"/>
      <c r="B164" s="4"/>
      <c r="C164" s="10"/>
      <c r="D164" s="10"/>
      <c r="E164" s="10"/>
      <c r="F164" s="13"/>
      <c r="G164" s="13"/>
      <c r="H164" s="14"/>
      <c r="I164" s="14"/>
      <c r="J164" s="14"/>
      <c r="K164" s="15" t="str">
        <f t="shared" si="8"/>
        <v/>
      </c>
      <c r="L164" s="13"/>
      <c r="M164" s="14"/>
      <c r="N164" s="15" t="str">
        <f t="shared" si="9"/>
        <v/>
      </c>
      <c r="O164" s="10"/>
      <c r="P164" s="10"/>
      <c r="Q164" s="16" t="str">
        <f t="shared" ca="1" si="10"/>
        <v/>
      </c>
      <c r="R164" s="12" t="str">
        <f ca="1">IF(A164="","",IF(G164="","Sem vencimento",IF(N164&lt;=0,"Pago",IF(M164&gt;0,IF(G164&lt;TODAY(),"Parcial vencido","Parcial"),IF(G164&lt;TODAY(),"Vencido",IF(G164=TODAY(),"Vence hoje",IF(G164&lt;=TODAY()+LISTAS!$B$4,"Vence em "&amp;LISTAS!$B$4&amp;" dias","Em aberto")))))))</f>
        <v/>
      </c>
      <c r="S164" s="4"/>
      <c r="T164" s="5" t="str">
        <f t="shared" si="11"/>
        <v/>
      </c>
    </row>
    <row r="165" spans="1:20">
      <c r="A165" s="10"/>
      <c r="B165" s="4"/>
      <c r="C165" s="10"/>
      <c r="D165" s="10"/>
      <c r="E165" s="10"/>
      <c r="F165" s="13"/>
      <c r="G165" s="13"/>
      <c r="H165" s="14"/>
      <c r="I165" s="14"/>
      <c r="J165" s="14"/>
      <c r="K165" s="15" t="str">
        <f t="shared" si="8"/>
        <v/>
      </c>
      <c r="L165" s="13"/>
      <c r="M165" s="14"/>
      <c r="N165" s="15" t="str">
        <f t="shared" si="9"/>
        <v/>
      </c>
      <c r="O165" s="10"/>
      <c r="P165" s="10"/>
      <c r="Q165" s="16" t="str">
        <f t="shared" ca="1" si="10"/>
        <v/>
      </c>
      <c r="R165" s="12" t="str">
        <f ca="1">IF(A165="","",IF(G165="","Sem vencimento",IF(N165&lt;=0,"Pago",IF(M165&gt;0,IF(G165&lt;TODAY(),"Parcial vencido","Parcial"),IF(G165&lt;TODAY(),"Vencido",IF(G165=TODAY(),"Vence hoje",IF(G165&lt;=TODAY()+LISTAS!$B$4,"Vence em "&amp;LISTAS!$B$4&amp;" dias","Em aberto")))))))</f>
        <v/>
      </c>
      <c r="S165" s="4"/>
      <c r="T165" s="5" t="str">
        <f t="shared" si="11"/>
        <v/>
      </c>
    </row>
    <row r="166" spans="1:20">
      <c r="A166" s="10"/>
      <c r="B166" s="4"/>
      <c r="C166" s="10"/>
      <c r="D166" s="10"/>
      <c r="E166" s="10"/>
      <c r="F166" s="13"/>
      <c r="G166" s="13"/>
      <c r="H166" s="14"/>
      <c r="I166" s="14"/>
      <c r="J166" s="14"/>
      <c r="K166" s="15" t="str">
        <f t="shared" si="8"/>
        <v/>
      </c>
      <c r="L166" s="13"/>
      <c r="M166" s="14"/>
      <c r="N166" s="15" t="str">
        <f t="shared" si="9"/>
        <v/>
      </c>
      <c r="O166" s="10"/>
      <c r="P166" s="10"/>
      <c r="Q166" s="16" t="str">
        <f t="shared" ca="1" si="10"/>
        <v/>
      </c>
      <c r="R166" s="12" t="str">
        <f ca="1">IF(A166="","",IF(G166="","Sem vencimento",IF(N166&lt;=0,"Pago",IF(M166&gt;0,IF(G166&lt;TODAY(),"Parcial vencido","Parcial"),IF(G166&lt;TODAY(),"Vencido",IF(G166=TODAY(),"Vence hoje",IF(G166&lt;=TODAY()+LISTAS!$B$4,"Vence em "&amp;LISTAS!$B$4&amp;" dias","Em aberto")))))))</f>
        <v/>
      </c>
      <c r="S166" s="4"/>
      <c r="T166" s="5" t="str">
        <f t="shared" si="11"/>
        <v/>
      </c>
    </row>
    <row r="167" spans="1:20">
      <c r="A167" s="10"/>
      <c r="B167" s="4"/>
      <c r="C167" s="10"/>
      <c r="D167" s="10"/>
      <c r="E167" s="10"/>
      <c r="F167" s="13"/>
      <c r="G167" s="13"/>
      <c r="H167" s="14"/>
      <c r="I167" s="14"/>
      <c r="J167" s="14"/>
      <c r="K167" s="15" t="str">
        <f t="shared" si="8"/>
        <v/>
      </c>
      <c r="L167" s="13"/>
      <c r="M167" s="14"/>
      <c r="N167" s="15" t="str">
        <f t="shared" si="9"/>
        <v/>
      </c>
      <c r="O167" s="10"/>
      <c r="P167" s="10"/>
      <c r="Q167" s="16" t="str">
        <f t="shared" ca="1" si="10"/>
        <v/>
      </c>
      <c r="R167" s="12" t="str">
        <f ca="1">IF(A167="","",IF(G167="","Sem vencimento",IF(N167&lt;=0,"Pago",IF(M167&gt;0,IF(G167&lt;TODAY(),"Parcial vencido","Parcial"),IF(G167&lt;TODAY(),"Vencido",IF(G167=TODAY(),"Vence hoje",IF(G167&lt;=TODAY()+LISTAS!$B$4,"Vence em "&amp;LISTAS!$B$4&amp;" dias","Em aberto")))))))</f>
        <v/>
      </c>
      <c r="S167" s="4"/>
      <c r="T167" s="5" t="str">
        <f t="shared" si="11"/>
        <v/>
      </c>
    </row>
    <row r="168" spans="1:20">
      <c r="A168" s="10"/>
      <c r="B168" s="4"/>
      <c r="C168" s="10"/>
      <c r="D168" s="10"/>
      <c r="E168" s="10"/>
      <c r="F168" s="13"/>
      <c r="G168" s="13"/>
      <c r="H168" s="14"/>
      <c r="I168" s="14"/>
      <c r="J168" s="14"/>
      <c r="K168" s="15" t="str">
        <f t="shared" si="8"/>
        <v/>
      </c>
      <c r="L168" s="13"/>
      <c r="M168" s="14"/>
      <c r="N168" s="15" t="str">
        <f t="shared" si="9"/>
        <v/>
      </c>
      <c r="O168" s="10"/>
      <c r="P168" s="10"/>
      <c r="Q168" s="16" t="str">
        <f t="shared" ca="1" si="10"/>
        <v/>
      </c>
      <c r="R168" s="12" t="str">
        <f ca="1">IF(A168="","",IF(G168="","Sem vencimento",IF(N168&lt;=0,"Pago",IF(M168&gt;0,IF(G168&lt;TODAY(),"Parcial vencido","Parcial"),IF(G168&lt;TODAY(),"Vencido",IF(G168=TODAY(),"Vence hoje",IF(G168&lt;=TODAY()+LISTAS!$B$4,"Vence em "&amp;LISTAS!$B$4&amp;" dias","Em aberto")))))))</f>
        <v/>
      </c>
      <c r="S168" s="4"/>
      <c r="T168" s="5" t="str">
        <f t="shared" si="11"/>
        <v/>
      </c>
    </row>
    <row r="169" spans="1:20">
      <c r="A169" s="10"/>
      <c r="B169" s="4"/>
      <c r="C169" s="10"/>
      <c r="D169" s="10"/>
      <c r="E169" s="10"/>
      <c r="F169" s="13"/>
      <c r="G169" s="13"/>
      <c r="H169" s="14"/>
      <c r="I169" s="14"/>
      <c r="J169" s="14"/>
      <c r="K169" s="15" t="str">
        <f t="shared" si="8"/>
        <v/>
      </c>
      <c r="L169" s="13"/>
      <c r="M169" s="14"/>
      <c r="N169" s="15" t="str">
        <f t="shared" si="9"/>
        <v/>
      </c>
      <c r="O169" s="10"/>
      <c r="P169" s="10"/>
      <c r="Q169" s="16" t="str">
        <f t="shared" ca="1" si="10"/>
        <v/>
      </c>
      <c r="R169" s="12" t="str">
        <f ca="1">IF(A169="","",IF(G169="","Sem vencimento",IF(N169&lt;=0,"Pago",IF(M169&gt;0,IF(G169&lt;TODAY(),"Parcial vencido","Parcial"),IF(G169&lt;TODAY(),"Vencido",IF(G169=TODAY(),"Vence hoje",IF(G169&lt;=TODAY()+LISTAS!$B$4,"Vence em "&amp;LISTAS!$B$4&amp;" dias","Em aberto")))))))</f>
        <v/>
      </c>
      <c r="S169" s="4"/>
      <c r="T169" s="5" t="str">
        <f t="shared" si="11"/>
        <v/>
      </c>
    </row>
    <row r="170" spans="1:20">
      <c r="A170" s="10"/>
      <c r="B170" s="4"/>
      <c r="C170" s="10"/>
      <c r="D170" s="10"/>
      <c r="E170" s="10"/>
      <c r="F170" s="13"/>
      <c r="G170" s="13"/>
      <c r="H170" s="14"/>
      <c r="I170" s="14"/>
      <c r="J170" s="14"/>
      <c r="K170" s="15" t="str">
        <f t="shared" si="8"/>
        <v/>
      </c>
      <c r="L170" s="13"/>
      <c r="M170" s="14"/>
      <c r="N170" s="15" t="str">
        <f t="shared" si="9"/>
        <v/>
      </c>
      <c r="O170" s="10"/>
      <c r="P170" s="10"/>
      <c r="Q170" s="16" t="str">
        <f t="shared" ca="1" si="10"/>
        <v/>
      </c>
      <c r="R170" s="12" t="str">
        <f ca="1">IF(A170="","",IF(G170="","Sem vencimento",IF(N170&lt;=0,"Pago",IF(M170&gt;0,IF(G170&lt;TODAY(),"Parcial vencido","Parcial"),IF(G170&lt;TODAY(),"Vencido",IF(G170=TODAY(),"Vence hoje",IF(G170&lt;=TODAY()+LISTAS!$B$4,"Vence em "&amp;LISTAS!$B$4&amp;" dias","Em aberto")))))))</f>
        <v/>
      </c>
      <c r="S170" s="4"/>
      <c r="T170" s="5" t="str">
        <f t="shared" si="11"/>
        <v/>
      </c>
    </row>
    <row r="171" spans="1:20">
      <c r="A171" s="10"/>
      <c r="B171" s="4"/>
      <c r="C171" s="10"/>
      <c r="D171" s="10"/>
      <c r="E171" s="10"/>
      <c r="F171" s="13"/>
      <c r="G171" s="13"/>
      <c r="H171" s="14"/>
      <c r="I171" s="14"/>
      <c r="J171" s="14"/>
      <c r="K171" s="15" t="str">
        <f t="shared" si="8"/>
        <v/>
      </c>
      <c r="L171" s="13"/>
      <c r="M171" s="14"/>
      <c r="N171" s="15" t="str">
        <f t="shared" si="9"/>
        <v/>
      </c>
      <c r="O171" s="10"/>
      <c r="P171" s="10"/>
      <c r="Q171" s="16" t="str">
        <f t="shared" ca="1" si="10"/>
        <v/>
      </c>
      <c r="R171" s="12" t="str">
        <f ca="1">IF(A171="","",IF(G171="","Sem vencimento",IF(N171&lt;=0,"Pago",IF(M171&gt;0,IF(G171&lt;TODAY(),"Parcial vencido","Parcial"),IF(G171&lt;TODAY(),"Vencido",IF(G171=TODAY(),"Vence hoje",IF(G171&lt;=TODAY()+LISTAS!$B$4,"Vence em "&amp;LISTAS!$B$4&amp;" dias","Em aberto")))))))</f>
        <v/>
      </c>
      <c r="S171" s="4"/>
      <c r="T171" s="5" t="str">
        <f t="shared" si="11"/>
        <v/>
      </c>
    </row>
    <row r="172" spans="1:20">
      <c r="A172" s="10"/>
      <c r="B172" s="4"/>
      <c r="C172" s="10"/>
      <c r="D172" s="10"/>
      <c r="E172" s="10"/>
      <c r="F172" s="13"/>
      <c r="G172" s="13"/>
      <c r="H172" s="14"/>
      <c r="I172" s="14"/>
      <c r="J172" s="14"/>
      <c r="K172" s="15" t="str">
        <f t="shared" si="8"/>
        <v/>
      </c>
      <c r="L172" s="13"/>
      <c r="M172" s="14"/>
      <c r="N172" s="15" t="str">
        <f t="shared" si="9"/>
        <v/>
      </c>
      <c r="O172" s="10"/>
      <c r="P172" s="10"/>
      <c r="Q172" s="16" t="str">
        <f t="shared" ca="1" si="10"/>
        <v/>
      </c>
      <c r="R172" s="12" t="str">
        <f ca="1">IF(A172="","",IF(G172="","Sem vencimento",IF(N172&lt;=0,"Pago",IF(M172&gt;0,IF(G172&lt;TODAY(),"Parcial vencido","Parcial"),IF(G172&lt;TODAY(),"Vencido",IF(G172=TODAY(),"Vence hoje",IF(G172&lt;=TODAY()+LISTAS!$B$4,"Vence em "&amp;LISTAS!$B$4&amp;" dias","Em aberto")))))))</f>
        <v/>
      </c>
      <c r="S172" s="4"/>
      <c r="T172" s="5" t="str">
        <f t="shared" si="11"/>
        <v/>
      </c>
    </row>
    <row r="173" spans="1:20">
      <c r="A173" s="10"/>
      <c r="B173" s="4"/>
      <c r="C173" s="10"/>
      <c r="D173" s="10"/>
      <c r="E173" s="10"/>
      <c r="F173" s="13"/>
      <c r="G173" s="13"/>
      <c r="H173" s="14"/>
      <c r="I173" s="14"/>
      <c r="J173" s="14"/>
      <c r="K173" s="15" t="str">
        <f t="shared" si="8"/>
        <v/>
      </c>
      <c r="L173" s="13"/>
      <c r="M173" s="14"/>
      <c r="N173" s="15" t="str">
        <f t="shared" si="9"/>
        <v/>
      </c>
      <c r="O173" s="10"/>
      <c r="P173" s="10"/>
      <c r="Q173" s="16" t="str">
        <f t="shared" ca="1" si="10"/>
        <v/>
      </c>
      <c r="R173" s="12" t="str">
        <f ca="1">IF(A173="","",IF(G173="","Sem vencimento",IF(N173&lt;=0,"Pago",IF(M173&gt;0,IF(G173&lt;TODAY(),"Parcial vencido","Parcial"),IF(G173&lt;TODAY(),"Vencido",IF(G173=TODAY(),"Vence hoje",IF(G173&lt;=TODAY()+LISTAS!$B$4,"Vence em "&amp;LISTAS!$B$4&amp;" dias","Em aberto")))))))</f>
        <v/>
      </c>
      <c r="S173" s="4"/>
      <c r="T173" s="5" t="str">
        <f t="shared" si="11"/>
        <v/>
      </c>
    </row>
    <row r="174" spans="1:20">
      <c r="A174" s="10"/>
      <c r="B174" s="4"/>
      <c r="C174" s="10"/>
      <c r="D174" s="10"/>
      <c r="E174" s="10"/>
      <c r="F174" s="13"/>
      <c r="G174" s="13"/>
      <c r="H174" s="14"/>
      <c r="I174" s="14"/>
      <c r="J174" s="14"/>
      <c r="K174" s="15" t="str">
        <f t="shared" si="8"/>
        <v/>
      </c>
      <c r="L174" s="13"/>
      <c r="M174" s="14"/>
      <c r="N174" s="15" t="str">
        <f t="shared" si="9"/>
        <v/>
      </c>
      <c r="O174" s="10"/>
      <c r="P174" s="10"/>
      <c r="Q174" s="16" t="str">
        <f t="shared" ca="1" si="10"/>
        <v/>
      </c>
      <c r="R174" s="12" t="str">
        <f ca="1">IF(A174="","",IF(G174="","Sem vencimento",IF(N174&lt;=0,"Pago",IF(M174&gt;0,IF(G174&lt;TODAY(),"Parcial vencido","Parcial"),IF(G174&lt;TODAY(),"Vencido",IF(G174=TODAY(),"Vence hoje",IF(G174&lt;=TODAY()+LISTAS!$B$4,"Vence em "&amp;LISTAS!$B$4&amp;" dias","Em aberto")))))))</f>
        <v/>
      </c>
      <c r="S174" s="4"/>
      <c r="T174" s="5" t="str">
        <f t="shared" si="11"/>
        <v/>
      </c>
    </row>
    <row r="175" spans="1:20">
      <c r="A175" s="10"/>
      <c r="B175" s="4"/>
      <c r="C175" s="10"/>
      <c r="D175" s="10"/>
      <c r="E175" s="10"/>
      <c r="F175" s="13"/>
      <c r="G175" s="13"/>
      <c r="H175" s="14"/>
      <c r="I175" s="14"/>
      <c r="J175" s="14"/>
      <c r="K175" s="15" t="str">
        <f t="shared" si="8"/>
        <v/>
      </c>
      <c r="L175" s="13"/>
      <c r="M175" s="14"/>
      <c r="N175" s="15" t="str">
        <f t="shared" si="9"/>
        <v/>
      </c>
      <c r="O175" s="10"/>
      <c r="P175" s="10"/>
      <c r="Q175" s="16" t="str">
        <f t="shared" ca="1" si="10"/>
        <v/>
      </c>
      <c r="R175" s="12" t="str">
        <f ca="1">IF(A175="","",IF(G175="","Sem vencimento",IF(N175&lt;=0,"Pago",IF(M175&gt;0,IF(G175&lt;TODAY(),"Parcial vencido","Parcial"),IF(G175&lt;TODAY(),"Vencido",IF(G175=TODAY(),"Vence hoje",IF(G175&lt;=TODAY()+LISTAS!$B$4,"Vence em "&amp;LISTAS!$B$4&amp;" dias","Em aberto")))))))</f>
        <v/>
      </c>
      <c r="S175" s="4"/>
      <c r="T175" s="5" t="str">
        <f t="shared" si="11"/>
        <v/>
      </c>
    </row>
    <row r="176" spans="1:20">
      <c r="A176" s="10"/>
      <c r="B176" s="4"/>
      <c r="C176" s="10"/>
      <c r="D176" s="10"/>
      <c r="E176" s="10"/>
      <c r="F176" s="13"/>
      <c r="G176" s="13"/>
      <c r="H176" s="14"/>
      <c r="I176" s="14"/>
      <c r="J176" s="14"/>
      <c r="K176" s="15" t="str">
        <f t="shared" si="8"/>
        <v/>
      </c>
      <c r="L176" s="13"/>
      <c r="M176" s="14"/>
      <c r="N176" s="15" t="str">
        <f t="shared" si="9"/>
        <v/>
      </c>
      <c r="O176" s="10"/>
      <c r="P176" s="10"/>
      <c r="Q176" s="16" t="str">
        <f t="shared" ca="1" si="10"/>
        <v/>
      </c>
      <c r="R176" s="12" t="str">
        <f ca="1">IF(A176="","",IF(G176="","Sem vencimento",IF(N176&lt;=0,"Pago",IF(M176&gt;0,IF(G176&lt;TODAY(),"Parcial vencido","Parcial"),IF(G176&lt;TODAY(),"Vencido",IF(G176=TODAY(),"Vence hoje",IF(G176&lt;=TODAY()+LISTAS!$B$4,"Vence em "&amp;LISTAS!$B$4&amp;" dias","Em aberto")))))))</f>
        <v/>
      </c>
      <c r="S176" s="4"/>
      <c r="T176" s="5" t="str">
        <f t="shared" si="11"/>
        <v/>
      </c>
    </row>
    <row r="177" spans="1:20">
      <c r="A177" s="10"/>
      <c r="B177" s="4"/>
      <c r="C177" s="10"/>
      <c r="D177" s="10"/>
      <c r="E177" s="10"/>
      <c r="F177" s="13"/>
      <c r="G177" s="13"/>
      <c r="H177" s="14"/>
      <c r="I177" s="14"/>
      <c r="J177" s="14"/>
      <c r="K177" s="15" t="str">
        <f t="shared" si="8"/>
        <v/>
      </c>
      <c r="L177" s="13"/>
      <c r="M177" s="14"/>
      <c r="N177" s="15" t="str">
        <f t="shared" si="9"/>
        <v/>
      </c>
      <c r="O177" s="10"/>
      <c r="P177" s="10"/>
      <c r="Q177" s="16" t="str">
        <f t="shared" ca="1" si="10"/>
        <v/>
      </c>
      <c r="R177" s="12" t="str">
        <f ca="1">IF(A177="","",IF(G177="","Sem vencimento",IF(N177&lt;=0,"Pago",IF(M177&gt;0,IF(G177&lt;TODAY(),"Parcial vencido","Parcial"),IF(G177&lt;TODAY(),"Vencido",IF(G177=TODAY(),"Vence hoje",IF(G177&lt;=TODAY()+LISTAS!$B$4,"Vence em "&amp;LISTAS!$B$4&amp;" dias","Em aberto")))))))</f>
        <v/>
      </c>
      <c r="S177" s="4"/>
      <c r="T177" s="5" t="str">
        <f t="shared" si="11"/>
        <v/>
      </c>
    </row>
    <row r="178" spans="1:20">
      <c r="A178" s="10"/>
      <c r="B178" s="4"/>
      <c r="C178" s="10"/>
      <c r="D178" s="10"/>
      <c r="E178" s="10"/>
      <c r="F178" s="13"/>
      <c r="G178" s="13"/>
      <c r="H178" s="14"/>
      <c r="I178" s="14"/>
      <c r="J178" s="14"/>
      <c r="K178" s="15" t="str">
        <f t="shared" si="8"/>
        <v/>
      </c>
      <c r="L178" s="13"/>
      <c r="M178" s="14"/>
      <c r="N178" s="15" t="str">
        <f t="shared" si="9"/>
        <v/>
      </c>
      <c r="O178" s="10"/>
      <c r="P178" s="10"/>
      <c r="Q178" s="16" t="str">
        <f t="shared" ca="1" si="10"/>
        <v/>
      </c>
      <c r="R178" s="12" t="str">
        <f ca="1">IF(A178="","",IF(G178="","Sem vencimento",IF(N178&lt;=0,"Pago",IF(M178&gt;0,IF(G178&lt;TODAY(),"Parcial vencido","Parcial"),IF(G178&lt;TODAY(),"Vencido",IF(G178=TODAY(),"Vence hoje",IF(G178&lt;=TODAY()+LISTAS!$B$4,"Vence em "&amp;LISTAS!$B$4&amp;" dias","Em aberto")))))))</f>
        <v/>
      </c>
      <c r="S178" s="4"/>
      <c r="T178" s="5" t="str">
        <f t="shared" si="11"/>
        <v/>
      </c>
    </row>
    <row r="179" spans="1:20">
      <c r="A179" s="10"/>
      <c r="B179" s="4"/>
      <c r="C179" s="10"/>
      <c r="D179" s="10"/>
      <c r="E179" s="10"/>
      <c r="F179" s="13"/>
      <c r="G179" s="13"/>
      <c r="H179" s="14"/>
      <c r="I179" s="14"/>
      <c r="J179" s="14"/>
      <c r="K179" s="15" t="str">
        <f t="shared" si="8"/>
        <v/>
      </c>
      <c r="L179" s="13"/>
      <c r="M179" s="14"/>
      <c r="N179" s="15" t="str">
        <f t="shared" si="9"/>
        <v/>
      </c>
      <c r="O179" s="10"/>
      <c r="P179" s="10"/>
      <c r="Q179" s="16" t="str">
        <f t="shared" ca="1" si="10"/>
        <v/>
      </c>
      <c r="R179" s="12" t="str">
        <f ca="1">IF(A179="","",IF(G179="","Sem vencimento",IF(N179&lt;=0,"Pago",IF(M179&gt;0,IF(G179&lt;TODAY(),"Parcial vencido","Parcial"),IF(G179&lt;TODAY(),"Vencido",IF(G179=TODAY(),"Vence hoje",IF(G179&lt;=TODAY()+LISTAS!$B$4,"Vence em "&amp;LISTAS!$B$4&amp;" dias","Em aberto")))))))</f>
        <v/>
      </c>
      <c r="S179" s="4"/>
      <c r="T179" s="5" t="str">
        <f t="shared" si="11"/>
        <v/>
      </c>
    </row>
    <row r="180" spans="1:20">
      <c r="A180" s="10"/>
      <c r="B180" s="4"/>
      <c r="C180" s="10"/>
      <c r="D180" s="10"/>
      <c r="E180" s="10"/>
      <c r="F180" s="13"/>
      <c r="G180" s="13"/>
      <c r="H180" s="14"/>
      <c r="I180" s="14"/>
      <c r="J180" s="14"/>
      <c r="K180" s="15" t="str">
        <f t="shared" si="8"/>
        <v/>
      </c>
      <c r="L180" s="13"/>
      <c r="M180" s="14"/>
      <c r="N180" s="15" t="str">
        <f t="shared" si="9"/>
        <v/>
      </c>
      <c r="O180" s="10"/>
      <c r="P180" s="10"/>
      <c r="Q180" s="16" t="str">
        <f t="shared" ca="1" si="10"/>
        <v/>
      </c>
      <c r="R180" s="12" t="str">
        <f ca="1">IF(A180="","",IF(G180="","Sem vencimento",IF(N180&lt;=0,"Pago",IF(M180&gt;0,IF(G180&lt;TODAY(),"Parcial vencido","Parcial"),IF(G180&lt;TODAY(),"Vencido",IF(G180=TODAY(),"Vence hoje",IF(G180&lt;=TODAY()+LISTAS!$B$4,"Vence em "&amp;LISTAS!$B$4&amp;" dias","Em aberto")))))))</f>
        <v/>
      </c>
      <c r="S180" s="4"/>
      <c r="T180" s="5" t="str">
        <f t="shared" si="11"/>
        <v/>
      </c>
    </row>
    <row r="181" spans="1:20">
      <c r="A181" s="10"/>
      <c r="B181" s="4"/>
      <c r="C181" s="10"/>
      <c r="D181" s="10"/>
      <c r="E181" s="10"/>
      <c r="F181" s="13"/>
      <c r="G181" s="13"/>
      <c r="H181" s="14"/>
      <c r="I181" s="14"/>
      <c r="J181" s="14"/>
      <c r="K181" s="15" t="str">
        <f t="shared" si="8"/>
        <v/>
      </c>
      <c r="L181" s="13"/>
      <c r="M181" s="14"/>
      <c r="N181" s="15" t="str">
        <f t="shared" si="9"/>
        <v/>
      </c>
      <c r="O181" s="10"/>
      <c r="P181" s="10"/>
      <c r="Q181" s="16" t="str">
        <f t="shared" ca="1" si="10"/>
        <v/>
      </c>
      <c r="R181" s="12" t="str">
        <f ca="1">IF(A181="","",IF(G181="","Sem vencimento",IF(N181&lt;=0,"Pago",IF(M181&gt;0,IF(G181&lt;TODAY(),"Parcial vencido","Parcial"),IF(G181&lt;TODAY(),"Vencido",IF(G181=TODAY(),"Vence hoje",IF(G181&lt;=TODAY()+LISTAS!$B$4,"Vence em "&amp;LISTAS!$B$4&amp;" dias","Em aberto")))))))</f>
        <v/>
      </c>
      <c r="S181" s="4"/>
      <c r="T181" s="5" t="str">
        <f t="shared" si="11"/>
        <v/>
      </c>
    </row>
    <row r="182" spans="1:20">
      <c r="A182" s="10"/>
      <c r="B182" s="4"/>
      <c r="C182" s="10"/>
      <c r="D182" s="10"/>
      <c r="E182" s="10"/>
      <c r="F182" s="13"/>
      <c r="G182" s="13"/>
      <c r="H182" s="14"/>
      <c r="I182" s="14"/>
      <c r="J182" s="14"/>
      <c r="K182" s="15" t="str">
        <f t="shared" si="8"/>
        <v/>
      </c>
      <c r="L182" s="13"/>
      <c r="M182" s="14"/>
      <c r="N182" s="15" t="str">
        <f t="shared" si="9"/>
        <v/>
      </c>
      <c r="O182" s="10"/>
      <c r="P182" s="10"/>
      <c r="Q182" s="16" t="str">
        <f t="shared" ca="1" si="10"/>
        <v/>
      </c>
      <c r="R182" s="12" t="str">
        <f ca="1">IF(A182="","",IF(G182="","Sem vencimento",IF(N182&lt;=0,"Pago",IF(M182&gt;0,IF(G182&lt;TODAY(),"Parcial vencido","Parcial"),IF(G182&lt;TODAY(),"Vencido",IF(G182=TODAY(),"Vence hoje",IF(G182&lt;=TODAY()+LISTAS!$B$4,"Vence em "&amp;LISTAS!$B$4&amp;" dias","Em aberto")))))))</f>
        <v/>
      </c>
      <c r="S182" s="4"/>
      <c r="T182" s="5" t="str">
        <f t="shared" si="11"/>
        <v/>
      </c>
    </row>
    <row r="183" spans="1:20">
      <c r="A183" s="10"/>
      <c r="B183" s="4"/>
      <c r="C183" s="10"/>
      <c r="D183" s="10"/>
      <c r="E183" s="10"/>
      <c r="F183" s="13"/>
      <c r="G183" s="13"/>
      <c r="H183" s="14"/>
      <c r="I183" s="14"/>
      <c r="J183" s="14"/>
      <c r="K183" s="15" t="str">
        <f t="shared" si="8"/>
        <v/>
      </c>
      <c r="L183" s="13"/>
      <c r="M183" s="14"/>
      <c r="N183" s="15" t="str">
        <f t="shared" si="9"/>
        <v/>
      </c>
      <c r="O183" s="10"/>
      <c r="P183" s="10"/>
      <c r="Q183" s="16" t="str">
        <f t="shared" ca="1" si="10"/>
        <v/>
      </c>
      <c r="R183" s="12" t="str">
        <f ca="1">IF(A183="","",IF(G183="","Sem vencimento",IF(N183&lt;=0,"Pago",IF(M183&gt;0,IF(G183&lt;TODAY(),"Parcial vencido","Parcial"),IF(G183&lt;TODAY(),"Vencido",IF(G183=TODAY(),"Vence hoje",IF(G183&lt;=TODAY()+LISTAS!$B$4,"Vence em "&amp;LISTAS!$B$4&amp;" dias","Em aberto")))))))</f>
        <v/>
      </c>
      <c r="S183" s="4"/>
      <c r="T183" s="5" t="str">
        <f t="shared" si="11"/>
        <v/>
      </c>
    </row>
    <row r="184" spans="1:20">
      <c r="A184" s="10"/>
      <c r="B184" s="4"/>
      <c r="C184" s="10"/>
      <c r="D184" s="10"/>
      <c r="E184" s="10"/>
      <c r="F184" s="13"/>
      <c r="G184" s="13"/>
      <c r="H184" s="14"/>
      <c r="I184" s="14"/>
      <c r="J184" s="14"/>
      <c r="K184" s="15" t="str">
        <f t="shared" si="8"/>
        <v/>
      </c>
      <c r="L184" s="13"/>
      <c r="M184" s="14"/>
      <c r="N184" s="15" t="str">
        <f t="shared" si="9"/>
        <v/>
      </c>
      <c r="O184" s="10"/>
      <c r="P184" s="10"/>
      <c r="Q184" s="16" t="str">
        <f t="shared" ca="1" si="10"/>
        <v/>
      </c>
      <c r="R184" s="12" t="str">
        <f ca="1">IF(A184="","",IF(G184="","Sem vencimento",IF(N184&lt;=0,"Pago",IF(M184&gt;0,IF(G184&lt;TODAY(),"Parcial vencido","Parcial"),IF(G184&lt;TODAY(),"Vencido",IF(G184=TODAY(),"Vence hoje",IF(G184&lt;=TODAY()+LISTAS!$B$4,"Vence em "&amp;LISTAS!$B$4&amp;" dias","Em aberto")))))))</f>
        <v/>
      </c>
      <c r="S184" s="4"/>
      <c r="T184" s="5" t="str">
        <f t="shared" si="11"/>
        <v/>
      </c>
    </row>
    <row r="185" spans="1:20">
      <c r="A185" s="10"/>
      <c r="B185" s="4"/>
      <c r="C185" s="10"/>
      <c r="D185" s="10"/>
      <c r="E185" s="10"/>
      <c r="F185" s="13"/>
      <c r="G185" s="13"/>
      <c r="H185" s="14"/>
      <c r="I185" s="14"/>
      <c r="J185" s="14"/>
      <c r="K185" s="15" t="str">
        <f t="shared" si="8"/>
        <v/>
      </c>
      <c r="L185" s="13"/>
      <c r="M185" s="14"/>
      <c r="N185" s="15" t="str">
        <f t="shared" si="9"/>
        <v/>
      </c>
      <c r="O185" s="10"/>
      <c r="P185" s="10"/>
      <c r="Q185" s="16" t="str">
        <f t="shared" ca="1" si="10"/>
        <v/>
      </c>
      <c r="R185" s="12" t="str">
        <f ca="1">IF(A185="","",IF(G185="","Sem vencimento",IF(N185&lt;=0,"Pago",IF(M185&gt;0,IF(G185&lt;TODAY(),"Parcial vencido","Parcial"),IF(G185&lt;TODAY(),"Vencido",IF(G185=TODAY(),"Vence hoje",IF(G185&lt;=TODAY()+LISTAS!$B$4,"Vence em "&amp;LISTAS!$B$4&amp;" dias","Em aberto")))))))</f>
        <v/>
      </c>
      <c r="S185" s="4"/>
      <c r="T185" s="5" t="str">
        <f t="shared" si="11"/>
        <v/>
      </c>
    </row>
    <row r="186" spans="1:20">
      <c r="A186" s="10"/>
      <c r="B186" s="4"/>
      <c r="C186" s="10"/>
      <c r="D186" s="10"/>
      <c r="E186" s="10"/>
      <c r="F186" s="13"/>
      <c r="G186" s="13"/>
      <c r="H186" s="14"/>
      <c r="I186" s="14"/>
      <c r="J186" s="14"/>
      <c r="K186" s="15" t="str">
        <f t="shared" si="8"/>
        <v/>
      </c>
      <c r="L186" s="13"/>
      <c r="M186" s="14"/>
      <c r="N186" s="15" t="str">
        <f t="shared" si="9"/>
        <v/>
      </c>
      <c r="O186" s="10"/>
      <c r="P186" s="10"/>
      <c r="Q186" s="16" t="str">
        <f t="shared" ca="1" si="10"/>
        <v/>
      </c>
      <c r="R186" s="12" t="str">
        <f ca="1">IF(A186="","",IF(G186="","Sem vencimento",IF(N186&lt;=0,"Pago",IF(M186&gt;0,IF(G186&lt;TODAY(),"Parcial vencido","Parcial"),IF(G186&lt;TODAY(),"Vencido",IF(G186=TODAY(),"Vence hoje",IF(G186&lt;=TODAY()+LISTAS!$B$4,"Vence em "&amp;LISTAS!$B$4&amp;" dias","Em aberto")))))))</f>
        <v/>
      </c>
      <c r="S186" s="4"/>
      <c r="T186" s="5" t="str">
        <f t="shared" si="11"/>
        <v/>
      </c>
    </row>
    <row r="187" spans="1:20">
      <c r="A187" s="10"/>
      <c r="B187" s="4"/>
      <c r="C187" s="10"/>
      <c r="D187" s="10"/>
      <c r="E187" s="10"/>
      <c r="F187" s="13"/>
      <c r="G187" s="13"/>
      <c r="H187" s="14"/>
      <c r="I187" s="14"/>
      <c r="J187" s="14"/>
      <c r="K187" s="15" t="str">
        <f t="shared" si="8"/>
        <v/>
      </c>
      <c r="L187" s="13"/>
      <c r="M187" s="14"/>
      <c r="N187" s="15" t="str">
        <f t="shared" si="9"/>
        <v/>
      </c>
      <c r="O187" s="10"/>
      <c r="P187" s="10"/>
      <c r="Q187" s="16" t="str">
        <f t="shared" ca="1" si="10"/>
        <v/>
      </c>
      <c r="R187" s="12" t="str">
        <f ca="1">IF(A187="","",IF(G187="","Sem vencimento",IF(N187&lt;=0,"Pago",IF(M187&gt;0,IF(G187&lt;TODAY(),"Parcial vencido","Parcial"),IF(G187&lt;TODAY(),"Vencido",IF(G187=TODAY(),"Vence hoje",IF(G187&lt;=TODAY()+LISTAS!$B$4,"Vence em "&amp;LISTAS!$B$4&amp;" dias","Em aberto")))))))</f>
        <v/>
      </c>
      <c r="S187" s="4"/>
      <c r="T187" s="5" t="str">
        <f t="shared" si="11"/>
        <v/>
      </c>
    </row>
    <row r="188" spans="1:20">
      <c r="A188" s="10"/>
      <c r="B188" s="4"/>
      <c r="C188" s="10"/>
      <c r="D188" s="10"/>
      <c r="E188" s="10"/>
      <c r="F188" s="13"/>
      <c r="G188" s="13"/>
      <c r="H188" s="14"/>
      <c r="I188" s="14"/>
      <c r="J188" s="14"/>
      <c r="K188" s="15" t="str">
        <f t="shared" si="8"/>
        <v/>
      </c>
      <c r="L188" s="13"/>
      <c r="M188" s="14"/>
      <c r="N188" s="15" t="str">
        <f t="shared" si="9"/>
        <v/>
      </c>
      <c r="O188" s="10"/>
      <c r="P188" s="10"/>
      <c r="Q188" s="16" t="str">
        <f t="shared" ca="1" si="10"/>
        <v/>
      </c>
      <c r="R188" s="12" t="str">
        <f ca="1">IF(A188="","",IF(G188="","Sem vencimento",IF(N188&lt;=0,"Pago",IF(M188&gt;0,IF(G188&lt;TODAY(),"Parcial vencido","Parcial"),IF(G188&lt;TODAY(),"Vencido",IF(G188=TODAY(),"Vence hoje",IF(G188&lt;=TODAY()+LISTAS!$B$4,"Vence em "&amp;LISTAS!$B$4&amp;" dias","Em aberto")))))))</f>
        <v/>
      </c>
      <c r="S188" s="4"/>
      <c r="T188" s="5" t="str">
        <f t="shared" si="11"/>
        <v/>
      </c>
    </row>
    <row r="189" spans="1:20">
      <c r="A189" s="10"/>
      <c r="B189" s="4"/>
      <c r="C189" s="10"/>
      <c r="D189" s="10"/>
      <c r="E189" s="10"/>
      <c r="F189" s="13"/>
      <c r="G189" s="13"/>
      <c r="H189" s="14"/>
      <c r="I189" s="14"/>
      <c r="J189" s="14"/>
      <c r="K189" s="15" t="str">
        <f t="shared" si="8"/>
        <v/>
      </c>
      <c r="L189" s="13"/>
      <c r="M189" s="14"/>
      <c r="N189" s="15" t="str">
        <f t="shared" si="9"/>
        <v/>
      </c>
      <c r="O189" s="10"/>
      <c r="P189" s="10"/>
      <c r="Q189" s="16" t="str">
        <f t="shared" ca="1" si="10"/>
        <v/>
      </c>
      <c r="R189" s="12" t="str">
        <f ca="1">IF(A189="","",IF(G189="","Sem vencimento",IF(N189&lt;=0,"Pago",IF(M189&gt;0,IF(G189&lt;TODAY(),"Parcial vencido","Parcial"),IF(G189&lt;TODAY(),"Vencido",IF(G189=TODAY(),"Vence hoje",IF(G189&lt;=TODAY()+LISTAS!$B$4,"Vence em "&amp;LISTAS!$B$4&amp;" dias","Em aberto")))))))</f>
        <v/>
      </c>
      <c r="S189" s="4"/>
      <c r="T189" s="5" t="str">
        <f t="shared" si="11"/>
        <v/>
      </c>
    </row>
    <row r="190" spans="1:20">
      <c r="A190" s="10"/>
      <c r="B190" s="4"/>
      <c r="C190" s="10"/>
      <c r="D190" s="10"/>
      <c r="E190" s="10"/>
      <c r="F190" s="13"/>
      <c r="G190" s="13"/>
      <c r="H190" s="14"/>
      <c r="I190" s="14"/>
      <c r="J190" s="14"/>
      <c r="K190" s="15" t="str">
        <f t="shared" si="8"/>
        <v/>
      </c>
      <c r="L190" s="13"/>
      <c r="M190" s="14"/>
      <c r="N190" s="15" t="str">
        <f t="shared" si="9"/>
        <v/>
      </c>
      <c r="O190" s="10"/>
      <c r="P190" s="10"/>
      <c r="Q190" s="16" t="str">
        <f t="shared" ca="1" si="10"/>
        <v/>
      </c>
      <c r="R190" s="12" t="str">
        <f ca="1">IF(A190="","",IF(G190="","Sem vencimento",IF(N190&lt;=0,"Pago",IF(M190&gt;0,IF(G190&lt;TODAY(),"Parcial vencido","Parcial"),IF(G190&lt;TODAY(),"Vencido",IF(G190=TODAY(),"Vence hoje",IF(G190&lt;=TODAY()+LISTAS!$B$4,"Vence em "&amp;LISTAS!$B$4&amp;" dias","Em aberto")))))))</f>
        <v/>
      </c>
      <c r="S190" s="4"/>
      <c r="T190" s="5" t="str">
        <f t="shared" si="11"/>
        <v/>
      </c>
    </row>
    <row r="191" spans="1:20">
      <c r="A191" s="10"/>
      <c r="B191" s="4"/>
      <c r="C191" s="10"/>
      <c r="D191" s="10"/>
      <c r="E191" s="10"/>
      <c r="F191" s="13"/>
      <c r="G191" s="13"/>
      <c r="H191" s="14"/>
      <c r="I191" s="14"/>
      <c r="J191" s="14"/>
      <c r="K191" s="15" t="str">
        <f t="shared" si="8"/>
        <v/>
      </c>
      <c r="L191" s="13"/>
      <c r="M191" s="14"/>
      <c r="N191" s="15" t="str">
        <f t="shared" si="9"/>
        <v/>
      </c>
      <c r="O191" s="10"/>
      <c r="P191" s="10"/>
      <c r="Q191" s="16" t="str">
        <f t="shared" ca="1" si="10"/>
        <v/>
      </c>
      <c r="R191" s="12" t="str">
        <f ca="1">IF(A191="","",IF(G191="","Sem vencimento",IF(N191&lt;=0,"Pago",IF(M191&gt;0,IF(G191&lt;TODAY(),"Parcial vencido","Parcial"),IF(G191&lt;TODAY(),"Vencido",IF(G191=TODAY(),"Vence hoje",IF(G191&lt;=TODAY()+LISTAS!$B$4,"Vence em "&amp;LISTAS!$B$4&amp;" dias","Em aberto")))))))</f>
        <v/>
      </c>
      <c r="S191" s="4"/>
      <c r="T191" s="5" t="str">
        <f t="shared" si="11"/>
        <v/>
      </c>
    </row>
    <row r="192" spans="1:20">
      <c r="A192" s="10"/>
      <c r="B192" s="4"/>
      <c r="C192" s="10"/>
      <c r="D192" s="10"/>
      <c r="E192" s="10"/>
      <c r="F192" s="13"/>
      <c r="G192" s="13"/>
      <c r="H192" s="14"/>
      <c r="I192" s="14"/>
      <c r="J192" s="14"/>
      <c r="K192" s="15" t="str">
        <f t="shared" si="8"/>
        <v/>
      </c>
      <c r="L192" s="13"/>
      <c r="M192" s="14"/>
      <c r="N192" s="15" t="str">
        <f t="shared" si="9"/>
        <v/>
      </c>
      <c r="O192" s="10"/>
      <c r="P192" s="10"/>
      <c r="Q192" s="16" t="str">
        <f t="shared" ca="1" si="10"/>
        <v/>
      </c>
      <c r="R192" s="12" t="str">
        <f ca="1">IF(A192="","",IF(G192="","Sem vencimento",IF(N192&lt;=0,"Pago",IF(M192&gt;0,IF(G192&lt;TODAY(),"Parcial vencido","Parcial"),IF(G192&lt;TODAY(),"Vencido",IF(G192=TODAY(),"Vence hoje",IF(G192&lt;=TODAY()+LISTAS!$B$4,"Vence em "&amp;LISTAS!$B$4&amp;" dias","Em aberto")))))))</f>
        <v/>
      </c>
      <c r="S192" s="4"/>
      <c r="T192" s="5" t="str">
        <f t="shared" si="11"/>
        <v/>
      </c>
    </row>
    <row r="193" spans="1:20">
      <c r="A193" s="10"/>
      <c r="B193" s="4"/>
      <c r="C193" s="10"/>
      <c r="D193" s="10"/>
      <c r="E193" s="10"/>
      <c r="F193" s="13"/>
      <c r="G193" s="13"/>
      <c r="H193" s="14"/>
      <c r="I193" s="14"/>
      <c r="J193" s="14"/>
      <c r="K193" s="15" t="str">
        <f t="shared" si="8"/>
        <v/>
      </c>
      <c r="L193" s="13"/>
      <c r="M193" s="14"/>
      <c r="N193" s="15" t="str">
        <f t="shared" si="9"/>
        <v/>
      </c>
      <c r="O193" s="10"/>
      <c r="P193" s="10"/>
      <c r="Q193" s="16" t="str">
        <f t="shared" ca="1" si="10"/>
        <v/>
      </c>
      <c r="R193" s="12" t="str">
        <f ca="1">IF(A193="","",IF(G193="","Sem vencimento",IF(N193&lt;=0,"Pago",IF(M193&gt;0,IF(G193&lt;TODAY(),"Parcial vencido","Parcial"),IF(G193&lt;TODAY(),"Vencido",IF(G193=TODAY(),"Vence hoje",IF(G193&lt;=TODAY()+LISTAS!$B$4,"Vence em "&amp;LISTAS!$B$4&amp;" dias","Em aberto")))))))</f>
        <v/>
      </c>
      <c r="S193" s="4"/>
      <c r="T193" s="5" t="str">
        <f t="shared" si="11"/>
        <v/>
      </c>
    </row>
    <row r="194" spans="1:20">
      <c r="A194" s="10"/>
      <c r="B194" s="4"/>
      <c r="C194" s="10"/>
      <c r="D194" s="10"/>
      <c r="E194" s="10"/>
      <c r="F194" s="13"/>
      <c r="G194" s="13"/>
      <c r="H194" s="14"/>
      <c r="I194" s="14"/>
      <c r="J194" s="14"/>
      <c r="K194" s="15" t="str">
        <f t="shared" si="8"/>
        <v/>
      </c>
      <c r="L194" s="13"/>
      <c r="M194" s="14"/>
      <c r="N194" s="15" t="str">
        <f t="shared" si="9"/>
        <v/>
      </c>
      <c r="O194" s="10"/>
      <c r="P194" s="10"/>
      <c r="Q194" s="16" t="str">
        <f t="shared" ca="1" si="10"/>
        <v/>
      </c>
      <c r="R194" s="12" t="str">
        <f ca="1">IF(A194="","",IF(G194="","Sem vencimento",IF(N194&lt;=0,"Pago",IF(M194&gt;0,IF(G194&lt;TODAY(),"Parcial vencido","Parcial"),IF(G194&lt;TODAY(),"Vencido",IF(G194=TODAY(),"Vence hoje",IF(G194&lt;=TODAY()+LISTAS!$B$4,"Vence em "&amp;LISTAS!$B$4&amp;" dias","Em aberto")))))))</f>
        <v/>
      </c>
      <c r="S194" s="4"/>
      <c r="T194" s="5" t="str">
        <f t="shared" si="11"/>
        <v/>
      </c>
    </row>
    <row r="195" spans="1:20">
      <c r="A195" s="10"/>
      <c r="B195" s="4"/>
      <c r="C195" s="10"/>
      <c r="D195" s="10"/>
      <c r="E195" s="10"/>
      <c r="F195" s="13"/>
      <c r="G195" s="13"/>
      <c r="H195" s="14"/>
      <c r="I195" s="14"/>
      <c r="J195" s="14"/>
      <c r="K195" s="15" t="str">
        <f t="shared" si="8"/>
        <v/>
      </c>
      <c r="L195" s="13"/>
      <c r="M195" s="14"/>
      <c r="N195" s="15" t="str">
        <f t="shared" si="9"/>
        <v/>
      </c>
      <c r="O195" s="10"/>
      <c r="P195" s="10"/>
      <c r="Q195" s="16" t="str">
        <f t="shared" ca="1" si="10"/>
        <v/>
      </c>
      <c r="R195" s="12" t="str">
        <f ca="1">IF(A195="","",IF(G195="","Sem vencimento",IF(N195&lt;=0,"Pago",IF(M195&gt;0,IF(G195&lt;TODAY(),"Parcial vencido","Parcial"),IF(G195&lt;TODAY(),"Vencido",IF(G195=TODAY(),"Vence hoje",IF(G195&lt;=TODAY()+LISTAS!$B$4,"Vence em "&amp;LISTAS!$B$4&amp;" dias","Em aberto")))))))</f>
        <v/>
      </c>
      <c r="S195" s="4"/>
      <c r="T195" s="5" t="str">
        <f t="shared" si="11"/>
        <v/>
      </c>
    </row>
    <row r="196" spans="1:20">
      <c r="A196" s="10"/>
      <c r="B196" s="4"/>
      <c r="C196" s="10"/>
      <c r="D196" s="10"/>
      <c r="E196" s="10"/>
      <c r="F196" s="13"/>
      <c r="G196" s="13"/>
      <c r="H196" s="14"/>
      <c r="I196" s="14"/>
      <c r="J196" s="14"/>
      <c r="K196" s="15" t="str">
        <f t="shared" si="8"/>
        <v/>
      </c>
      <c r="L196" s="13"/>
      <c r="M196" s="14"/>
      <c r="N196" s="15" t="str">
        <f t="shared" si="9"/>
        <v/>
      </c>
      <c r="O196" s="10"/>
      <c r="P196" s="10"/>
      <c r="Q196" s="16" t="str">
        <f t="shared" ca="1" si="10"/>
        <v/>
      </c>
      <c r="R196" s="12" t="str">
        <f ca="1">IF(A196="","",IF(G196="","Sem vencimento",IF(N196&lt;=0,"Pago",IF(M196&gt;0,IF(G196&lt;TODAY(),"Parcial vencido","Parcial"),IF(G196&lt;TODAY(),"Vencido",IF(G196=TODAY(),"Vence hoje",IF(G196&lt;=TODAY()+LISTAS!$B$4,"Vence em "&amp;LISTAS!$B$4&amp;" dias","Em aberto")))))))</f>
        <v/>
      </c>
      <c r="S196" s="4"/>
      <c r="T196" s="5" t="str">
        <f t="shared" si="11"/>
        <v/>
      </c>
    </row>
    <row r="197" spans="1:20">
      <c r="A197" s="10"/>
      <c r="B197" s="4"/>
      <c r="C197" s="10"/>
      <c r="D197" s="10"/>
      <c r="E197" s="10"/>
      <c r="F197" s="13"/>
      <c r="G197" s="13"/>
      <c r="H197" s="14"/>
      <c r="I197" s="14"/>
      <c r="J197" s="14"/>
      <c r="K197" s="15" t="str">
        <f t="shared" ref="K197:K260" si="12">IF(A197="","",MAX(H197-I197+J197,0))</f>
        <v/>
      </c>
      <c r="L197" s="13"/>
      <c r="M197" s="14"/>
      <c r="N197" s="15" t="str">
        <f t="shared" ref="N197:N260" si="13">IF(A197="","",MAX(K197-M197,0))</f>
        <v/>
      </c>
      <c r="O197" s="10"/>
      <c r="P197" s="10"/>
      <c r="Q197" s="16" t="str">
        <f t="shared" ref="Q197:Q260" ca="1" si="14">IF(OR(A197="",G197="",N197&lt;=0),"",G197-TODAY())</f>
        <v/>
      </c>
      <c r="R197" s="12" t="str">
        <f ca="1">IF(A197="","",IF(G197="","Sem vencimento",IF(N197&lt;=0,"Pago",IF(M197&gt;0,IF(G197&lt;TODAY(),"Parcial vencido","Parcial"),IF(G197&lt;TODAY(),"Vencido",IF(G197=TODAY(),"Vence hoje",IF(G197&lt;=TODAY()+LISTAS!$B$4,"Vence em "&amp;LISTAS!$B$4&amp;" dias","Em aberto")))))))</f>
        <v/>
      </c>
      <c r="S197" s="4"/>
      <c r="T197" s="5" t="str">
        <f t="shared" ref="T197:T260" si="15">IF(A197="","",IF(C197="","Categoria; ","")&amp;IF(G197="","Vencimento; ","")&amp;IF(H197&lt;=0,"Valor; ","")&amp;IF(P197="","Responsável; ","")&amp;IF(AND(M197&gt;0,L197=""),"Data pgto.; ","")&amp;IF(AND(L197&lt;&gt;"",M197&lt;=0),"Valor pago; ","")&amp;IF(M197&gt;K197,"Pagamento &gt; previsto; ","")&amp;IF(AND(E197&lt;&gt;"",COUNTIFS($A$5:$A$1004,A197,$E$5:$E$1004,E197)&gt;1),"Possível duplicidade; ",""))</f>
        <v/>
      </c>
    </row>
    <row r="198" spans="1:20">
      <c r="A198" s="10"/>
      <c r="B198" s="4"/>
      <c r="C198" s="10"/>
      <c r="D198" s="10"/>
      <c r="E198" s="10"/>
      <c r="F198" s="13"/>
      <c r="G198" s="13"/>
      <c r="H198" s="14"/>
      <c r="I198" s="14"/>
      <c r="J198" s="14"/>
      <c r="K198" s="15" t="str">
        <f t="shared" si="12"/>
        <v/>
      </c>
      <c r="L198" s="13"/>
      <c r="M198" s="14"/>
      <c r="N198" s="15" t="str">
        <f t="shared" si="13"/>
        <v/>
      </c>
      <c r="O198" s="10"/>
      <c r="P198" s="10"/>
      <c r="Q198" s="16" t="str">
        <f t="shared" ca="1" si="14"/>
        <v/>
      </c>
      <c r="R198" s="12" t="str">
        <f ca="1">IF(A198="","",IF(G198="","Sem vencimento",IF(N198&lt;=0,"Pago",IF(M198&gt;0,IF(G198&lt;TODAY(),"Parcial vencido","Parcial"),IF(G198&lt;TODAY(),"Vencido",IF(G198=TODAY(),"Vence hoje",IF(G198&lt;=TODAY()+LISTAS!$B$4,"Vence em "&amp;LISTAS!$B$4&amp;" dias","Em aberto")))))))</f>
        <v/>
      </c>
      <c r="S198" s="4"/>
      <c r="T198" s="5" t="str">
        <f t="shared" si="15"/>
        <v/>
      </c>
    </row>
    <row r="199" spans="1:20">
      <c r="A199" s="10"/>
      <c r="B199" s="4"/>
      <c r="C199" s="10"/>
      <c r="D199" s="10"/>
      <c r="E199" s="10"/>
      <c r="F199" s="13"/>
      <c r="G199" s="13"/>
      <c r="H199" s="14"/>
      <c r="I199" s="14"/>
      <c r="J199" s="14"/>
      <c r="K199" s="15" t="str">
        <f t="shared" si="12"/>
        <v/>
      </c>
      <c r="L199" s="13"/>
      <c r="M199" s="14"/>
      <c r="N199" s="15" t="str">
        <f t="shared" si="13"/>
        <v/>
      </c>
      <c r="O199" s="10"/>
      <c r="P199" s="10"/>
      <c r="Q199" s="16" t="str">
        <f t="shared" ca="1" si="14"/>
        <v/>
      </c>
      <c r="R199" s="12" t="str">
        <f ca="1">IF(A199="","",IF(G199="","Sem vencimento",IF(N199&lt;=0,"Pago",IF(M199&gt;0,IF(G199&lt;TODAY(),"Parcial vencido","Parcial"),IF(G199&lt;TODAY(),"Vencido",IF(G199=TODAY(),"Vence hoje",IF(G199&lt;=TODAY()+LISTAS!$B$4,"Vence em "&amp;LISTAS!$B$4&amp;" dias","Em aberto")))))))</f>
        <v/>
      </c>
      <c r="S199" s="4"/>
      <c r="T199" s="5" t="str">
        <f t="shared" si="15"/>
        <v/>
      </c>
    </row>
    <row r="200" spans="1:20">
      <c r="A200" s="10"/>
      <c r="B200" s="4"/>
      <c r="C200" s="10"/>
      <c r="D200" s="10"/>
      <c r="E200" s="10"/>
      <c r="F200" s="13"/>
      <c r="G200" s="13"/>
      <c r="H200" s="14"/>
      <c r="I200" s="14"/>
      <c r="J200" s="14"/>
      <c r="K200" s="15" t="str">
        <f t="shared" si="12"/>
        <v/>
      </c>
      <c r="L200" s="13"/>
      <c r="M200" s="14"/>
      <c r="N200" s="15" t="str">
        <f t="shared" si="13"/>
        <v/>
      </c>
      <c r="O200" s="10"/>
      <c r="P200" s="10"/>
      <c r="Q200" s="16" t="str">
        <f t="shared" ca="1" si="14"/>
        <v/>
      </c>
      <c r="R200" s="12" t="str">
        <f ca="1">IF(A200="","",IF(G200="","Sem vencimento",IF(N200&lt;=0,"Pago",IF(M200&gt;0,IF(G200&lt;TODAY(),"Parcial vencido","Parcial"),IF(G200&lt;TODAY(),"Vencido",IF(G200=TODAY(),"Vence hoje",IF(G200&lt;=TODAY()+LISTAS!$B$4,"Vence em "&amp;LISTAS!$B$4&amp;" dias","Em aberto")))))))</f>
        <v/>
      </c>
      <c r="S200" s="4"/>
      <c r="T200" s="5" t="str">
        <f t="shared" si="15"/>
        <v/>
      </c>
    </row>
    <row r="201" spans="1:20">
      <c r="A201" s="10"/>
      <c r="B201" s="4"/>
      <c r="C201" s="10"/>
      <c r="D201" s="10"/>
      <c r="E201" s="10"/>
      <c r="F201" s="13"/>
      <c r="G201" s="13"/>
      <c r="H201" s="14"/>
      <c r="I201" s="14"/>
      <c r="J201" s="14"/>
      <c r="K201" s="15" t="str">
        <f t="shared" si="12"/>
        <v/>
      </c>
      <c r="L201" s="13"/>
      <c r="M201" s="14"/>
      <c r="N201" s="15" t="str">
        <f t="shared" si="13"/>
        <v/>
      </c>
      <c r="O201" s="10"/>
      <c r="P201" s="10"/>
      <c r="Q201" s="16" t="str">
        <f t="shared" ca="1" si="14"/>
        <v/>
      </c>
      <c r="R201" s="12" t="str">
        <f ca="1">IF(A201="","",IF(G201="","Sem vencimento",IF(N201&lt;=0,"Pago",IF(M201&gt;0,IF(G201&lt;TODAY(),"Parcial vencido","Parcial"),IF(G201&lt;TODAY(),"Vencido",IF(G201=TODAY(),"Vence hoje",IF(G201&lt;=TODAY()+LISTAS!$B$4,"Vence em "&amp;LISTAS!$B$4&amp;" dias","Em aberto")))))))</f>
        <v/>
      </c>
      <c r="S201" s="4"/>
      <c r="T201" s="5" t="str">
        <f t="shared" si="15"/>
        <v/>
      </c>
    </row>
    <row r="202" spans="1:20">
      <c r="A202" s="10"/>
      <c r="B202" s="4"/>
      <c r="C202" s="10"/>
      <c r="D202" s="10"/>
      <c r="E202" s="10"/>
      <c r="F202" s="13"/>
      <c r="G202" s="13"/>
      <c r="H202" s="14"/>
      <c r="I202" s="14"/>
      <c r="J202" s="14"/>
      <c r="K202" s="15" t="str">
        <f t="shared" si="12"/>
        <v/>
      </c>
      <c r="L202" s="13"/>
      <c r="M202" s="14"/>
      <c r="N202" s="15" t="str">
        <f t="shared" si="13"/>
        <v/>
      </c>
      <c r="O202" s="10"/>
      <c r="P202" s="10"/>
      <c r="Q202" s="16" t="str">
        <f t="shared" ca="1" si="14"/>
        <v/>
      </c>
      <c r="R202" s="12" t="str">
        <f ca="1">IF(A202="","",IF(G202="","Sem vencimento",IF(N202&lt;=0,"Pago",IF(M202&gt;0,IF(G202&lt;TODAY(),"Parcial vencido","Parcial"),IF(G202&lt;TODAY(),"Vencido",IF(G202=TODAY(),"Vence hoje",IF(G202&lt;=TODAY()+LISTAS!$B$4,"Vence em "&amp;LISTAS!$B$4&amp;" dias","Em aberto")))))))</f>
        <v/>
      </c>
      <c r="S202" s="4"/>
      <c r="T202" s="5" t="str">
        <f t="shared" si="15"/>
        <v/>
      </c>
    </row>
    <row r="203" spans="1:20">
      <c r="A203" s="10"/>
      <c r="B203" s="4"/>
      <c r="C203" s="10"/>
      <c r="D203" s="10"/>
      <c r="E203" s="10"/>
      <c r="F203" s="13"/>
      <c r="G203" s="13"/>
      <c r="H203" s="14"/>
      <c r="I203" s="14"/>
      <c r="J203" s="14"/>
      <c r="K203" s="15" t="str">
        <f t="shared" si="12"/>
        <v/>
      </c>
      <c r="L203" s="13"/>
      <c r="M203" s="14"/>
      <c r="N203" s="15" t="str">
        <f t="shared" si="13"/>
        <v/>
      </c>
      <c r="O203" s="10"/>
      <c r="P203" s="10"/>
      <c r="Q203" s="16" t="str">
        <f t="shared" ca="1" si="14"/>
        <v/>
      </c>
      <c r="R203" s="12" t="str">
        <f ca="1">IF(A203="","",IF(G203="","Sem vencimento",IF(N203&lt;=0,"Pago",IF(M203&gt;0,IF(G203&lt;TODAY(),"Parcial vencido","Parcial"),IF(G203&lt;TODAY(),"Vencido",IF(G203=TODAY(),"Vence hoje",IF(G203&lt;=TODAY()+LISTAS!$B$4,"Vence em "&amp;LISTAS!$B$4&amp;" dias","Em aberto")))))))</f>
        <v/>
      </c>
      <c r="S203" s="4"/>
      <c r="T203" s="5" t="str">
        <f t="shared" si="15"/>
        <v/>
      </c>
    </row>
    <row r="204" spans="1:20">
      <c r="A204" s="10"/>
      <c r="B204" s="4"/>
      <c r="C204" s="10"/>
      <c r="D204" s="10"/>
      <c r="E204" s="10"/>
      <c r="F204" s="13"/>
      <c r="G204" s="13"/>
      <c r="H204" s="14"/>
      <c r="I204" s="14"/>
      <c r="J204" s="14"/>
      <c r="K204" s="15" t="str">
        <f t="shared" si="12"/>
        <v/>
      </c>
      <c r="L204" s="13"/>
      <c r="M204" s="14"/>
      <c r="N204" s="15" t="str">
        <f t="shared" si="13"/>
        <v/>
      </c>
      <c r="O204" s="10"/>
      <c r="P204" s="10"/>
      <c r="Q204" s="16" t="str">
        <f t="shared" ca="1" si="14"/>
        <v/>
      </c>
      <c r="R204" s="12" t="str">
        <f ca="1">IF(A204="","",IF(G204="","Sem vencimento",IF(N204&lt;=0,"Pago",IF(M204&gt;0,IF(G204&lt;TODAY(),"Parcial vencido","Parcial"),IF(G204&lt;TODAY(),"Vencido",IF(G204=TODAY(),"Vence hoje",IF(G204&lt;=TODAY()+LISTAS!$B$4,"Vence em "&amp;LISTAS!$B$4&amp;" dias","Em aberto")))))))</f>
        <v/>
      </c>
      <c r="S204" s="4"/>
      <c r="T204" s="5" t="str">
        <f t="shared" si="15"/>
        <v/>
      </c>
    </row>
    <row r="205" spans="1:20">
      <c r="A205" s="10"/>
      <c r="B205" s="4"/>
      <c r="C205" s="10"/>
      <c r="D205" s="10"/>
      <c r="E205" s="10"/>
      <c r="F205" s="13"/>
      <c r="G205" s="13"/>
      <c r="H205" s="14"/>
      <c r="I205" s="14"/>
      <c r="J205" s="14"/>
      <c r="K205" s="15" t="str">
        <f t="shared" si="12"/>
        <v/>
      </c>
      <c r="L205" s="13"/>
      <c r="M205" s="14"/>
      <c r="N205" s="15" t="str">
        <f t="shared" si="13"/>
        <v/>
      </c>
      <c r="O205" s="10"/>
      <c r="P205" s="10"/>
      <c r="Q205" s="16" t="str">
        <f t="shared" ca="1" si="14"/>
        <v/>
      </c>
      <c r="R205" s="12" t="str">
        <f ca="1">IF(A205="","",IF(G205="","Sem vencimento",IF(N205&lt;=0,"Pago",IF(M205&gt;0,IF(G205&lt;TODAY(),"Parcial vencido","Parcial"),IF(G205&lt;TODAY(),"Vencido",IF(G205=TODAY(),"Vence hoje",IF(G205&lt;=TODAY()+LISTAS!$B$4,"Vence em "&amp;LISTAS!$B$4&amp;" dias","Em aberto")))))))</f>
        <v/>
      </c>
      <c r="S205" s="4"/>
      <c r="T205" s="5" t="str">
        <f t="shared" si="15"/>
        <v/>
      </c>
    </row>
    <row r="206" spans="1:20">
      <c r="A206" s="10"/>
      <c r="B206" s="4"/>
      <c r="C206" s="10"/>
      <c r="D206" s="10"/>
      <c r="E206" s="10"/>
      <c r="F206" s="13"/>
      <c r="G206" s="13"/>
      <c r="H206" s="14"/>
      <c r="I206" s="14"/>
      <c r="J206" s="14"/>
      <c r="K206" s="15" t="str">
        <f t="shared" si="12"/>
        <v/>
      </c>
      <c r="L206" s="13"/>
      <c r="M206" s="14"/>
      <c r="N206" s="15" t="str">
        <f t="shared" si="13"/>
        <v/>
      </c>
      <c r="O206" s="10"/>
      <c r="P206" s="10"/>
      <c r="Q206" s="16" t="str">
        <f t="shared" ca="1" si="14"/>
        <v/>
      </c>
      <c r="R206" s="12" t="str">
        <f ca="1">IF(A206="","",IF(G206="","Sem vencimento",IF(N206&lt;=0,"Pago",IF(M206&gt;0,IF(G206&lt;TODAY(),"Parcial vencido","Parcial"),IF(G206&lt;TODAY(),"Vencido",IF(G206=TODAY(),"Vence hoje",IF(G206&lt;=TODAY()+LISTAS!$B$4,"Vence em "&amp;LISTAS!$B$4&amp;" dias","Em aberto")))))))</f>
        <v/>
      </c>
      <c r="S206" s="4"/>
      <c r="T206" s="5" t="str">
        <f t="shared" si="15"/>
        <v/>
      </c>
    </row>
    <row r="207" spans="1:20">
      <c r="A207" s="10"/>
      <c r="B207" s="4"/>
      <c r="C207" s="10"/>
      <c r="D207" s="10"/>
      <c r="E207" s="10"/>
      <c r="F207" s="13"/>
      <c r="G207" s="13"/>
      <c r="H207" s="14"/>
      <c r="I207" s="14"/>
      <c r="J207" s="14"/>
      <c r="K207" s="15" t="str">
        <f t="shared" si="12"/>
        <v/>
      </c>
      <c r="L207" s="13"/>
      <c r="M207" s="14"/>
      <c r="N207" s="15" t="str">
        <f t="shared" si="13"/>
        <v/>
      </c>
      <c r="O207" s="10"/>
      <c r="P207" s="10"/>
      <c r="Q207" s="16" t="str">
        <f t="shared" ca="1" si="14"/>
        <v/>
      </c>
      <c r="R207" s="12" t="str">
        <f ca="1">IF(A207="","",IF(G207="","Sem vencimento",IF(N207&lt;=0,"Pago",IF(M207&gt;0,IF(G207&lt;TODAY(),"Parcial vencido","Parcial"),IF(G207&lt;TODAY(),"Vencido",IF(G207=TODAY(),"Vence hoje",IF(G207&lt;=TODAY()+LISTAS!$B$4,"Vence em "&amp;LISTAS!$B$4&amp;" dias","Em aberto")))))))</f>
        <v/>
      </c>
      <c r="S207" s="4"/>
      <c r="T207" s="5" t="str">
        <f t="shared" si="15"/>
        <v/>
      </c>
    </row>
    <row r="208" spans="1:20">
      <c r="A208" s="10"/>
      <c r="B208" s="4"/>
      <c r="C208" s="10"/>
      <c r="D208" s="10"/>
      <c r="E208" s="10"/>
      <c r="F208" s="13"/>
      <c r="G208" s="13"/>
      <c r="H208" s="14"/>
      <c r="I208" s="14"/>
      <c r="J208" s="14"/>
      <c r="K208" s="15" t="str">
        <f t="shared" si="12"/>
        <v/>
      </c>
      <c r="L208" s="13"/>
      <c r="M208" s="14"/>
      <c r="N208" s="15" t="str">
        <f t="shared" si="13"/>
        <v/>
      </c>
      <c r="O208" s="10"/>
      <c r="P208" s="10"/>
      <c r="Q208" s="16" t="str">
        <f t="shared" ca="1" si="14"/>
        <v/>
      </c>
      <c r="R208" s="12" t="str">
        <f ca="1">IF(A208="","",IF(G208="","Sem vencimento",IF(N208&lt;=0,"Pago",IF(M208&gt;0,IF(G208&lt;TODAY(),"Parcial vencido","Parcial"),IF(G208&lt;TODAY(),"Vencido",IF(G208=TODAY(),"Vence hoje",IF(G208&lt;=TODAY()+LISTAS!$B$4,"Vence em "&amp;LISTAS!$B$4&amp;" dias","Em aberto")))))))</f>
        <v/>
      </c>
      <c r="S208" s="4"/>
      <c r="T208" s="5" t="str">
        <f t="shared" si="15"/>
        <v/>
      </c>
    </row>
    <row r="209" spans="1:20">
      <c r="A209" s="10"/>
      <c r="B209" s="4"/>
      <c r="C209" s="10"/>
      <c r="D209" s="10"/>
      <c r="E209" s="10"/>
      <c r="F209" s="13"/>
      <c r="G209" s="13"/>
      <c r="H209" s="14"/>
      <c r="I209" s="14"/>
      <c r="J209" s="14"/>
      <c r="K209" s="15" t="str">
        <f t="shared" si="12"/>
        <v/>
      </c>
      <c r="L209" s="13"/>
      <c r="M209" s="14"/>
      <c r="N209" s="15" t="str">
        <f t="shared" si="13"/>
        <v/>
      </c>
      <c r="O209" s="10"/>
      <c r="P209" s="10"/>
      <c r="Q209" s="16" t="str">
        <f t="shared" ca="1" si="14"/>
        <v/>
      </c>
      <c r="R209" s="12" t="str">
        <f ca="1">IF(A209="","",IF(G209="","Sem vencimento",IF(N209&lt;=0,"Pago",IF(M209&gt;0,IF(G209&lt;TODAY(),"Parcial vencido","Parcial"),IF(G209&lt;TODAY(),"Vencido",IF(G209=TODAY(),"Vence hoje",IF(G209&lt;=TODAY()+LISTAS!$B$4,"Vence em "&amp;LISTAS!$B$4&amp;" dias","Em aberto")))))))</f>
        <v/>
      </c>
      <c r="S209" s="4"/>
      <c r="T209" s="5" t="str">
        <f t="shared" si="15"/>
        <v/>
      </c>
    </row>
    <row r="210" spans="1:20">
      <c r="A210" s="10"/>
      <c r="B210" s="4"/>
      <c r="C210" s="10"/>
      <c r="D210" s="10"/>
      <c r="E210" s="10"/>
      <c r="F210" s="13"/>
      <c r="G210" s="13"/>
      <c r="H210" s="14"/>
      <c r="I210" s="14"/>
      <c r="J210" s="14"/>
      <c r="K210" s="15" t="str">
        <f t="shared" si="12"/>
        <v/>
      </c>
      <c r="L210" s="13"/>
      <c r="M210" s="14"/>
      <c r="N210" s="15" t="str">
        <f t="shared" si="13"/>
        <v/>
      </c>
      <c r="O210" s="10"/>
      <c r="P210" s="10"/>
      <c r="Q210" s="16" t="str">
        <f t="shared" ca="1" si="14"/>
        <v/>
      </c>
      <c r="R210" s="12" t="str">
        <f ca="1">IF(A210="","",IF(G210="","Sem vencimento",IF(N210&lt;=0,"Pago",IF(M210&gt;0,IF(G210&lt;TODAY(),"Parcial vencido","Parcial"),IF(G210&lt;TODAY(),"Vencido",IF(G210=TODAY(),"Vence hoje",IF(G210&lt;=TODAY()+LISTAS!$B$4,"Vence em "&amp;LISTAS!$B$4&amp;" dias","Em aberto")))))))</f>
        <v/>
      </c>
      <c r="S210" s="4"/>
      <c r="T210" s="5" t="str">
        <f t="shared" si="15"/>
        <v/>
      </c>
    </row>
    <row r="211" spans="1:20">
      <c r="A211" s="10"/>
      <c r="B211" s="4"/>
      <c r="C211" s="10"/>
      <c r="D211" s="10"/>
      <c r="E211" s="10"/>
      <c r="F211" s="13"/>
      <c r="G211" s="13"/>
      <c r="H211" s="14"/>
      <c r="I211" s="14"/>
      <c r="J211" s="14"/>
      <c r="K211" s="15" t="str">
        <f t="shared" si="12"/>
        <v/>
      </c>
      <c r="L211" s="13"/>
      <c r="M211" s="14"/>
      <c r="N211" s="15" t="str">
        <f t="shared" si="13"/>
        <v/>
      </c>
      <c r="O211" s="10"/>
      <c r="P211" s="10"/>
      <c r="Q211" s="16" t="str">
        <f t="shared" ca="1" si="14"/>
        <v/>
      </c>
      <c r="R211" s="12" t="str">
        <f ca="1">IF(A211="","",IF(G211="","Sem vencimento",IF(N211&lt;=0,"Pago",IF(M211&gt;0,IF(G211&lt;TODAY(),"Parcial vencido","Parcial"),IF(G211&lt;TODAY(),"Vencido",IF(G211=TODAY(),"Vence hoje",IF(G211&lt;=TODAY()+LISTAS!$B$4,"Vence em "&amp;LISTAS!$B$4&amp;" dias","Em aberto")))))))</f>
        <v/>
      </c>
      <c r="S211" s="4"/>
      <c r="T211" s="5" t="str">
        <f t="shared" si="15"/>
        <v/>
      </c>
    </row>
    <row r="212" spans="1:20">
      <c r="A212" s="10"/>
      <c r="B212" s="4"/>
      <c r="C212" s="10"/>
      <c r="D212" s="10"/>
      <c r="E212" s="10"/>
      <c r="F212" s="13"/>
      <c r="G212" s="13"/>
      <c r="H212" s="14"/>
      <c r="I212" s="14"/>
      <c r="J212" s="14"/>
      <c r="K212" s="15" t="str">
        <f t="shared" si="12"/>
        <v/>
      </c>
      <c r="L212" s="13"/>
      <c r="M212" s="14"/>
      <c r="N212" s="15" t="str">
        <f t="shared" si="13"/>
        <v/>
      </c>
      <c r="O212" s="10"/>
      <c r="P212" s="10"/>
      <c r="Q212" s="16" t="str">
        <f t="shared" ca="1" si="14"/>
        <v/>
      </c>
      <c r="R212" s="12" t="str">
        <f ca="1">IF(A212="","",IF(G212="","Sem vencimento",IF(N212&lt;=0,"Pago",IF(M212&gt;0,IF(G212&lt;TODAY(),"Parcial vencido","Parcial"),IF(G212&lt;TODAY(),"Vencido",IF(G212=TODAY(),"Vence hoje",IF(G212&lt;=TODAY()+LISTAS!$B$4,"Vence em "&amp;LISTAS!$B$4&amp;" dias","Em aberto")))))))</f>
        <v/>
      </c>
      <c r="S212" s="4"/>
      <c r="T212" s="5" t="str">
        <f t="shared" si="15"/>
        <v/>
      </c>
    </row>
    <row r="213" spans="1:20">
      <c r="A213" s="10"/>
      <c r="B213" s="4"/>
      <c r="C213" s="10"/>
      <c r="D213" s="10"/>
      <c r="E213" s="10"/>
      <c r="F213" s="13"/>
      <c r="G213" s="13"/>
      <c r="H213" s="14"/>
      <c r="I213" s="14"/>
      <c r="J213" s="14"/>
      <c r="K213" s="15" t="str">
        <f t="shared" si="12"/>
        <v/>
      </c>
      <c r="L213" s="13"/>
      <c r="M213" s="14"/>
      <c r="N213" s="15" t="str">
        <f t="shared" si="13"/>
        <v/>
      </c>
      <c r="O213" s="10"/>
      <c r="P213" s="10"/>
      <c r="Q213" s="16" t="str">
        <f t="shared" ca="1" si="14"/>
        <v/>
      </c>
      <c r="R213" s="12" t="str">
        <f ca="1">IF(A213="","",IF(G213="","Sem vencimento",IF(N213&lt;=0,"Pago",IF(M213&gt;0,IF(G213&lt;TODAY(),"Parcial vencido","Parcial"),IF(G213&lt;TODAY(),"Vencido",IF(G213=TODAY(),"Vence hoje",IF(G213&lt;=TODAY()+LISTAS!$B$4,"Vence em "&amp;LISTAS!$B$4&amp;" dias","Em aberto")))))))</f>
        <v/>
      </c>
      <c r="S213" s="4"/>
      <c r="T213" s="5" t="str">
        <f t="shared" si="15"/>
        <v/>
      </c>
    </row>
    <row r="214" spans="1:20">
      <c r="A214" s="10"/>
      <c r="B214" s="4"/>
      <c r="C214" s="10"/>
      <c r="D214" s="10"/>
      <c r="E214" s="10"/>
      <c r="F214" s="13"/>
      <c r="G214" s="13"/>
      <c r="H214" s="14"/>
      <c r="I214" s="14"/>
      <c r="J214" s="14"/>
      <c r="K214" s="15" t="str">
        <f t="shared" si="12"/>
        <v/>
      </c>
      <c r="L214" s="13"/>
      <c r="M214" s="14"/>
      <c r="N214" s="15" t="str">
        <f t="shared" si="13"/>
        <v/>
      </c>
      <c r="O214" s="10"/>
      <c r="P214" s="10"/>
      <c r="Q214" s="16" t="str">
        <f t="shared" ca="1" si="14"/>
        <v/>
      </c>
      <c r="R214" s="12" t="str">
        <f ca="1">IF(A214="","",IF(G214="","Sem vencimento",IF(N214&lt;=0,"Pago",IF(M214&gt;0,IF(G214&lt;TODAY(),"Parcial vencido","Parcial"),IF(G214&lt;TODAY(),"Vencido",IF(G214=TODAY(),"Vence hoje",IF(G214&lt;=TODAY()+LISTAS!$B$4,"Vence em "&amp;LISTAS!$B$4&amp;" dias","Em aberto")))))))</f>
        <v/>
      </c>
      <c r="S214" s="4"/>
      <c r="T214" s="5" t="str">
        <f t="shared" si="15"/>
        <v/>
      </c>
    </row>
    <row r="215" spans="1:20">
      <c r="A215" s="10"/>
      <c r="B215" s="4"/>
      <c r="C215" s="10"/>
      <c r="D215" s="10"/>
      <c r="E215" s="10"/>
      <c r="F215" s="13"/>
      <c r="G215" s="13"/>
      <c r="H215" s="14"/>
      <c r="I215" s="14"/>
      <c r="J215" s="14"/>
      <c r="K215" s="15" t="str">
        <f t="shared" si="12"/>
        <v/>
      </c>
      <c r="L215" s="13"/>
      <c r="M215" s="14"/>
      <c r="N215" s="15" t="str">
        <f t="shared" si="13"/>
        <v/>
      </c>
      <c r="O215" s="10"/>
      <c r="P215" s="10"/>
      <c r="Q215" s="16" t="str">
        <f t="shared" ca="1" si="14"/>
        <v/>
      </c>
      <c r="R215" s="12" t="str">
        <f ca="1">IF(A215="","",IF(G215="","Sem vencimento",IF(N215&lt;=0,"Pago",IF(M215&gt;0,IF(G215&lt;TODAY(),"Parcial vencido","Parcial"),IF(G215&lt;TODAY(),"Vencido",IF(G215=TODAY(),"Vence hoje",IF(G215&lt;=TODAY()+LISTAS!$B$4,"Vence em "&amp;LISTAS!$B$4&amp;" dias","Em aberto")))))))</f>
        <v/>
      </c>
      <c r="S215" s="4"/>
      <c r="T215" s="5" t="str">
        <f t="shared" si="15"/>
        <v/>
      </c>
    </row>
    <row r="216" spans="1:20">
      <c r="A216" s="10"/>
      <c r="B216" s="4"/>
      <c r="C216" s="10"/>
      <c r="D216" s="10"/>
      <c r="E216" s="10"/>
      <c r="F216" s="13"/>
      <c r="G216" s="13"/>
      <c r="H216" s="14"/>
      <c r="I216" s="14"/>
      <c r="J216" s="14"/>
      <c r="K216" s="15" t="str">
        <f t="shared" si="12"/>
        <v/>
      </c>
      <c r="L216" s="13"/>
      <c r="M216" s="14"/>
      <c r="N216" s="15" t="str">
        <f t="shared" si="13"/>
        <v/>
      </c>
      <c r="O216" s="10"/>
      <c r="P216" s="10"/>
      <c r="Q216" s="16" t="str">
        <f t="shared" ca="1" si="14"/>
        <v/>
      </c>
      <c r="R216" s="12" t="str">
        <f ca="1">IF(A216="","",IF(G216="","Sem vencimento",IF(N216&lt;=0,"Pago",IF(M216&gt;0,IF(G216&lt;TODAY(),"Parcial vencido","Parcial"),IF(G216&lt;TODAY(),"Vencido",IF(G216=TODAY(),"Vence hoje",IF(G216&lt;=TODAY()+LISTAS!$B$4,"Vence em "&amp;LISTAS!$B$4&amp;" dias","Em aberto")))))))</f>
        <v/>
      </c>
      <c r="S216" s="4"/>
      <c r="T216" s="5" t="str">
        <f t="shared" si="15"/>
        <v/>
      </c>
    </row>
    <row r="217" spans="1:20">
      <c r="A217" s="10"/>
      <c r="B217" s="4"/>
      <c r="C217" s="10"/>
      <c r="D217" s="10"/>
      <c r="E217" s="10"/>
      <c r="F217" s="13"/>
      <c r="G217" s="13"/>
      <c r="H217" s="14"/>
      <c r="I217" s="14"/>
      <c r="J217" s="14"/>
      <c r="K217" s="15" t="str">
        <f t="shared" si="12"/>
        <v/>
      </c>
      <c r="L217" s="13"/>
      <c r="M217" s="14"/>
      <c r="N217" s="15" t="str">
        <f t="shared" si="13"/>
        <v/>
      </c>
      <c r="O217" s="10"/>
      <c r="P217" s="10"/>
      <c r="Q217" s="16" t="str">
        <f t="shared" ca="1" si="14"/>
        <v/>
      </c>
      <c r="R217" s="12" t="str">
        <f ca="1">IF(A217="","",IF(G217="","Sem vencimento",IF(N217&lt;=0,"Pago",IF(M217&gt;0,IF(G217&lt;TODAY(),"Parcial vencido","Parcial"),IF(G217&lt;TODAY(),"Vencido",IF(G217=TODAY(),"Vence hoje",IF(G217&lt;=TODAY()+LISTAS!$B$4,"Vence em "&amp;LISTAS!$B$4&amp;" dias","Em aberto")))))))</f>
        <v/>
      </c>
      <c r="S217" s="4"/>
      <c r="T217" s="5" t="str">
        <f t="shared" si="15"/>
        <v/>
      </c>
    </row>
    <row r="218" spans="1:20">
      <c r="A218" s="10"/>
      <c r="B218" s="4"/>
      <c r="C218" s="10"/>
      <c r="D218" s="10"/>
      <c r="E218" s="10"/>
      <c r="F218" s="13"/>
      <c r="G218" s="13"/>
      <c r="H218" s="14"/>
      <c r="I218" s="14"/>
      <c r="J218" s="14"/>
      <c r="K218" s="15" t="str">
        <f t="shared" si="12"/>
        <v/>
      </c>
      <c r="L218" s="13"/>
      <c r="M218" s="14"/>
      <c r="N218" s="15" t="str">
        <f t="shared" si="13"/>
        <v/>
      </c>
      <c r="O218" s="10"/>
      <c r="P218" s="10"/>
      <c r="Q218" s="16" t="str">
        <f t="shared" ca="1" si="14"/>
        <v/>
      </c>
      <c r="R218" s="12" t="str">
        <f ca="1">IF(A218="","",IF(G218="","Sem vencimento",IF(N218&lt;=0,"Pago",IF(M218&gt;0,IF(G218&lt;TODAY(),"Parcial vencido","Parcial"),IF(G218&lt;TODAY(),"Vencido",IF(G218=TODAY(),"Vence hoje",IF(G218&lt;=TODAY()+LISTAS!$B$4,"Vence em "&amp;LISTAS!$B$4&amp;" dias","Em aberto")))))))</f>
        <v/>
      </c>
      <c r="S218" s="4"/>
      <c r="T218" s="5" t="str">
        <f t="shared" si="15"/>
        <v/>
      </c>
    </row>
    <row r="219" spans="1:20">
      <c r="A219" s="10"/>
      <c r="B219" s="4"/>
      <c r="C219" s="10"/>
      <c r="D219" s="10"/>
      <c r="E219" s="10"/>
      <c r="F219" s="13"/>
      <c r="G219" s="13"/>
      <c r="H219" s="14"/>
      <c r="I219" s="14"/>
      <c r="J219" s="14"/>
      <c r="K219" s="15" t="str">
        <f t="shared" si="12"/>
        <v/>
      </c>
      <c r="L219" s="13"/>
      <c r="M219" s="14"/>
      <c r="N219" s="15" t="str">
        <f t="shared" si="13"/>
        <v/>
      </c>
      <c r="O219" s="10"/>
      <c r="P219" s="10"/>
      <c r="Q219" s="16" t="str">
        <f t="shared" ca="1" si="14"/>
        <v/>
      </c>
      <c r="R219" s="12" t="str">
        <f ca="1">IF(A219="","",IF(G219="","Sem vencimento",IF(N219&lt;=0,"Pago",IF(M219&gt;0,IF(G219&lt;TODAY(),"Parcial vencido","Parcial"),IF(G219&lt;TODAY(),"Vencido",IF(G219=TODAY(),"Vence hoje",IF(G219&lt;=TODAY()+LISTAS!$B$4,"Vence em "&amp;LISTAS!$B$4&amp;" dias","Em aberto")))))))</f>
        <v/>
      </c>
      <c r="S219" s="4"/>
      <c r="T219" s="5" t="str">
        <f t="shared" si="15"/>
        <v/>
      </c>
    </row>
    <row r="220" spans="1:20">
      <c r="A220" s="10"/>
      <c r="B220" s="4"/>
      <c r="C220" s="10"/>
      <c r="D220" s="10"/>
      <c r="E220" s="10"/>
      <c r="F220" s="13"/>
      <c r="G220" s="13"/>
      <c r="H220" s="14"/>
      <c r="I220" s="14"/>
      <c r="J220" s="14"/>
      <c r="K220" s="15" t="str">
        <f t="shared" si="12"/>
        <v/>
      </c>
      <c r="L220" s="13"/>
      <c r="M220" s="14"/>
      <c r="N220" s="15" t="str">
        <f t="shared" si="13"/>
        <v/>
      </c>
      <c r="O220" s="10"/>
      <c r="P220" s="10"/>
      <c r="Q220" s="16" t="str">
        <f t="shared" ca="1" si="14"/>
        <v/>
      </c>
      <c r="R220" s="12" t="str">
        <f ca="1">IF(A220="","",IF(G220="","Sem vencimento",IF(N220&lt;=0,"Pago",IF(M220&gt;0,IF(G220&lt;TODAY(),"Parcial vencido","Parcial"),IF(G220&lt;TODAY(),"Vencido",IF(G220=TODAY(),"Vence hoje",IF(G220&lt;=TODAY()+LISTAS!$B$4,"Vence em "&amp;LISTAS!$B$4&amp;" dias","Em aberto")))))))</f>
        <v/>
      </c>
      <c r="S220" s="4"/>
      <c r="T220" s="5" t="str">
        <f t="shared" si="15"/>
        <v/>
      </c>
    </row>
    <row r="221" spans="1:20">
      <c r="A221" s="10"/>
      <c r="B221" s="4"/>
      <c r="C221" s="10"/>
      <c r="D221" s="10"/>
      <c r="E221" s="10"/>
      <c r="F221" s="13"/>
      <c r="G221" s="13"/>
      <c r="H221" s="14"/>
      <c r="I221" s="14"/>
      <c r="J221" s="14"/>
      <c r="K221" s="15" t="str">
        <f t="shared" si="12"/>
        <v/>
      </c>
      <c r="L221" s="13"/>
      <c r="M221" s="14"/>
      <c r="N221" s="15" t="str">
        <f t="shared" si="13"/>
        <v/>
      </c>
      <c r="O221" s="10"/>
      <c r="P221" s="10"/>
      <c r="Q221" s="16" t="str">
        <f t="shared" ca="1" si="14"/>
        <v/>
      </c>
      <c r="R221" s="12" t="str">
        <f ca="1">IF(A221="","",IF(G221="","Sem vencimento",IF(N221&lt;=0,"Pago",IF(M221&gt;0,IF(G221&lt;TODAY(),"Parcial vencido","Parcial"),IF(G221&lt;TODAY(),"Vencido",IF(G221=TODAY(),"Vence hoje",IF(G221&lt;=TODAY()+LISTAS!$B$4,"Vence em "&amp;LISTAS!$B$4&amp;" dias","Em aberto")))))))</f>
        <v/>
      </c>
      <c r="S221" s="4"/>
      <c r="T221" s="5" t="str">
        <f t="shared" si="15"/>
        <v/>
      </c>
    </row>
    <row r="222" spans="1:20">
      <c r="A222" s="10"/>
      <c r="B222" s="4"/>
      <c r="C222" s="10"/>
      <c r="D222" s="10"/>
      <c r="E222" s="10"/>
      <c r="F222" s="13"/>
      <c r="G222" s="13"/>
      <c r="H222" s="14"/>
      <c r="I222" s="14"/>
      <c r="J222" s="14"/>
      <c r="K222" s="15" t="str">
        <f t="shared" si="12"/>
        <v/>
      </c>
      <c r="L222" s="13"/>
      <c r="M222" s="14"/>
      <c r="N222" s="15" t="str">
        <f t="shared" si="13"/>
        <v/>
      </c>
      <c r="O222" s="10"/>
      <c r="P222" s="10"/>
      <c r="Q222" s="16" t="str">
        <f t="shared" ca="1" si="14"/>
        <v/>
      </c>
      <c r="R222" s="12" t="str">
        <f ca="1">IF(A222="","",IF(G222="","Sem vencimento",IF(N222&lt;=0,"Pago",IF(M222&gt;0,IF(G222&lt;TODAY(),"Parcial vencido","Parcial"),IF(G222&lt;TODAY(),"Vencido",IF(G222=TODAY(),"Vence hoje",IF(G222&lt;=TODAY()+LISTAS!$B$4,"Vence em "&amp;LISTAS!$B$4&amp;" dias","Em aberto")))))))</f>
        <v/>
      </c>
      <c r="S222" s="4"/>
      <c r="T222" s="5" t="str">
        <f t="shared" si="15"/>
        <v/>
      </c>
    </row>
    <row r="223" spans="1:20">
      <c r="A223" s="10"/>
      <c r="B223" s="4"/>
      <c r="C223" s="10"/>
      <c r="D223" s="10"/>
      <c r="E223" s="10"/>
      <c r="F223" s="13"/>
      <c r="G223" s="13"/>
      <c r="H223" s="14"/>
      <c r="I223" s="14"/>
      <c r="J223" s="14"/>
      <c r="K223" s="15" t="str">
        <f t="shared" si="12"/>
        <v/>
      </c>
      <c r="L223" s="13"/>
      <c r="M223" s="14"/>
      <c r="N223" s="15" t="str">
        <f t="shared" si="13"/>
        <v/>
      </c>
      <c r="O223" s="10"/>
      <c r="P223" s="10"/>
      <c r="Q223" s="16" t="str">
        <f t="shared" ca="1" si="14"/>
        <v/>
      </c>
      <c r="R223" s="12" t="str">
        <f ca="1">IF(A223="","",IF(G223="","Sem vencimento",IF(N223&lt;=0,"Pago",IF(M223&gt;0,IF(G223&lt;TODAY(),"Parcial vencido","Parcial"),IF(G223&lt;TODAY(),"Vencido",IF(G223=TODAY(),"Vence hoje",IF(G223&lt;=TODAY()+LISTAS!$B$4,"Vence em "&amp;LISTAS!$B$4&amp;" dias","Em aberto")))))))</f>
        <v/>
      </c>
      <c r="S223" s="4"/>
      <c r="T223" s="5" t="str">
        <f t="shared" si="15"/>
        <v/>
      </c>
    </row>
    <row r="224" spans="1:20">
      <c r="A224" s="10"/>
      <c r="B224" s="4"/>
      <c r="C224" s="10"/>
      <c r="D224" s="10"/>
      <c r="E224" s="10"/>
      <c r="F224" s="13"/>
      <c r="G224" s="13"/>
      <c r="H224" s="14"/>
      <c r="I224" s="14"/>
      <c r="J224" s="14"/>
      <c r="K224" s="15" t="str">
        <f t="shared" si="12"/>
        <v/>
      </c>
      <c r="L224" s="13"/>
      <c r="M224" s="14"/>
      <c r="N224" s="15" t="str">
        <f t="shared" si="13"/>
        <v/>
      </c>
      <c r="O224" s="10"/>
      <c r="P224" s="10"/>
      <c r="Q224" s="16" t="str">
        <f t="shared" ca="1" si="14"/>
        <v/>
      </c>
      <c r="R224" s="12" t="str">
        <f ca="1">IF(A224="","",IF(G224="","Sem vencimento",IF(N224&lt;=0,"Pago",IF(M224&gt;0,IF(G224&lt;TODAY(),"Parcial vencido","Parcial"),IF(G224&lt;TODAY(),"Vencido",IF(G224=TODAY(),"Vence hoje",IF(G224&lt;=TODAY()+LISTAS!$B$4,"Vence em "&amp;LISTAS!$B$4&amp;" dias","Em aberto")))))))</f>
        <v/>
      </c>
      <c r="S224" s="4"/>
      <c r="T224" s="5" t="str">
        <f t="shared" si="15"/>
        <v/>
      </c>
    </row>
    <row r="225" spans="1:20">
      <c r="A225" s="10"/>
      <c r="B225" s="4"/>
      <c r="C225" s="10"/>
      <c r="D225" s="10"/>
      <c r="E225" s="10"/>
      <c r="F225" s="13"/>
      <c r="G225" s="13"/>
      <c r="H225" s="14"/>
      <c r="I225" s="14"/>
      <c r="J225" s="14"/>
      <c r="K225" s="15" t="str">
        <f t="shared" si="12"/>
        <v/>
      </c>
      <c r="L225" s="13"/>
      <c r="M225" s="14"/>
      <c r="N225" s="15" t="str">
        <f t="shared" si="13"/>
        <v/>
      </c>
      <c r="O225" s="10"/>
      <c r="P225" s="10"/>
      <c r="Q225" s="16" t="str">
        <f t="shared" ca="1" si="14"/>
        <v/>
      </c>
      <c r="R225" s="12" t="str">
        <f ca="1">IF(A225="","",IF(G225="","Sem vencimento",IF(N225&lt;=0,"Pago",IF(M225&gt;0,IF(G225&lt;TODAY(),"Parcial vencido","Parcial"),IF(G225&lt;TODAY(),"Vencido",IF(G225=TODAY(),"Vence hoje",IF(G225&lt;=TODAY()+LISTAS!$B$4,"Vence em "&amp;LISTAS!$B$4&amp;" dias","Em aberto")))))))</f>
        <v/>
      </c>
      <c r="S225" s="4"/>
      <c r="T225" s="5" t="str">
        <f t="shared" si="15"/>
        <v/>
      </c>
    </row>
    <row r="226" spans="1:20">
      <c r="A226" s="10"/>
      <c r="B226" s="4"/>
      <c r="C226" s="10"/>
      <c r="D226" s="10"/>
      <c r="E226" s="10"/>
      <c r="F226" s="13"/>
      <c r="G226" s="13"/>
      <c r="H226" s="14"/>
      <c r="I226" s="14"/>
      <c r="J226" s="14"/>
      <c r="K226" s="15" t="str">
        <f t="shared" si="12"/>
        <v/>
      </c>
      <c r="L226" s="13"/>
      <c r="M226" s="14"/>
      <c r="N226" s="15" t="str">
        <f t="shared" si="13"/>
        <v/>
      </c>
      <c r="O226" s="10"/>
      <c r="P226" s="10"/>
      <c r="Q226" s="16" t="str">
        <f t="shared" ca="1" si="14"/>
        <v/>
      </c>
      <c r="R226" s="12" t="str">
        <f ca="1">IF(A226="","",IF(G226="","Sem vencimento",IF(N226&lt;=0,"Pago",IF(M226&gt;0,IF(G226&lt;TODAY(),"Parcial vencido","Parcial"),IF(G226&lt;TODAY(),"Vencido",IF(G226=TODAY(),"Vence hoje",IF(G226&lt;=TODAY()+LISTAS!$B$4,"Vence em "&amp;LISTAS!$B$4&amp;" dias","Em aberto")))))))</f>
        <v/>
      </c>
      <c r="S226" s="4"/>
      <c r="T226" s="5" t="str">
        <f t="shared" si="15"/>
        <v/>
      </c>
    </row>
    <row r="227" spans="1:20">
      <c r="A227" s="10"/>
      <c r="B227" s="4"/>
      <c r="C227" s="10"/>
      <c r="D227" s="10"/>
      <c r="E227" s="10"/>
      <c r="F227" s="13"/>
      <c r="G227" s="13"/>
      <c r="H227" s="14"/>
      <c r="I227" s="14"/>
      <c r="J227" s="14"/>
      <c r="K227" s="15" t="str">
        <f t="shared" si="12"/>
        <v/>
      </c>
      <c r="L227" s="13"/>
      <c r="M227" s="14"/>
      <c r="N227" s="15" t="str">
        <f t="shared" si="13"/>
        <v/>
      </c>
      <c r="O227" s="10"/>
      <c r="P227" s="10"/>
      <c r="Q227" s="16" t="str">
        <f t="shared" ca="1" si="14"/>
        <v/>
      </c>
      <c r="R227" s="12" t="str">
        <f ca="1">IF(A227="","",IF(G227="","Sem vencimento",IF(N227&lt;=0,"Pago",IF(M227&gt;0,IF(G227&lt;TODAY(),"Parcial vencido","Parcial"),IF(G227&lt;TODAY(),"Vencido",IF(G227=TODAY(),"Vence hoje",IF(G227&lt;=TODAY()+LISTAS!$B$4,"Vence em "&amp;LISTAS!$B$4&amp;" dias","Em aberto")))))))</f>
        <v/>
      </c>
      <c r="S227" s="4"/>
      <c r="T227" s="5" t="str">
        <f t="shared" si="15"/>
        <v/>
      </c>
    </row>
    <row r="228" spans="1:20">
      <c r="A228" s="10"/>
      <c r="B228" s="4"/>
      <c r="C228" s="10"/>
      <c r="D228" s="10"/>
      <c r="E228" s="10"/>
      <c r="F228" s="13"/>
      <c r="G228" s="13"/>
      <c r="H228" s="14"/>
      <c r="I228" s="14"/>
      <c r="J228" s="14"/>
      <c r="K228" s="15" t="str">
        <f t="shared" si="12"/>
        <v/>
      </c>
      <c r="L228" s="13"/>
      <c r="M228" s="14"/>
      <c r="N228" s="15" t="str">
        <f t="shared" si="13"/>
        <v/>
      </c>
      <c r="O228" s="10"/>
      <c r="P228" s="10"/>
      <c r="Q228" s="16" t="str">
        <f t="shared" ca="1" si="14"/>
        <v/>
      </c>
      <c r="R228" s="12" t="str">
        <f ca="1">IF(A228="","",IF(G228="","Sem vencimento",IF(N228&lt;=0,"Pago",IF(M228&gt;0,IF(G228&lt;TODAY(),"Parcial vencido","Parcial"),IF(G228&lt;TODAY(),"Vencido",IF(G228=TODAY(),"Vence hoje",IF(G228&lt;=TODAY()+LISTAS!$B$4,"Vence em "&amp;LISTAS!$B$4&amp;" dias","Em aberto")))))))</f>
        <v/>
      </c>
      <c r="S228" s="4"/>
      <c r="T228" s="5" t="str">
        <f t="shared" si="15"/>
        <v/>
      </c>
    </row>
    <row r="229" spans="1:20">
      <c r="A229" s="10"/>
      <c r="B229" s="4"/>
      <c r="C229" s="10"/>
      <c r="D229" s="10"/>
      <c r="E229" s="10"/>
      <c r="F229" s="13"/>
      <c r="G229" s="13"/>
      <c r="H229" s="14"/>
      <c r="I229" s="14"/>
      <c r="J229" s="14"/>
      <c r="K229" s="15" t="str">
        <f t="shared" si="12"/>
        <v/>
      </c>
      <c r="L229" s="13"/>
      <c r="M229" s="14"/>
      <c r="N229" s="15" t="str">
        <f t="shared" si="13"/>
        <v/>
      </c>
      <c r="O229" s="10"/>
      <c r="P229" s="10"/>
      <c r="Q229" s="16" t="str">
        <f t="shared" ca="1" si="14"/>
        <v/>
      </c>
      <c r="R229" s="12" t="str">
        <f ca="1">IF(A229="","",IF(G229="","Sem vencimento",IF(N229&lt;=0,"Pago",IF(M229&gt;0,IF(G229&lt;TODAY(),"Parcial vencido","Parcial"),IF(G229&lt;TODAY(),"Vencido",IF(G229=TODAY(),"Vence hoje",IF(G229&lt;=TODAY()+LISTAS!$B$4,"Vence em "&amp;LISTAS!$B$4&amp;" dias","Em aberto")))))))</f>
        <v/>
      </c>
      <c r="S229" s="4"/>
      <c r="T229" s="5" t="str">
        <f t="shared" si="15"/>
        <v/>
      </c>
    </row>
    <row r="230" spans="1:20">
      <c r="A230" s="10"/>
      <c r="B230" s="4"/>
      <c r="C230" s="10"/>
      <c r="D230" s="10"/>
      <c r="E230" s="10"/>
      <c r="F230" s="13"/>
      <c r="G230" s="13"/>
      <c r="H230" s="14"/>
      <c r="I230" s="14"/>
      <c r="J230" s="14"/>
      <c r="K230" s="15" t="str">
        <f t="shared" si="12"/>
        <v/>
      </c>
      <c r="L230" s="13"/>
      <c r="M230" s="14"/>
      <c r="N230" s="15" t="str">
        <f t="shared" si="13"/>
        <v/>
      </c>
      <c r="O230" s="10"/>
      <c r="P230" s="10"/>
      <c r="Q230" s="16" t="str">
        <f t="shared" ca="1" si="14"/>
        <v/>
      </c>
      <c r="R230" s="12" t="str">
        <f ca="1">IF(A230="","",IF(G230="","Sem vencimento",IF(N230&lt;=0,"Pago",IF(M230&gt;0,IF(G230&lt;TODAY(),"Parcial vencido","Parcial"),IF(G230&lt;TODAY(),"Vencido",IF(G230=TODAY(),"Vence hoje",IF(G230&lt;=TODAY()+LISTAS!$B$4,"Vence em "&amp;LISTAS!$B$4&amp;" dias","Em aberto")))))))</f>
        <v/>
      </c>
      <c r="S230" s="4"/>
      <c r="T230" s="5" t="str">
        <f t="shared" si="15"/>
        <v/>
      </c>
    </row>
    <row r="231" spans="1:20">
      <c r="A231" s="10"/>
      <c r="B231" s="4"/>
      <c r="C231" s="10"/>
      <c r="D231" s="10"/>
      <c r="E231" s="10"/>
      <c r="F231" s="13"/>
      <c r="G231" s="13"/>
      <c r="H231" s="14"/>
      <c r="I231" s="14"/>
      <c r="J231" s="14"/>
      <c r="K231" s="15" t="str">
        <f t="shared" si="12"/>
        <v/>
      </c>
      <c r="L231" s="13"/>
      <c r="M231" s="14"/>
      <c r="N231" s="15" t="str">
        <f t="shared" si="13"/>
        <v/>
      </c>
      <c r="O231" s="10"/>
      <c r="P231" s="10"/>
      <c r="Q231" s="16" t="str">
        <f t="shared" ca="1" si="14"/>
        <v/>
      </c>
      <c r="R231" s="12" t="str">
        <f ca="1">IF(A231="","",IF(G231="","Sem vencimento",IF(N231&lt;=0,"Pago",IF(M231&gt;0,IF(G231&lt;TODAY(),"Parcial vencido","Parcial"),IF(G231&lt;TODAY(),"Vencido",IF(G231=TODAY(),"Vence hoje",IF(G231&lt;=TODAY()+LISTAS!$B$4,"Vence em "&amp;LISTAS!$B$4&amp;" dias","Em aberto")))))))</f>
        <v/>
      </c>
      <c r="S231" s="4"/>
      <c r="T231" s="5" t="str">
        <f t="shared" si="15"/>
        <v/>
      </c>
    </row>
    <row r="232" spans="1:20">
      <c r="A232" s="10"/>
      <c r="B232" s="4"/>
      <c r="C232" s="10"/>
      <c r="D232" s="10"/>
      <c r="E232" s="10"/>
      <c r="F232" s="13"/>
      <c r="G232" s="13"/>
      <c r="H232" s="14"/>
      <c r="I232" s="14"/>
      <c r="J232" s="14"/>
      <c r="K232" s="15" t="str">
        <f t="shared" si="12"/>
        <v/>
      </c>
      <c r="L232" s="13"/>
      <c r="M232" s="14"/>
      <c r="N232" s="15" t="str">
        <f t="shared" si="13"/>
        <v/>
      </c>
      <c r="O232" s="10"/>
      <c r="P232" s="10"/>
      <c r="Q232" s="16" t="str">
        <f t="shared" ca="1" si="14"/>
        <v/>
      </c>
      <c r="R232" s="12" t="str">
        <f ca="1">IF(A232="","",IF(G232="","Sem vencimento",IF(N232&lt;=0,"Pago",IF(M232&gt;0,IF(G232&lt;TODAY(),"Parcial vencido","Parcial"),IF(G232&lt;TODAY(),"Vencido",IF(G232=TODAY(),"Vence hoje",IF(G232&lt;=TODAY()+LISTAS!$B$4,"Vence em "&amp;LISTAS!$B$4&amp;" dias","Em aberto")))))))</f>
        <v/>
      </c>
      <c r="S232" s="4"/>
      <c r="T232" s="5" t="str">
        <f t="shared" si="15"/>
        <v/>
      </c>
    </row>
    <row r="233" spans="1:20">
      <c r="A233" s="10"/>
      <c r="B233" s="4"/>
      <c r="C233" s="10"/>
      <c r="D233" s="10"/>
      <c r="E233" s="10"/>
      <c r="F233" s="13"/>
      <c r="G233" s="13"/>
      <c r="H233" s="14"/>
      <c r="I233" s="14"/>
      <c r="J233" s="14"/>
      <c r="K233" s="15" t="str">
        <f t="shared" si="12"/>
        <v/>
      </c>
      <c r="L233" s="13"/>
      <c r="M233" s="14"/>
      <c r="N233" s="15" t="str">
        <f t="shared" si="13"/>
        <v/>
      </c>
      <c r="O233" s="10"/>
      <c r="P233" s="10"/>
      <c r="Q233" s="16" t="str">
        <f t="shared" ca="1" si="14"/>
        <v/>
      </c>
      <c r="R233" s="12" t="str">
        <f ca="1">IF(A233="","",IF(G233="","Sem vencimento",IF(N233&lt;=0,"Pago",IF(M233&gt;0,IF(G233&lt;TODAY(),"Parcial vencido","Parcial"),IF(G233&lt;TODAY(),"Vencido",IF(G233=TODAY(),"Vence hoje",IF(G233&lt;=TODAY()+LISTAS!$B$4,"Vence em "&amp;LISTAS!$B$4&amp;" dias","Em aberto")))))))</f>
        <v/>
      </c>
      <c r="S233" s="4"/>
      <c r="T233" s="5" t="str">
        <f t="shared" si="15"/>
        <v/>
      </c>
    </row>
    <row r="234" spans="1:20">
      <c r="A234" s="10"/>
      <c r="B234" s="4"/>
      <c r="C234" s="10"/>
      <c r="D234" s="10"/>
      <c r="E234" s="10"/>
      <c r="F234" s="13"/>
      <c r="G234" s="13"/>
      <c r="H234" s="14"/>
      <c r="I234" s="14"/>
      <c r="J234" s="14"/>
      <c r="K234" s="15" t="str">
        <f t="shared" si="12"/>
        <v/>
      </c>
      <c r="L234" s="13"/>
      <c r="M234" s="14"/>
      <c r="N234" s="15" t="str">
        <f t="shared" si="13"/>
        <v/>
      </c>
      <c r="O234" s="10"/>
      <c r="P234" s="10"/>
      <c r="Q234" s="16" t="str">
        <f t="shared" ca="1" si="14"/>
        <v/>
      </c>
      <c r="R234" s="12" t="str">
        <f ca="1">IF(A234="","",IF(G234="","Sem vencimento",IF(N234&lt;=0,"Pago",IF(M234&gt;0,IF(G234&lt;TODAY(),"Parcial vencido","Parcial"),IF(G234&lt;TODAY(),"Vencido",IF(G234=TODAY(),"Vence hoje",IF(G234&lt;=TODAY()+LISTAS!$B$4,"Vence em "&amp;LISTAS!$B$4&amp;" dias","Em aberto")))))))</f>
        <v/>
      </c>
      <c r="S234" s="4"/>
      <c r="T234" s="5" t="str">
        <f t="shared" si="15"/>
        <v/>
      </c>
    </row>
    <row r="235" spans="1:20">
      <c r="A235" s="10"/>
      <c r="B235" s="4"/>
      <c r="C235" s="10"/>
      <c r="D235" s="10"/>
      <c r="E235" s="10"/>
      <c r="F235" s="13"/>
      <c r="G235" s="13"/>
      <c r="H235" s="14"/>
      <c r="I235" s="14"/>
      <c r="J235" s="14"/>
      <c r="K235" s="15" t="str">
        <f t="shared" si="12"/>
        <v/>
      </c>
      <c r="L235" s="13"/>
      <c r="M235" s="14"/>
      <c r="N235" s="15" t="str">
        <f t="shared" si="13"/>
        <v/>
      </c>
      <c r="O235" s="10"/>
      <c r="P235" s="10"/>
      <c r="Q235" s="16" t="str">
        <f t="shared" ca="1" si="14"/>
        <v/>
      </c>
      <c r="R235" s="12" t="str">
        <f ca="1">IF(A235="","",IF(G235="","Sem vencimento",IF(N235&lt;=0,"Pago",IF(M235&gt;0,IF(G235&lt;TODAY(),"Parcial vencido","Parcial"),IF(G235&lt;TODAY(),"Vencido",IF(G235=TODAY(),"Vence hoje",IF(G235&lt;=TODAY()+LISTAS!$B$4,"Vence em "&amp;LISTAS!$B$4&amp;" dias","Em aberto")))))))</f>
        <v/>
      </c>
      <c r="S235" s="4"/>
      <c r="T235" s="5" t="str">
        <f t="shared" si="15"/>
        <v/>
      </c>
    </row>
    <row r="236" spans="1:20">
      <c r="A236" s="10"/>
      <c r="B236" s="4"/>
      <c r="C236" s="10"/>
      <c r="D236" s="10"/>
      <c r="E236" s="10"/>
      <c r="F236" s="13"/>
      <c r="G236" s="13"/>
      <c r="H236" s="14"/>
      <c r="I236" s="14"/>
      <c r="J236" s="14"/>
      <c r="K236" s="15" t="str">
        <f t="shared" si="12"/>
        <v/>
      </c>
      <c r="L236" s="13"/>
      <c r="M236" s="14"/>
      <c r="N236" s="15" t="str">
        <f t="shared" si="13"/>
        <v/>
      </c>
      <c r="O236" s="10"/>
      <c r="P236" s="10"/>
      <c r="Q236" s="16" t="str">
        <f t="shared" ca="1" si="14"/>
        <v/>
      </c>
      <c r="R236" s="12" t="str">
        <f ca="1">IF(A236="","",IF(G236="","Sem vencimento",IF(N236&lt;=0,"Pago",IF(M236&gt;0,IF(G236&lt;TODAY(),"Parcial vencido","Parcial"),IF(G236&lt;TODAY(),"Vencido",IF(G236=TODAY(),"Vence hoje",IF(G236&lt;=TODAY()+LISTAS!$B$4,"Vence em "&amp;LISTAS!$B$4&amp;" dias","Em aberto")))))))</f>
        <v/>
      </c>
      <c r="S236" s="4"/>
      <c r="T236" s="5" t="str">
        <f t="shared" si="15"/>
        <v/>
      </c>
    </row>
    <row r="237" spans="1:20">
      <c r="A237" s="10"/>
      <c r="B237" s="4"/>
      <c r="C237" s="10"/>
      <c r="D237" s="10"/>
      <c r="E237" s="10"/>
      <c r="F237" s="13"/>
      <c r="G237" s="13"/>
      <c r="H237" s="14"/>
      <c r="I237" s="14"/>
      <c r="J237" s="14"/>
      <c r="K237" s="15" t="str">
        <f t="shared" si="12"/>
        <v/>
      </c>
      <c r="L237" s="13"/>
      <c r="M237" s="14"/>
      <c r="N237" s="15" t="str">
        <f t="shared" si="13"/>
        <v/>
      </c>
      <c r="O237" s="10"/>
      <c r="P237" s="10"/>
      <c r="Q237" s="16" t="str">
        <f t="shared" ca="1" si="14"/>
        <v/>
      </c>
      <c r="R237" s="12" t="str">
        <f ca="1">IF(A237="","",IF(G237="","Sem vencimento",IF(N237&lt;=0,"Pago",IF(M237&gt;0,IF(G237&lt;TODAY(),"Parcial vencido","Parcial"),IF(G237&lt;TODAY(),"Vencido",IF(G237=TODAY(),"Vence hoje",IF(G237&lt;=TODAY()+LISTAS!$B$4,"Vence em "&amp;LISTAS!$B$4&amp;" dias","Em aberto")))))))</f>
        <v/>
      </c>
      <c r="S237" s="4"/>
      <c r="T237" s="5" t="str">
        <f t="shared" si="15"/>
        <v/>
      </c>
    </row>
    <row r="238" spans="1:20">
      <c r="A238" s="10"/>
      <c r="B238" s="4"/>
      <c r="C238" s="10"/>
      <c r="D238" s="10"/>
      <c r="E238" s="10"/>
      <c r="F238" s="13"/>
      <c r="G238" s="13"/>
      <c r="H238" s="14"/>
      <c r="I238" s="14"/>
      <c r="J238" s="14"/>
      <c r="K238" s="15" t="str">
        <f t="shared" si="12"/>
        <v/>
      </c>
      <c r="L238" s="13"/>
      <c r="M238" s="14"/>
      <c r="N238" s="15" t="str">
        <f t="shared" si="13"/>
        <v/>
      </c>
      <c r="O238" s="10"/>
      <c r="P238" s="10"/>
      <c r="Q238" s="16" t="str">
        <f t="shared" ca="1" si="14"/>
        <v/>
      </c>
      <c r="R238" s="12" t="str">
        <f ca="1">IF(A238="","",IF(G238="","Sem vencimento",IF(N238&lt;=0,"Pago",IF(M238&gt;0,IF(G238&lt;TODAY(),"Parcial vencido","Parcial"),IF(G238&lt;TODAY(),"Vencido",IF(G238=TODAY(),"Vence hoje",IF(G238&lt;=TODAY()+LISTAS!$B$4,"Vence em "&amp;LISTAS!$B$4&amp;" dias","Em aberto")))))))</f>
        <v/>
      </c>
      <c r="S238" s="4"/>
      <c r="T238" s="5" t="str">
        <f t="shared" si="15"/>
        <v/>
      </c>
    </row>
    <row r="239" spans="1:20">
      <c r="A239" s="10"/>
      <c r="B239" s="4"/>
      <c r="C239" s="10"/>
      <c r="D239" s="10"/>
      <c r="E239" s="10"/>
      <c r="F239" s="13"/>
      <c r="G239" s="13"/>
      <c r="H239" s="14"/>
      <c r="I239" s="14"/>
      <c r="J239" s="14"/>
      <c r="K239" s="15" t="str">
        <f t="shared" si="12"/>
        <v/>
      </c>
      <c r="L239" s="13"/>
      <c r="M239" s="14"/>
      <c r="N239" s="15" t="str">
        <f t="shared" si="13"/>
        <v/>
      </c>
      <c r="O239" s="10"/>
      <c r="P239" s="10"/>
      <c r="Q239" s="16" t="str">
        <f t="shared" ca="1" si="14"/>
        <v/>
      </c>
      <c r="R239" s="12" t="str">
        <f ca="1">IF(A239="","",IF(G239="","Sem vencimento",IF(N239&lt;=0,"Pago",IF(M239&gt;0,IF(G239&lt;TODAY(),"Parcial vencido","Parcial"),IF(G239&lt;TODAY(),"Vencido",IF(G239=TODAY(),"Vence hoje",IF(G239&lt;=TODAY()+LISTAS!$B$4,"Vence em "&amp;LISTAS!$B$4&amp;" dias","Em aberto")))))))</f>
        <v/>
      </c>
      <c r="S239" s="4"/>
      <c r="T239" s="5" t="str">
        <f t="shared" si="15"/>
        <v/>
      </c>
    </row>
    <row r="240" spans="1:20">
      <c r="A240" s="10"/>
      <c r="B240" s="4"/>
      <c r="C240" s="10"/>
      <c r="D240" s="10"/>
      <c r="E240" s="10"/>
      <c r="F240" s="13"/>
      <c r="G240" s="13"/>
      <c r="H240" s="14"/>
      <c r="I240" s="14"/>
      <c r="J240" s="14"/>
      <c r="K240" s="15" t="str">
        <f t="shared" si="12"/>
        <v/>
      </c>
      <c r="L240" s="13"/>
      <c r="M240" s="14"/>
      <c r="N240" s="15" t="str">
        <f t="shared" si="13"/>
        <v/>
      </c>
      <c r="O240" s="10"/>
      <c r="P240" s="10"/>
      <c r="Q240" s="16" t="str">
        <f t="shared" ca="1" si="14"/>
        <v/>
      </c>
      <c r="R240" s="12" t="str">
        <f ca="1">IF(A240="","",IF(G240="","Sem vencimento",IF(N240&lt;=0,"Pago",IF(M240&gt;0,IF(G240&lt;TODAY(),"Parcial vencido","Parcial"),IF(G240&lt;TODAY(),"Vencido",IF(G240=TODAY(),"Vence hoje",IF(G240&lt;=TODAY()+LISTAS!$B$4,"Vence em "&amp;LISTAS!$B$4&amp;" dias","Em aberto")))))))</f>
        <v/>
      </c>
      <c r="S240" s="4"/>
      <c r="T240" s="5" t="str">
        <f t="shared" si="15"/>
        <v/>
      </c>
    </row>
    <row r="241" spans="1:20">
      <c r="A241" s="10"/>
      <c r="B241" s="4"/>
      <c r="C241" s="10"/>
      <c r="D241" s="10"/>
      <c r="E241" s="10"/>
      <c r="F241" s="13"/>
      <c r="G241" s="13"/>
      <c r="H241" s="14"/>
      <c r="I241" s="14"/>
      <c r="J241" s="14"/>
      <c r="K241" s="15" t="str">
        <f t="shared" si="12"/>
        <v/>
      </c>
      <c r="L241" s="13"/>
      <c r="M241" s="14"/>
      <c r="N241" s="15" t="str">
        <f t="shared" si="13"/>
        <v/>
      </c>
      <c r="O241" s="10"/>
      <c r="P241" s="10"/>
      <c r="Q241" s="16" t="str">
        <f t="shared" ca="1" si="14"/>
        <v/>
      </c>
      <c r="R241" s="12" t="str">
        <f ca="1">IF(A241="","",IF(G241="","Sem vencimento",IF(N241&lt;=0,"Pago",IF(M241&gt;0,IF(G241&lt;TODAY(),"Parcial vencido","Parcial"),IF(G241&lt;TODAY(),"Vencido",IF(G241=TODAY(),"Vence hoje",IF(G241&lt;=TODAY()+LISTAS!$B$4,"Vence em "&amp;LISTAS!$B$4&amp;" dias","Em aberto")))))))</f>
        <v/>
      </c>
      <c r="S241" s="4"/>
      <c r="T241" s="5" t="str">
        <f t="shared" si="15"/>
        <v/>
      </c>
    </row>
    <row r="242" spans="1:20">
      <c r="A242" s="10"/>
      <c r="B242" s="4"/>
      <c r="C242" s="10"/>
      <c r="D242" s="10"/>
      <c r="E242" s="10"/>
      <c r="F242" s="13"/>
      <c r="G242" s="13"/>
      <c r="H242" s="14"/>
      <c r="I242" s="14"/>
      <c r="J242" s="14"/>
      <c r="K242" s="15" t="str">
        <f t="shared" si="12"/>
        <v/>
      </c>
      <c r="L242" s="13"/>
      <c r="M242" s="14"/>
      <c r="N242" s="15" t="str">
        <f t="shared" si="13"/>
        <v/>
      </c>
      <c r="O242" s="10"/>
      <c r="P242" s="10"/>
      <c r="Q242" s="16" t="str">
        <f t="shared" ca="1" si="14"/>
        <v/>
      </c>
      <c r="R242" s="12" t="str">
        <f ca="1">IF(A242="","",IF(G242="","Sem vencimento",IF(N242&lt;=0,"Pago",IF(M242&gt;0,IF(G242&lt;TODAY(),"Parcial vencido","Parcial"),IF(G242&lt;TODAY(),"Vencido",IF(G242=TODAY(),"Vence hoje",IF(G242&lt;=TODAY()+LISTAS!$B$4,"Vence em "&amp;LISTAS!$B$4&amp;" dias","Em aberto")))))))</f>
        <v/>
      </c>
      <c r="S242" s="4"/>
      <c r="T242" s="5" t="str">
        <f t="shared" si="15"/>
        <v/>
      </c>
    </row>
    <row r="243" spans="1:20">
      <c r="A243" s="10"/>
      <c r="B243" s="4"/>
      <c r="C243" s="10"/>
      <c r="D243" s="10"/>
      <c r="E243" s="10"/>
      <c r="F243" s="13"/>
      <c r="G243" s="13"/>
      <c r="H243" s="14"/>
      <c r="I243" s="14"/>
      <c r="J243" s="14"/>
      <c r="K243" s="15" t="str">
        <f t="shared" si="12"/>
        <v/>
      </c>
      <c r="L243" s="13"/>
      <c r="M243" s="14"/>
      <c r="N243" s="15" t="str">
        <f t="shared" si="13"/>
        <v/>
      </c>
      <c r="O243" s="10"/>
      <c r="P243" s="10"/>
      <c r="Q243" s="16" t="str">
        <f t="shared" ca="1" si="14"/>
        <v/>
      </c>
      <c r="R243" s="12" t="str">
        <f ca="1">IF(A243="","",IF(G243="","Sem vencimento",IF(N243&lt;=0,"Pago",IF(M243&gt;0,IF(G243&lt;TODAY(),"Parcial vencido","Parcial"),IF(G243&lt;TODAY(),"Vencido",IF(G243=TODAY(),"Vence hoje",IF(G243&lt;=TODAY()+LISTAS!$B$4,"Vence em "&amp;LISTAS!$B$4&amp;" dias","Em aberto")))))))</f>
        <v/>
      </c>
      <c r="S243" s="4"/>
      <c r="T243" s="5" t="str">
        <f t="shared" si="15"/>
        <v/>
      </c>
    </row>
    <row r="244" spans="1:20">
      <c r="A244" s="10"/>
      <c r="B244" s="4"/>
      <c r="C244" s="10"/>
      <c r="D244" s="10"/>
      <c r="E244" s="10"/>
      <c r="F244" s="13"/>
      <c r="G244" s="13"/>
      <c r="H244" s="14"/>
      <c r="I244" s="14"/>
      <c r="J244" s="14"/>
      <c r="K244" s="15" t="str">
        <f t="shared" si="12"/>
        <v/>
      </c>
      <c r="L244" s="13"/>
      <c r="M244" s="14"/>
      <c r="N244" s="15" t="str">
        <f t="shared" si="13"/>
        <v/>
      </c>
      <c r="O244" s="10"/>
      <c r="P244" s="10"/>
      <c r="Q244" s="16" t="str">
        <f t="shared" ca="1" si="14"/>
        <v/>
      </c>
      <c r="R244" s="12" t="str">
        <f ca="1">IF(A244="","",IF(G244="","Sem vencimento",IF(N244&lt;=0,"Pago",IF(M244&gt;0,IF(G244&lt;TODAY(),"Parcial vencido","Parcial"),IF(G244&lt;TODAY(),"Vencido",IF(G244=TODAY(),"Vence hoje",IF(G244&lt;=TODAY()+LISTAS!$B$4,"Vence em "&amp;LISTAS!$B$4&amp;" dias","Em aberto")))))))</f>
        <v/>
      </c>
      <c r="S244" s="4"/>
      <c r="T244" s="5" t="str">
        <f t="shared" si="15"/>
        <v/>
      </c>
    </row>
    <row r="245" spans="1:20">
      <c r="A245" s="10"/>
      <c r="B245" s="4"/>
      <c r="C245" s="10"/>
      <c r="D245" s="10"/>
      <c r="E245" s="10"/>
      <c r="F245" s="13"/>
      <c r="G245" s="13"/>
      <c r="H245" s="14"/>
      <c r="I245" s="14"/>
      <c r="J245" s="14"/>
      <c r="K245" s="15" t="str">
        <f t="shared" si="12"/>
        <v/>
      </c>
      <c r="L245" s="13"/>
      <c r="M245" s="14"/>
      <c r="N245" s="15" t="str">
        <f t="shared" si="13"/>
        <v/>
      </c>
      <c r="O245" s="10"/>
      <c r="P245" s="10"/>
      <c r="Q245" s="16" t="str">
        <f t="shared" ca="1" si="14"/>
        <v/>
      </c>
      <c r="R245" s="12" t="str">
        <f ca="1">IF(A245="","",IF(G245="","Sem vencimento",IF(N245&lt;=0,"Pago",IF(M245&gt;0,IF(G245&lt;TODAY(),"Parcial vencido","Parcial"),IF(G245&lt;TODAY(),"Vencido",IF(G245=TODAY(),"Vence hoje",IF(G245&lt;=TODAY()+LISTAS!$B$4,"Vence em "&amp;LISTAS!$B$4&amp;" dias","Em aberto")))))))</f>
        <v/>
      </c>
      <c r="S245" s="4"/>
      <c r="T245" s="5" t="str">
        <f t="shared" si="15"/>
        <v/>
      </c>
    </row>
    <row r="246" spans="1:20">
      <c r="A246" s="10"/>
      <c r="B246" s="4"/>
      <c r="C246" s="10"/>
      <c r="D246" s="10"/>
      <c r="E246" s="10"/>
      <c r="F246" s="13"/>
      <c r="G246" s="13"/>
      <c r="H246" s="14"/>
      <c r="I246" s="14"/>
      <c r="J246" s="14"/>
      <c r="K246" s="15" t="str">
        <f t="shared" si="12"/>
        <v/>
      </c>
      <c r="L246" s="13"/>
      <c r="M246" s="14"/>
      <c r="N246" s="15" t="str">
        <f t="shared" si="13"/>
        <v/>
      </c>
      <c r="O246" s="10"/>
      <c r="P246" s="10"/>
      <c r="Q246" s="16" t="str">
        <f t="shared" ca="1" si="14"/>
        <v/>
      </c>
      <c r="R246" s="12" t="str">
        <f ca="1">IF(A246="","",IF(G246="","Sem vencimento",IF(N246&lt;=0,"Pago",IF(M246&gt;0,IF(G246&lt;TODAY(),"Parcial vencido","Parcial"),IF(G246&lt;TODAY(),"Vencido",IF(G246=TODAY(),"Vence hoje",IF(G246&lt;=TODAY()+LISTAS!$B$4,"Vence em "&amp;LISTAS!$B$4&amp;" dias","Em aberto")))))))</f>
        <v/>
      </c>
      <c r="S246" s="4"/>
      <c r="T246" s="5" t="str">
        <f t="shared" si="15"/>
        <v/>
      </c>
    </row>
    <row r="247" spans="1:20">
      <c r="A247" s="10"/>
      <c r="B247" s="4"/>
      <c r="C247" s="10"/>
      <c r="D247" s="10"/>
      <c r="E247" s="10"/>
      <c r="F247" s="13"/>
      <c r="G247" s="13"/>
      <c r="H247" s="14"/>
      <c r="I247" s="14"/>
      <c r="J247" s="14"/>
      <c r="K247" s="15" t="str">
        <f t="shared" si="12"/>
        <v/>
      </c>
      <c r="L247" s="13"/>
      <c r="M247" s="14"/>
      <c r="N247" s="15" t="str">
        <f t="shared" si="13"/>
        <v/>
      </c>
      <c r="O247" s="10"/>
      <c r="P247" s="10"/>
      <c r="Q247" s="16" t="str">
        <f t="shared" ca="1" si="14"/>
        <v/>
      </c>
      <c r="R247" s="12" t="str">
        <f ca="1">IF(A247="","",IF(G247="","Sem vencimento",IF(N247&lt;=0,"Pago",IF(M247&gt;0,IF(G247&lt;TODAY(),"Parcial vencido","Parcial"),IF(G247&lt;TODAY(),"Vencido",IF(G247=TODAY(),"Vence hoje",IF(G247&lt;=TODAY()+LISTAS!$B$4,"Vence em "&amp;LISTAS!$B$4&amp;" dias","Em aberto")))))))</f>
        <v/>
      </c>
      <c r="S247" s="4"/>
      <c r="T247" s="5" t="str">
        <f t="shared" si="15"/>
        <v/>
      </c>
    </row>
    <row r="248" spans="1:20">
      <c r="A248" s="10"/>
      <c r="B248" s="4"/>
      <c r="C248" s="10"/>
      <c r="D248" s="10"/>
      <c r="E248" s="10"/>
      <c r="F248" s="13"/>
      <c r="G248" s="13"/>
      <c r="H248" s="14"/>
      <c r="I248" s="14"/>
      <c r="J248" s="14"/>
      <c r="K248" s="15" t="str">
        <f t="shared" si="12"/>
        <v/>
      </c>
      <c r="L248" s="13"/>
      <c r="M248" s="14"/>
      <c r="N248" s="15" t="str">
        <f t="shared" si="13"/>
        <v/>
      </c>
      <c r="O248" s="10"/>
      <c r="P248" s="10"/>
      <c r="Q248" s="16" t="str">
        <f t="shared" ca="1" si="14"/>
        <v/>
      </c>
      <c r="R248" s="12" t="str">
        <f ca="1">IF(A248="","",IF(G248="","Sem vencimento",IF(N248&lt;=0,"Pago",IF(M248&gt;0,IF(G248&lt;TODAY(),"Parcial vencido","Parcial"),IF(G248&lt;TODAY(),"Vencido",IF(G248=TODAY(),"Vence hoje",IF(G248&lt;=TODAY()+LISTAS!$B$4,"Vence em "&amp;LISTAS!$B$4&amp;" dias","Em aberto")))))))</f>
        <v/>
      </c>
      <c r="S248" s="4"/>
      <c r="T248" s="5" t="str">
        <f t="shared" si="15"/>
        <v/>
      </c>
    </row>
    <row r="249" spans="1:20">
      <c r="A249" s="10"/>
      <c r="B249" s="4"/>
      <c r="C249" s="10"/>
      <c r="D249" s="10"/>
      <c r="E249" s="10"/>
      <c r="F249" s="13"/>
      <c r="G249" s="13"/>
      <c r="H249" s="14"/>
      <c r="I249" s="14"/>
      <c r="J249" s="14"/>
      <c r="K249" s="15" t="str">
        <f t="shared" si="12"/>
        <v/>
      </c>
      <c r="L249" s="13"/>
      <c r="M249" s="14"/>
      <c r="N249" s="15" t="str">
        <f t="shared" si="13"/>
        <v/>
      </c>
      <c r="O249" s="10"/>
      <c r="P249" s="10"/>
      <c r="Q249" s="16" t="str">
        <f t="shared" ca="1" si="14"/>
        <v/>
      </c>
      <c r="R249" s="12" t="str">
        <f ca="1">IF(A249="","",IF(G249="","Sem vencimento",IF(N249&lt;=0,"Pago",IF(M249&gt;0,IF(G249&lt;TODAY(),"Parcial vencido","Parcial"),IF(G249&lt;TODAY(),"Vencido",IF(G249=TODAY(),"Vence hoje",IF(G249&lt;=TODAY()+LISTAS!$B$4,"Vence em "&amp;LISTAS!$B$4&amp;" dias","Em aberto")))))))</f>
        <v/>
      </c>
      <c r="S249" s="4"/>
      <c r="T249" s="5" t="str">
        <f t="shared" si="15"/>
        <v/>
      </c>
    </row>
    <row r="250" spans="1:20">
      <c r="A250" s="10"/>
      <c r="B250" s="4"/>
      <c r="C250" s="10"/>
      <c r="D250" s="10"/>
      <c r="E250" s="10"/>
      <c r="F250" s="13"/>
      <c r="G250" s="13"/>
      <c r="H250" s="14"/>
      <c r="I250" s="14"/>
      <c r="J250" s="14"/>
      <c r="K250" s="15" t="str">
        <f t="shared" si="12"/>
        <v/>
      </c>
      <c r="L250" s="13"/>
      <c r="M250" s="14"/>
      <c r="N250" s="15" t="str">
        <f t="shared" si="13"/>
        <v/>
      </c>
      <c r="O250" s="10"/>
      <c r="P250" s="10"/>
      <c r="Q250" s="16" t="str">
        <f t="shared" ca="1" si="14"/>
        <v/>
      </c>
      <c r="R250" s="12" t="str">
        <f ca="1">IF(A250="","",IF(G250="","Sem vencimento",IF(N250&lt;=0,"Pago",IF(M250&gt;0,IF(G250&lt;TODAY(),"Parcial vencido","Parcial"),IF(G250&lt;TODAY(),"Vencido",IF(G250=TODAY(),"Vence hoje",IF(G250&lt;=TODAY()+LISTAS!$B$4,"Vence em "&amp;LISTAS!$B$4&amp;" dias","Em aberto")))))))</f>
        <v/>
      </c>
      <c r="S250" s="4"/>
      <c r="T250" s="5" t="str">
        <f t="shared" si="15"/>
        <v/>
      </c>
    </row>
    <row r="251" spans="1:20">
      <c r="A251" s="10"/>
      <c r="B251" s="4"/>
      <c r="C251" s="10"/>
      <c r="D251" s="10"/>
      <c r="E251" s="10"/>
      <c r="F251" s="13"/>
      <c r="G251" s="13"/>
      <c r="H251" s="14"/>
      <c r="I251" s="14"/>
      <c r="J251" s="14"/>
      <c r="K251" s="15" t="str">
        <f t="shared" si="12"/>
        <v/>
      </c>
      <c r="L251" s="13"/>
      <c r="M251" s="14"/>
      <c r="N251" s="15" t="str">
        <f t="shared" si="13"/>
        <v/>
      </c>
      <c r="O251" s="10"/>
      <c r="P251" s="10"/>
      <c r="Q251" s="16" t="str">
        <f t="shared" ca="1" si="14"/>
        <v/>
      </c>
      <c r="R251" s="12" t="str">
        <f ca="1">IF(A251="","",IF(G251="","Sem vencimento",IF(N251&lt;=0,"Pago",IF(M251&gt;0,IF(G251&lt;TODAY(),"Parcial vencido","Parcial"),IF(G251&lt;TODAY(),"Vencido",IF(G251=TODAY(),"Vence hoje",IF(G251&lt;=TODAY()+LISTAS!$B$4,"Vence em "&amp;LISTAS!$B$4&amp;" dias","Em aberto")))))))</f>
        <v/>
      </c>
      <c r="S251" s="4"/>
      <c r="T251" s="5" t="str">
        <f t="shared" si="15"/>
        <v/>
      </c>
    </row>
    <row r="252" spans="1:20">
      <c r="A252" s="10"/>
      <c r="B252" s="4"/>
      <c r="C252" s="10"/>
      <c r="D252" s="10"/>
      <c r="E252" s="10"/>
      <c r="F252" s="13"/>
      <c r="G252" s="13"/>
      <c r="H252" s="14"/>
      <c r="I252" s="14"/>
      <c r="J252" s="14"/>
      <c r="K252" s="15" t="str">
        <f t="shared" si="12"/>
        <v/>
      </c>
      <c r="L252" s="13"/>
      <c r="M252" s="14"/>
      <c r="N252" s="15" t="str">
        <f t="shared" si="13"/>
        <v/>
      </c>
      <c r="O252" s="10"/>
      <c r="P252" s="10"/>
      <c r="Q252" s="16" t="str">
        <f t="shared" ca="1" si="14"/>
        <v/>
      </c>
      <c r="R252" s="12" t="str">
        <f ca="1">IF(A252="","",IF(G252="","Sem vencimento",IF(N252&lt;=0,"Pago",IF(M252&gt;0,IF(G252&lt;TODAY(),"Parcial vencido","Parcial"),IF(G252&lt;TODAY(),"Vencido",IF(G252=TODAY(),"Vence hoje",IF(G252&lt;=TODAY()+LISTAS!$B$4,"Vence em "&amp;LISTAS!$B$4&amp;" dias","Em aberto")))))))</f>
        <v/>
      </c>
      <c r="S252" s="4"/>
      <c r="T252" s="5" t="str">
        <f t="shared" si="15"/>
        <v/>
      </c>
    </row>
    <row r="253" spans="1:20">
      <c r="A253" s="10"/>
      <c r="B253" s="4"/>
      <c r="C253" s="10"/>
      <c r="D253" s="10"/>
      <c r="E253" s="10"/>
      <c r="F253" s="13"/>
      <c r="G253" s="13"/>
      <c r="H253" s="14"/>
      <c r="I253" s="14"/>
      <c r="J253" s="14"/>
      <c r="K253" s="15" t="str">
        <f t="shared" si="12"/>
        <v/>
      </c>
      <c r="L253" s="13"/>
      <c r="M253" s="14"/>
      <c r="N253" s="15" t="str">
        <f t="shared" si="13"/>
        <v/>
      </c>
      <c r="O253" s="10"/>
      <c r="P253" s="10"/>
      <c r="Q253" s="16" t="str">
        <f t="shared" ca="1" si="14"/>
        <v/>
      </c>
      <c r="R253" s="12" t="str">
        <f ca="1">IF(A253="","",IF(G253="","Sem vencimento",IF(N253&lt;=0,"Pago",IF(M253&gt;0,IF(G253&lt;TODAY(),"Parcial vencido","Parcial"),IF(G253&lt;TODAY(),"Vencido",IF(G253=TODAY(),"Vence hoje",IF(G253&lt;=TODAY()+LISTAS!$B$4,"Vence em "&amp;LISTAS!$B$4&amp;" dias","Em aberto")))))))</f>
        <v/>
      </c>
      <c r="S253" s="4"/>
      <c r="T253" s="5" t="str">
        <f t="shared" si="15"/>
        <v/>
      </c>
    </row>
    <row r="254" spans="1:20">
      <c r="A254" s="10"/>
      <c r="B254" s="4"/>
      <c r="C254" s="10"/>
      <c r="D254" s="10"/>
      <c r="E254" s="10"/>
      <c r="F254" s="13"/>
      <c r="G254" s="13"/>
      <c r="H254" s="14"/>
      <c r="I254" s="14"/>
      <c r="J254" s="14"/>
      <c r="K254" s="15" t="str">
        <f t="shared" si="12"/>
        <v/>
      </c>
      <c r="L254" s="13"/>
      <c r="M254" s="14"/>
      <c r="N254" s="15" t="str">
        <f t="shared" si="13"/>
        <v/>
      </c>
      <c r="O254" s="10"/>
      <c r="P254" s="10"/>
      <c r="Q254" s="16" t="str">
        <f t="shared" ca="1" si="14"/>
        <v/>
      </c>
      <c r="R254" s="12" t="str">
        <f ca="1">IF(A254="","",IF(G254="","Sem vencimento",IF(N254&lt;=0,"Pago",IF(M254&gt;0,IF(G254&lt;TODAY(),"Parcial vencido","Parcial"),IF(G254&lt;TODAY(),"Vencido",IF(G254=TODAY(),"Vence hoje",IF(G254&lt;=TODAY()+LISTAS!$B$4,"Vence em "&amp;LISTAS!$B$4&amp;" dias","Em aberto")))))))</f>
        <v/>
      </c>
      <c r="S254" s="4"/>
      <c r="T254" s="5" t="str">
        <f t="shared" si="15"/>
        <v/>
      </c>
    </row>
    <row r="255" spans="1:20">
      <c r="A255" s="10"/>
      <c r="B255" s="4"/>
      <c r="C255" s="10"/>
      <c r="D255" s="10"/>
      <c r="E255" s="10"/>
      <c r="F255" s="13"/>
      <c r="G255" s="13"/>
      <c r="H255" s="14"/>
      <c r="I255" s="14"/>
      <c r="J255" s="14"/>
      <c r="K255" s="15" t="str">
        <f t="shared" si="12"/>
        <v/>
      </c>
      <c r="L255" s="13"/>
      <c r="M255" s="14"/>
      <c r="N255" s="15" t="str">
        <f t="shared" si="13"/>
        <v/>
      </c>
      <c r="O255" s="10"/>
      <c r="P255" s="10"/>
      <c r="Q255" s="16" t="str">
        <f t="shared" ca="1" si="14"/>
        <v/>
      </c>
      <c r="R255" s="12" t="str">
        <f ca="1">IF(A255="","",IF(G255="","Sem vencimento",IF(N255&lt;=0,"Pago",IF(M255&gt;0,IF(G255&lt;TODAY(),"Parcial vencido","Parcial"),IF(G255&lt;TODAY(),"Vencido",IF(G255=TODAY(),"Vence hoje",IF(G255&lt;=TODAY()+LISTAS!$B$4,"Vence em "&amp;LISTAS!$B$4&amp;" dias","Em aberto")))))))</f>
        <v/>
      </c>
      <c r="S255" s="4"/>
      <c r="T255" s="5" t="str">
        <f t="shared" si="15"/>
        <v/>
      </c>
    </row>
    <row r="256" spans="1:20">
      <c r="A256" s="10"/>
      <c r="B256" s="4"/>
      <c r="C256" s="10"/>
      <c r="D256" s="10"/>
      <c r="E256" s="10"/>
      <c r="F256" s="13"/>
      <c r="G256" s="13"/>
      <c r="H256" s="14"/>
      <c r="I256" s="14"/>
      <c r="J256" s="14"/>
      <c r="K256" s="15" t="str">
        <f t="shared" si="12"/>
        <v/>
      </c>
      <c r="L256" s="13"/>
      <c r="M256" s="14"/>
      <c r="N256" s="15" t="str">
        <f t="shared" si="13"/>
        <v/>
      </c>
      <c r="O256" s="10"/>
      <c r="P256" s="10"/>
      <c r="Q256" s="16" t="str">
        <f t="shared" ca="1" si="14"/>
        <v/>
      </c>
      <c r="R256" s="12" t="str">
        <f ca="1">IF(A256="","",IF(G256="","Sem vencimento",IF(N256&lt;=0,"Pago",IF(M256&gt;0,IF(G256&lt;TODAY(),"Parcial vencido","Parcial"),IF(G256&lt;TODAY(),"Vencido",IF(G256=TODAY(),"Vence hoje",IF(G256&lt;=TODAY()+LISTAS!$B$4,"Vence em "&amp;LISTAS!$B$4&amp;" dias","Em aberto")))))))</f>
        <v/>
      </c>
      <c r="S256" s="4"/>
      <c r="T256" s="5" t="str">
        <f t="shared" si="15"/>
        <v/>
      </c>
    </row>
    <row r="257" spans="1:20">
      <c r="A257" s="10"/>
      <c r="B257" s="4"/>
      <c r="C257" s="10"/>
      <c r="D257" s="10"/>
      <c r="E257" s="10"/>
      <c r="F257" s="13"/>
      <c r="G257" s="13"/>
      <c r="H257" s="14"/>
      <c r="I257" s="14"/>
      <c r="J257" s="14"/>
      <c r="K257" s="15" t="str">
        <f t="shared" si="12"/>
        <v/>
      </c>
      <c r="L257" s="13"/>
      <c r="M257" s="14"/>
      <c r="N257" s="15" t="str">
        <f t="shared" si="13"/>
        <v/>
      </c>
      <c r="O257" s="10"/>
      <c r="P257" s="10"/>
      <c r="Q257" s="16" t="str">
        <f t="shared" ca="1" si="14"/>
        <v/>
      </c>
      <c r="R257" s="12" t="str">
        <f ca="1">IF(A257="","",IF(G257="","Sem vencimento",IF(N257&lt;=0,"Pago",IF(M257&gt;0,IF(G257&lt;TODAY(),"Parcial vencido","Parcial"),IF(G257&lt;TODAY(),"Vencido",IF(G257=TODAY(),"Vence hoje",IF(G257&lt;=TODAY()+LISTAS!$B$4,"Vence em "&amp;LISTAS!$B$4&amp;" dias","Em aberto")))))))</f>
        <v/>
      </c>
      <c r="S257" s="4"/>
      <c r="T257" s="5" t="str">
        <f t="shared" si="15"/>
        <v/>
      </c>
    </row>
    <row r="258" spans="1:20">
      <c r="A258" s="10"/>
      <c r="B258" s="4"/>
      <c r="C258" s="10"/>
      <c r="D258" s="10"/>
      <c r="E258" s="10"/>
      <c r="F258" s="13"/>
      <c r="G258" s="13"/>
      <c r="H258" s="14"/>
      <c r="I258" s="14"/>
      <c r="J258" s="14"/>
      <c r="K258" s="15" t="str">
        <f t="shared" si="12"/>
        <v/>
      </c>
      <c r="L258" s="13"/>
      <c r="M258" s="14"/>
      <c r="N258" s="15" t="str">
        <f t="shared" si="13"/>
        <v/>
      </c>
      <c r="O258" s="10"/>
      <c r="P258" s="10"/>
      <c r="Q258" s="16" t="str">
        <f t="shared" ca="1" si="14"/>
        <v/>
      </c>
      <c r="R258" s="12" t="str">
        <f ca="1">IF(A258="","",IF(G258="","Sem vencimento",IF(N258&lt;=0,"Pago",IF(M258&gt;0,IF(G258&lt;TODAY(),"Parcial vencido","Parcial"),IF(G258&lt;TODAY(),"Vencido",IF(G258=TODAY(),"Vence hoje",IF(G258&lt;=TODAY()+LISTAS!$B$4,"Vence em "&amp;LISTAS!$B$4&amp;" dias","Em aberto")))))))</f>
        <v/>
      </c>
      <c r="S258" s="4"/>
      <c r="T258" s="5" t="str">
        <f t="shared" si="15"/>
        <v/>
      </c>
    </row>
    <row r="259" spans="1:20">
      <c r="A259" s="10"/>
      <c r="B259" s="4"/>
      <c r="C259" s="10"/>
      <c r="D259" s="10"/>
      <c r="E259" s="10"/>
      <c r="F259" s="13"/>
      <c r="G259" s="13"/>
      <c r="H259" s="14"/>
      <c r="I259" s="14"/>
      <c r="J259" s="14"/>
      <c r="K259" s="15" t="str">
        <f t="shared" si="12"/>
        <v/>
      </c>
      <c r="L259" s="13"/>
      <c r="M259" s="14"/>
      <c r="N259" s="15" t="str">
        <f t="shared" si="13"/>
        <v/>
      </c>
      <c r="O259" s="10"/>
      <c r="P259" s="10"/>
      <c r="Q259" s="16" t="str">
        <f t="shared" ca="1" si="14"/>
        <v/>
      </c>
      <c r="R259" s="12" t="str">
        <f ca="1">IF(A259="","",IF(G259="","Sem vencimento",IF(N259&lt;=0,"Pago",IF(M259&gt;0,IF(G259&lt;TODAY(),"Parcial vencido","Parcial"),IF(G259&lt;TODAY(),"Vencido",IF(G259=TODAY(),"Vence hoje",IF(G259&lt;=TODAY()+LISTAS!$B$4,"Vence em "&amp;LISTAS!$B$4&amp;" dias","Em aberto")))))))</f>
        <v/>
      </c>
      <c r="S259" s="4"/>
      <c r="T259" s="5" t="str">
        <f t="shared" si="15"/>
        <v/>
      </c>
    </row>
    <row r="260" spans="1:20">
      <c r="A260" s="10"/>
      <c r="B260" s="4"/>
      <c r="C260" s="10"/>
      <c r="D260" s="10"/>
      <c r="E260" s="10"/>
      <c r="F260" s="13"/>
      <c r="G260" s="13"/>
      <c r="H260" s="14"/>
      <c r="I260" s="14"/>
      <c r="J260" s="14"/>
      <c r="K260" s="15" t="str">
        <f t="shared" si="12"/>
        <v/>
      </c>
      <c r="L260" s="13"/>
      <c r="M260" s="14"/>
      <c r="N260" s="15" t="str">
        <f t="shared" si="13"/>
        <v/>
      </c>
      <c r="O260" s="10"/>
      <c r="P260" s="10"/>
      <c r="Q260" s="16" t="str">
        <f t="shared" ca="1" si="14"/>
        <v/>
      </c>
      <c r="R260" s="12" t="str">
        <f ca="1">IF(A260="","",IF(G260="","Sem vencimento",IF(N260&lt;=0,"Pago",IF(M260&gt;0,IF(G260&lt;TODAY(),"Parcial vencido","Parcial"),IF(G260&lt;TODAY(),"Vencido",IF(G260=TODAY(),"Vence hoje",IF(G260&lt;=TODAY()+LISTAS!$B$4,"Vence em "&amp;LISTAS!$B$4&amp;" dias","Em aberto")))))))</f>
        <v/>
      </c>
      <c r="S260" s="4"/>
      <c r="T260" s="5" t="str">
        <f t="shared" si="15"/>
        <v/>
      </c>
    </row>
    <row r="261" spans="1:20">
      <c r="A261" s="10"/>
      <c r="B261" s="4"/>
      <c r="C261" s="10"/>
      <c r="D261" s="10"/>
      <c r="E261" s="10"/>
      <c r="F261" s="13"/>
      <c r="G261" s="13"/>
      <c r="H261" s="14"/>
      <c r="I261" s="14"/>
      <c r="J261" s="14"/>
      <c r="K261" s="15" t="str">
        <f t="shared" ref="K261:K324" si="16">IF(A261="","",MAX(H261-I261+J261,0))</f>
        <v/>
      </c>
      <c r="L261" s="13"/>
      <c r="M261" s="14"/>
      <c r="N261" s="15" t="str">
        <f t="shared" ref="N261:N324" si="17">IF(A261="","",MAX(K261-M261,0))</f>
        <v/>
      </c>
      <c r="O261" s="10"/>
      <c r="P261" s="10"/>
      <c r="Q261" s="16" t="str">
        <f t="shared" ref="Q261:Q324" ca="1" si="18">IF(OR(A261="",G261="",N261&lt;=0),"",G261-TODAY())</f>
        <v/>
      </c>
      <c r="R261" s="12" t="str">
        <f ca="1">IF(A261="","",IF(G261="","Sem vencimento",IF(N261&lt;=0,"Pago",IF(M261&gt;0,IF(G261&lt;TODAY(),"Parcial vencido","Parcial"),IF(G261&lt;TODAY(),"Vencido",IF(G261=TODAY(),"Vence hoje",IF(G261&lt;=TODAY()+LISTAS!$B$4,"Vence em "&amp;LISTAS!$B$4&amp;" dias","Em aberto")))))))</f>
        <v/>
      </c>
      <c r="S261" s="4"/>
      <c r="T261" s="5" t="str">
        <f t="shared" ref="T261:T324" si="19">IF(A261="","",IF(C261="","Categoria; ","")&amp;IF(G261="","Vencimento; ","")&amp;IF(H261&lt;=0,"Valor; ","")&amp;IF(P261="","Responsável; ","")&amp;IF(AND(M261&gt;0,L261=""),"Data pgto.; ","")&amp;IF(AND(L261&lt;&gt;"",M261&lt;=0),"Valor pago; ","")&amp;IF(M261&gt;K261,"Pagamento &gt; previsto; ","")&amp;IF(AND(E261&lt;&gt;"",COUNTIFS($A$5:$A$1004,A261,$E$5:$E$1004,E261)&gt;1),"Possível duplicidade; ",""))</f>
        <v/>
      </c>
    </row>
    <row r="262" spans="1:20">
      <c r="A262" s="10"/>
      <c r="B262" s="4"/>
      <c r="C262" s="10"/>
      <c r="D262" s="10"/>
      <c r="E262" s="10"/>
      <c r="F262" s="13"/>
      <c r="G262" s="13"/>
      <c r="H262" s="14"/>
      <c r="I262" s="14"/>
      <c r="J262" s="14"/>
      <c r="K262" s="15" t="str">
        <f t="shared" si="16"/>
        <v/>
      </c>
      <c r="L262" s="13"/>
      <c r="M262" s="14"/>
      <c r="N262" s="15" t="str">
        <f t="shared" si="17"/>
        <v/>
      </c>
      <c r="O262" s="10"/>
      <c r="P262" s="10"/>
      <c r="Q262" s="16" t="str">
        <f t="shared" ca="1" si="18"/>
        <v/>
      </c>
      <c r="R262" s="12" t="str">
        <f ca="1">IF(A262="","",IF(G262="","Sem vencimento",IF(N262&lt;=0,"Pago",IF(M262&gt;0,IF(G262&lt;TODAY(),"Parcial vencido","Parcial"),IF(G262&lt;TODAY(),"Vencido",IF(G262=TODAY(),"Vence hoje",IF(G262&lt;=TODAY()+LISTAS!$B$4,"Vence em "&amp;LISTAS!$B$4&amp;" dias","Em aberto")))))))</f>
        <v/>
      </c>
      <c r="S262" s="4"/>
      <c r="T262" s="5" t="str">
        <f t="shared" si="19"/>
        <v/>
      </c>
    </row>
    <row r="263" spans="1:20">
      <c r="A263" s="10"/>
      <c r="B263" s="4"/>
      <c r="C263" s="10"/>
      <c r="D263" s="10"/>
      <c r="E263" s="10"/>
      <c r="F263" s="13"/>
      <c r="G263" s="13"/>
      <c r="H263" s="14"/>
      <c r="I263" s="14"/>
      <c r="J263" s="14"/>
      <c r="K263" s="15" t="str">
        <f t="shared" si="16"/>
        <v/>
      </c>
      <c r="L263" s="13"/>
      <c r="M263" s="14"/>
      <c r="N263" s="15" t="str">
        <f t="shared" si="17"/>
        <v/>
      </c>
      <c r="O263" s="10"/>
      <c r="P263" s="10"/>
      <c r="Q263" s="16" t="str">
        <f t="shared" ca="1" si="18"/>
        <v/>
      </c>
      <c r="R263" s="12" t="str">
        <f ca="1">IF(A263="","",IF(G263="","Sem vencimento",IF(N263&lt;=0,"Pago",IF(M263&gt;0,IF(G263&lt;TODAY(),"Parcial vencido","Parcial"),IF(G263&lt;TODAY(),"Vencido",IF(G263=TODAY(),"Vence hoje",IF(G263&lt;=TODAY()+LISTAS!$B$4,"Vence em "&amp;LISTAS!$B$4&amp;" dias","Em aberto")))))))</f>
        <v/>
      </c>
      <c r="S263" s="4"/>
      <c r="T263" s="5" t="str">
        <f t="shared" si="19"/>
        <v/>
      </c>
    </row>
    <row r="264" spans="1:20">
      <c r="A264" s="10"/>
      <c r="B264" s="4"/>
      <c r="C264" s="10"/>
      <c r="D264" s="10"/>
      <c r="E264" s="10"/>
      <c r="F264" s="13"/>
      <c r="G264" s="13"/>
      <c r="H264" s="14"/>
      <c r="I264" s="14"/>
      <c r="J264" s="14"/>
      <c r="K264" s="15" t="str">
        <f t="shared" si="16"/>
        <v/>
      </c>
      <c r="L264" s="13"/>
      <c r="M264" s="14"/>
      <c r="N264" s="15" t="str">
        <f t="shared" si="17"/>
        <v/>
      </c>
      <c r="O264" s="10"/>
      <c r="P264" s="10"/>
      <c r="Q264" s="16" t="str">
        <f t="shared" ca="1" si="18"/>
        <v/>
      </c>
      <c r="R264" s="12" t="str">
        <f ca="1">IF(A264="","",IF(G264="","Sem vencimento",IF(N264&lt;=0,"Pago",IF(M264&gt;0,IF(G264&lt;TODAY(),"Parcial vencido","Parcial"),IF(G264&lt;TODAY(),"Vencido",IF(G264=TODAY(),"Vence hoje",IF(G264&lt;=TODAY()+LISTAS!$B$4,"Vence em "&amp;LISTAS!$B$4&amp;" dias","Em aberto")))))))</f>
        <v/>
      </c>
      <c r="S264" s="4"/>
      <c r="T264" s="5" t="str">
        <f t="shared" si="19"/>
        <v/>
      </c>
    </row>
    <row r="265" spans="1:20">
      <c r="A265" s="10"/>
      <c r="B265" s="4"/>
      <c r="C265" s="10"/>
      <c r="D265" s="10"/>
      <c r="E265" s="10"/>
      <c r="F265" s="13"/>
      <c r="G265" s="13"/>
      <c r="H265" s="14"/>
      <c r="I265" s="14"/>
      <c r="J265" s="14"/>
      <c r="K265" s="15" t="str">
        <f t="shared" si="16"/>
        <v/>
      </c>
      <c r="L265" s="13"/>
      <c r="M265" s="14"/>
      <c r="N265" s="15" t="str">
        <f t="shared" si="17"/>
        <v/>
      </c>
      <c r="O265" s="10"/>
      <c r="P265" s="10"/>
      <c r="Q265" s="16" t="str">
        <f t="shared" ca="1" si="18"/>
        <v/>
      </c>
      <c r="R265" s="12" t="str">
        <f ca="1">IF(A265="","",IF(G265="","Sem vencimento",IF(N265&lt;=0,"Pago",IF(M265&gt;0,IF(G265&lt;TODAY(),"Parcial vencido","Parcial"),IF(G265&lt;TODAY(),"Vencido",IF(G265=TODAY(),"Vence hoje",IF(G265&lt;=TODAY()+LISTAS!$B$4,"Vence em "&amp;LISTAS!$B$4&amp;" dias","Em aberto")))))))</f>
        <v/>
      </c>
      <c r="S265" s="4"/>
      <c r="T265" s="5" t="str">
        <f t="shared" si="19"/>
        <v/>
      </c>
    </row>
    <row r="266" spans="1:20">
      <c r="A266" s="10"/>
      <c r="B266" s="4"/>
      <c r="C266" s="10"/>
      <c r="D266" s="10"/>
      <c r="E266" s="10"/>
      <c r="F266" s="13"/>
      <c r="G266" s="13"/>
      <c r="H266" s="14"/>
      <c r="I266" s="14"/>
      <c r="J266" s="14"/>
      <c r="K266" s="15" t="str">
        <f t="shared" si="16"/>
        <v/>
      </c>
      <c r="L266" s="13"/>
      <c r="M266" s="14"/>
      <c r="N266" s="15" t="str">
        <f t="shared" si="17"/>
        <v/>
      </c>
      <c r="O266" s="10"/>
      <c r="P266" s="10"/>
      <c r="Q266" s="16" t="str">
        <f t="shared" ca="1" si="18"/>
        <v/>
      </c>
      <c r="R266" s="12" t="str">
        <f ca="1">IF(A266="","",IF(G266="","Sem vencimento",IF(N266&lt;=0,"Pago",IF(M266&gt;0,IF(G266&lt;TODAY(),"Parcial vencido","Parcial"),IF(G266&lt;TODAY(),"Vencido",IF(G266=TODAY(),"Vence hoje",IF(G266&lt;=TODAY()+LISTAS!$B$4,"Vence em "&amp;LISTAS!$B$4&amp;" dias","Em aberto")))))))</f>
        <v/>
      </c>
      <c r="S266" s="4"/>
      <c r="T266" s="5" t="str">
        <f t="shared" si="19"/>
        <v/>
      </c>
    </row>
    <row r="267" spans="1:20">
      <c r="A267" s="10"/>
      <c r="B267" s="4"/>
      <c r="C267" s="10"/>
      <c r="D267" s="10"/>
      <c r="E267" s="10"/>
      <c r="F267" s="13"/>
      <c r="G267" s="13"/>
      <c r="H267" s="14"/>
      <c r="I267" s="14"/>
      <c r="J267" s="14"/>
      <c r="K267" s="15" t="str">
        <f t="shared" si="16"/>
        <v/>
      </c>
      <c r="L267" s="13"/>
      <c r="M267" s="14"/>
      <c r="N267" s="15" t="str">
        <f t="shared" si="17"/>
        <v/>
      </c>
      <c r="O267" s="10"/>
      <c r="P267" s="10"/>
      <c r="Q267" s="16" t="str">
        <f t="shared" ca="1" si="18"/>
        <v/>
      </c>
      <c r="R267" s="12" t="str">
        <f ca="1">IF(A267="","",IF(G267="","Sem vencimento",IF(N267&lt;=0,"Pago",IF(M267&gt;0,IF(G267&lt;TODAY(),"Parcial vencido","Parcial"),IF(G267&lt;TODAY(),"Vencido",IF(G267=TODAY(),"Vence hoje",IF(G267&lt;=TODAY()+LISTAS!$B$4,"Vence em "&amp;LISTAS!$B$4&amp;" dias","Em aberto")))))))</f>
        <v/>
      </c>
      <c r="S267" s="4"/>
      <c r="T267" s="5" t="str">
        <f t="shared" si="19"/>
        <v/>
      </c>
    </row>
    <row r="268" spans="1:20">
      <c r="A268" s="10"/>
      <c r="B268" s="4"/>
      <c r="C268" s="10"/>
      <c r="D268" s="10"/>
      <c r="E268" s="10"/>
      <c r="F268" s="13"/>
      <c r="G268" s="13"/>
      <c r="H268" s="14"/>
      <c r="I268" s="14"/>
      <c r="J268" s="14"/>
      <c r="K268" s="15" t="str">
        <f t="shared" si="16"/>
        <v/>
      </c>
      <c r="L268" s="13"/>
      <c r="M268" s="14"/>
      <c r="N268" s="15" t="str">
        <f t="shared" si="17"/>
        <v/>
      </c>
      <c r="O268" s="10"/>
      <c r="P268" s="10"/>
      <c r="Q268" s="16" t="str">
        <f t="shared" ca="1" si="18"/>
        <v/>
      </c>
      <c r="R268" s="12" t="str">
        <f ca="1">IF(A268="","",IF(G268="","Sem vencimento",IF(N268&lt;=0,"Pago",IF(M268&gt;0,IF(G268&lt;TODAY(),"Parcial vencido","Parcial"),IF(G268&lt;TODAY(),"Vencido",IF(G268=TODAY(),"Vence hoje",IF(G268&lt;=TODAY()+LISTAS!$B$4,"Vence em "&amp;LISTAS!$B$4&amp;" dias","Em aberto")))))))</f>
        <v/>
      </c>
      <c r="S268" s="4"/>
      <c r="T268" s="5" t="str">
        <f t="shared" si="19"/>
        <v/>
      </c>
    </row>
    <row r="269" spans="1:20">
      <c r="A269" s="10"/>
      <c r="B269" s="4"/>
      <c r="C269" s="10"/>
      <c r="D269" s="10"/>
      <c r="E269" s="10"/>
      <c r="F269" s="13"/>
      <c r="G269" s="13"/>
      <c r="H269" s="14"/>
      <c r="I269" s="14"/>
      <c r="J269" s="14"/>
      <c r="K269" s="15" t="str">
        <f t="shared" si="16"/>
        <v/>
      </c>
      <c r="L269" s="13"/>
      <c r="M269" s="14"/>
      <c r="N269" s="15" t="str">
        <f t="shared" si="17"/>
        <v/>
      </c>
      <c r="O269" s="10"/>
      <c r="P269" s="10"/>
      <c r="Q269" s="16" t="str">
        <f t="shared" ca="1" si="18"/>
        <v/>
      </c>
      <c r="R269" s="12" t="str">
        <f ca="1">IF(A269="","",IF(G269="","Sem vencimento",IF(N269&lt;=0,"Pago",IF(M269&gt;0,IF(G269&lt;TODAY(),"Parcial vencido","Parcial"),IF(G269&lt;TODAY(),"Vencido",IF(G269=TODAY(),"Vence hoje",IF(G269&lt;=TODAY()+LISTAS!$B$4,"Vence em "&amp;LISTAS!$B$4&amp;" dias","Em aberto")))))))</f>
        <v/>
      </c>
      <c r="S269" s="4"/>
      <c r="T269" s="5" t="str">
        <f t="shared" si="19"/>
        <v/>
      </c>
    </row>
    <row r="270" spans="1:20">
      <c r="A270" s="10"/>
      <c r="B270" s="4"/>
      <c r="C270" s="10"/>
      <c r="D270" s="10"/>
      <c r="E270" s="10"/>
      <c r="F270" s="13"/>
      <c r="G270" s="13"/>
      <c r="H270" s="14"/>
      <c r="I270" s="14"/>
      <c r="J270" s="14"/>
      <c r="K270" s="15" t="str">
        <f t="shared" si="16"/>
        <v/>
      </c>
      <c r="L270" s="13"/>
      <c r="M270" s="14"/>
      <c r="N270" s="15" t="str">
        <f t="shared" si="17"/>
        <v/>
      </c>
      <c r="O270" s="10"/>
      <c r="P270" s="10"/>
      <c r="Q270" s="16" t="str">
        <f t="shared" ca="1" si="18"/>
        <v/>
      </c>
      <c r="R270" s="12" t="str">
        <f ca="1">IF(A270="","",IF(G270="","Sem vencimento",IF(N270&lt;=0,"Pago",IF(M270&gt;0,IF(G270&lt;TODAY(),"Parcial vencido","Parcial"),IF(G270&lt;TODAY(),"Vencido",IF(G270=TODAY(),"Vence hoje",IF(G270&lt;=TODAY()+LISTAS!$B$4,"Vence em "&amp;LISTAS!$B$4&amp;" dias","Em aberto")))))))</f>
        <v/>
      </c>
      <c r="S270" s="4"/>
      <c r="T270" s="5" t="str">
        <f t="shared" si="19"/>
        <v/>
      </c>
    </row>
    <row r="271" spans="1:20">
      <c r="A271" s="10"/>
      <c r="B271" s="4"/>
      <c r="C271" s="10"/>
      <c r="D271" s="10"/>
      <c r="E271" s="10"/>
      <c r="F271" s="13"/>
      <c r="G271" s="13"/>
      <c r="H271" s="14"/>
      <c r="I271" s="14"/>
      <c r="J271" s="14"/>
      <c r="K271" s="15" t="str">
        <f t="shared" si="16"/>
        <v/>
      </c>
      <c r="L271" s="13"/>
      <c r="M271" s="14"/>
      <c r="N271" s="15" t="str">
        <f t="shared" si="17"/>
        <v/>
      </c>
      <c r="O271" s="10"/>
      <c r="P271" s="10"/>
      <c r="Q271" s="16" t="str">
        <f t="shared" ca="1" si="18"/>
        <v/>
      </c>
      <c r="R271" s="12" t="str">
        <f ca="1">IF(A271="","",IF(G271="","Sem vencimento",IF(N271&lt;=0,"Pago",IF(M271&gt;0,IF(G271&lt;TODAY(),"Parcial vencido","Parcial"),IF(G271&lt;TODAY(),"Vencido",IF(G271=TODAY(),"Vence hoje",IF(G271&lt;=TODAY()+LISTAS!$B$4,"Vence em "&amp;LISTAS!$B$4&amp;" dias","Em aberto")))))))</f>
        <v/>
      </c>
      <c r="S271" s="4"/>
      <c r="T271" s="5" t="str">
        <f t="shared" si="19"/>
        <v/>
      </c>
    </row>
    <row r="272" spans="1:20">
      <c r="A272" s="10"/>
      <c r="B272" s="4"/>
      <c r="C272" s="10"/>
      <c r="D272" s="10"/>
      <c r="E272" s="10"/>
      <c r="F272" s="13"/>
      <c r="G272" s="13"/>
      <c r="H272" s="14"/>
      <c r="I272" s="14"/>
      <c r="J272" s="14"/>
      <c r="K272" s="15" t="str">
        <f t="shared" si="16"/>
        <v/>
      </c>
      <c r="L272" s="13"/>
      <c r="M272" s="14"/>
      <c r="N272" s="15" t="str">
        <f t="shared" si="17"/>
        <v/>
      </c>
      <c r="O272" s="10"/>
      <c r="P272" s="10"/>
      <c r="Q272" s="16" t="str">
        <f t="shared" ca="1" si="18"/>
        <v/>
      </c>
      <c r="R272" s="12" t="str">
        <f ca="1">IF(A272="","",IF(G272="","Sem vencimento",IF(N272&lt;=0,"Pago",IF(M272&gt;0,IF(G272&lt;TODAY(),"Parcial vencido","Parcial"),IF(G272&lt;TODAY(),"Vencido",IF(G272=TODAY(),"Vence hoje",IF(G272&lt;=TODAY()+LISTAS!$B$4,"Vence em "&amp;LISTAS!$B$4&amp;" dias","Em aberto")))))))</f>
        <v/>
      </c>
      <c r="S272" s="4"/>
      <c r="T272" s="5" t="str">
        <f t="shared" si="19"/>
        <v/>
      </c>
    </row>
    <row r="273" spans="1:20">
      <c r="A273" s="10"/>
      <c r="B273" s="4"/>
      <c r="C273" s="10"/>
      <c r="D273" s="10"/>
      <c r="E273" s="10"/>
      <c r="F273" s="13"/>
      <c r="G273" s="13"/>
      <c r="H273" s="14"/>
      <c r="I273" s="14"/>
      <c r="J273" s="14"/>
      <c r="K273" s="15" t="str">
        <f t="shared" si="16"/>
        <v/>
      </c>
      <c r="L273" s="13"/>
      <c r="M273" s="14"/>
      <c r="N273" s="15" t="str">
        <f t="shared" si="17"/>
        <v/>
      </c>
      <c r="O273" s="10"/>
      <c r="P273" s="10"/>
      <c r="Q273" s="16" t="str">
        <f t="shared" ca="1" si="18"/>
        <v/>
      </c>
      <c r="R273" s="12" t="str">
        <f ca="1">IF(A273="","",IF(G273="","Sem vencimento",IF(N273&lt;=0,"Pago",IF(M273&gt;0,IF(G273&lt;TODAY(),"Parcial vencido","Parcial"),IF(G273&lt;TODAY(),"Vencido",IF(G273=TODAY(),"Vence hoje",IF(G273&lt;=TODAY()+LISTAS!$B$4,"Vence em "&amp;LISTAS!$B$4&amp;" dias","Em aberto")))))))</f>
        <v/>
      </c>
      <c r="S273" s="4"/>
      <c r="T273" s="5" t="str">
        <f t="shared" si="19"/>
        <v/>
      </c>
    </row>
    <row r="274" spans="1:20">
      <c r="A274" s="10"/>
      <c r="B274" s="4"/>
      <c r="C274" s="10"/>
      <c r="D274" s="10"/>
      <c r="E274" s="10"/>
      <c r="F274" s="13"/>
      <c r="G274" s="13"/>
      <c r="H274" s="14"/>
      <c r="I274" s="14"/>
      <c r="J274" s="14"/>
      <c r="K274" s="15" t="str">
        <f t="shared" si="16"/>
        <v/>
      </c>
      <c r="L274" s="13"/>
      <c r="M274" s="14"/>
      <c r="N274" s="15" t="str">
        <f t="shared" si="17"/>
        <v/>
      </c>
      <c r="O274" s="10"/>
      <c r="P274" s="10"/>
      <c r="Q274" s="16" t="str">
        <f t="shared" ca="1" si="18"/>
        <v/>
      </c>
      <c r="R274" s="12" t="str">
        <f ca="1">IF(A274="","",IF(G274="","Sem vencimento",IF(N274&lt;=0,"Pago",IF(M274&gt;0,IF(G274&lt;TODAY(),"Parcial vencido","Parcial"),IF(G274&lt;TODAY(),"Vencido",IF(G274=TODAY(),"Vence hoje",IF(G274&lt;=TODAY()+LISTAS!$B$4,"Vence em "&amp;LISTAS!$B$4&amp;" dias","Em aberto")))))))</f>
        <v/>
      </c>
      <c r="S274" s="4"/>
      <c r="T274" s="5" t="str">
        <f t="shared" si="19"/>
        <v/>
      </c>
    </row>
    <row r="275" spans="1:20">
      <c r="A275" s="10"/>
      <c r="B275" s="4"/>
      <c r="C275" s="10"/>
      <c r="D275" s="10"/>
      <c r="E275" s="10"/>
      <c r="F275" s="13"/>
      <c r="G275" s="13"/>
      <c r="H275" s="14"/>
      <c r="I275" s="14"/>
      <c r="J275" s="14"/>
      <c r="K275" s="15" t="str">
        <f t="shared" si="16"/>
        <v/>
      </c>
      <c r="L275" s="13"/>
      <c r="M275" s="14"/>
      <c r="N275" s="15" t="str">
        <f t="shared" si="17"/>
        <v/>
      </c>
      <c r="O275" s="10"/>
      <c r="P275" s="10"/>
      <c r="Q275" s="16" t="str">
        <f t="shared" ca="1" si="18"/>
        <v/>
      </c>
      <c r="R275" s="12" t="str">
        <f ca="1">IF(A275="","",IF(G275="","Sem vencimento",IF(N275&lt;=0,"Pago",IF(M275&gt;0,IF(G275&lt;TODAY(),"Parcial vencido","Parcial"),IF(G275&lt;TODAY(),"Vencido",IF(G275=TODAY(),"Vence hoje",IF(G275&lt;=TODAY()+LISTAS!$B$4,"Vence em "&amp;LISTAS!$B$4&amp;" dias","Em aberto")))))))</f>
        <v/>
      </c>
      <c r="S275" s="4"/>
      <c r="T275" s="5" t="str">
        <f t="shared" si="19"/>
        <v/>
      </c>
    </row>
    <row r="276" spans="1:20">
      <c r="A276" s="10"/>
      <c r="B276" s="4"/>
      <c r="C276" s="10"/>
      <c r="D276" s="10"/>
      <c r="E276" s="10"/>
      <c r="F276" s="13"/>
      <c r="G276" s="13"/>
      <c r="H276" s="14"/>
      <c r="I276" s="14"/>
      <c r="J276" s="14"/>
      <c r="K276" s="15" t="str">
        <f t="shared" si="16"/>
        <v/>
      </c>
      <c r="L276" s="13"/>
      <c r="M276" s="14"/>
      <c r="N276" s="15" t="str">
        <f t="shared" si="17"/>
        <v/>
      </c>
      <c r="O276" s="10"/>
      <c r="P276" s="10"/>
      <c r="Q276" s="16" t="str">
        <f t="shared" ca="1" si="18"/>
        <v/>
      </c>
      <c r="R276" s="12" t="str">
        <f ca="1">IF(A276="","",IF(G276="","Sem vencimento",IF(N276&lt;=0,"Pago",IF(M276&gt;0,IF(G276&lt;TODAY(),"Parcial vencido","Parcial"),IF(G276&lt;TODAY(),"Vencido",IF(G276=TODAY(),"Vence hoje",IF(G276&lt;=TODAY()+LISTAS!$B$4,"Vence em "&amp;LISTAS!$B$4&amp;" dias","Em aberto")))))))</f>
        <v/>
      </c>
      <c r="S276" s="4"/>
      <c r="T276" s="5" t="str">
        <f t="shared" si="19"/>
        <v/>
      </c>
    </row>
    <row r="277" spans="1:20">
      <c r="A277" s="10"/>
      <c r="B277" s="4"/>
      <c r="C277" s="10"/>
      <c r="D277" s="10"/>
      <c r="E277" s="10"/>
      <c r="F277" s="13"/>
      <c r="G277" s="13"/>
      <c r="H277" s="14"/>
      <c r="I277" s="14"/>
      <c r="J277" s="14"/>
      <c r="K277" s="15" t="str">
        <f t="shared" si="16"/>
        <v/>
      </c>
      <c r="L277" s="13"/>
      <c r="M277" s="14"/>
      <c r="N277" s="15" t="str">
        <f t="shared" si="17"/>
        <v/>
      </c>
      <c r="O277" s="10"/>
      <c r="P277" s="10"/>
      <c r="Q277" s="16" t="str">
        <f t="shared" ca="1" si="18"/>
        <v/>
      </c>
      <c r="R277" s="12" t="str">
        <f ca="1">IF(A277="","",IF(G277="","Sem vencimento",IF(N277&lt;=0,"Pago",IF(M277&gt;0,IF(G277&lt;TODAY(),"Parcial vencido","Parcial"),IF(G277&lt;TODAY(),"Vencido",IF(G277=TODAY(),"Vence hoje",IF(G277&lt;=TODAY()+LISTAS!$B$4,"Vence em "&amp;LISTAS!$B$4&amp;" dias","Em aberto")))))))</f>
        <v/>
      </c>
      <c r="S277" s="4"/>
      <c r="T277" s="5" t="str">
        <f t="shared" si="19"/>
        <v/>
      </c>
    </row>
    <row r="278" spans="1:20">
      <c r="A278" s="10"/>
      <c r="B278" s="4"/>
      <c r="C278" s="10"/>
      <c r="D278" s="10"/>
      <c r="E278" s="10"/>
      <c r="F278" s="13"/>
      <c r="G278" s="13"/>
      <c r="H278" s="14"/>
      <c r="I278" s="14"/>
      <c r="J278" s="14"/>
      <c r="K278" s="15" t="str">
        <f t="shared" si="16"/>
        <v/>
      </c>
      <c r="L278" s="13"/>
      <c r="M278" s="14"/>
      <c r="N278" s="15" t="str">
        <f t="shared" si="17"/>
        <v/>
      </c>
      <c r="O278" s="10"/>
      <c r="P278" s="10"/>
      <c r="Q278" s="16" t="str">
        <f t="shared" ca="1" si="18"/>
        <v/>
      </c>
      <c r="R278" s="12" t="str">
        <f ca="1">IF(A278="","",IF(G278="","Sem vencimento",IF(N278&lt;=0,"Pago",IF(M278&gt;0,IF(G278&lt;TODAY(),"Parcial vencido","Parcial"),IF(G278&lt;TODAY(),"Vencido",IF(G278=TODAY(),"Vence hoje",IF(G278&lt;=TODAY()+LISTAS!$B$4,"Vence em "&amp;LISTAS!$B$4&amp;" dias","Em aberto")))))))</f>
        <v/>
      </c>
      <c r="S278" s="4"/>
      <c r="T278" s="5" t="str">
        <f t="shared" si="19"/>
        <v/>
      </c>
    </row>
    <row r="279" spans="1:20">
      <c r="A279" s="10"/>
      <c r="B279" s="4"/>
      <c r="C279" s="10"/>
      <c r="D279" s="10"/>
      <c r="E279" s="10"/>
      <c r="F279" s="13"/>
      <c r="G279" s="13"/>
      <c r="H279" s="14"/>
      <c r="I279" s="14"/>
      <c r="J279" s="14"/>
      <c r="K279" s="15" t="str">
        <f t="shared" si="16"/>
        <v/>
      </c>
      <c r="L279" s="13"/>
      <c r="M279" s="14"/>
      <c r="N279" s="15" t="str">
        <f t="shared" si="17"/>
        <v/>
      </c>
      <c r="O279" s="10"/>
      <c r="P279" s="10"/>
      <c r="Q279" s="16" t="str">
        <f t="shared" ca="1" si="18"/>
        <v/>
      </c>
      <c r="R279" s="12" t="str">
        <f ca="1">IF(A279="","",IF(G279="","Sem vencimento",IF(N279&lt;=0,"Pago",IF(M279&gt;0,IF(G279&lt;TODAY(),"Parcial vencido","Parcial"),IF(G279&lt;TODAY(),"Vencido",IF(G279=TODAY(),"Vence hoje",IF(G279&lt;=TODAY()+LISTAS!$B$4,"Vence em "&amp;LISTAS!$B$4&amp;" dias","Em aberto")))))))</f>
        <v/>
      </c>
      <c r="S279" s="4"/>
      <c r="T279" s="5" t="str">
        <f t="shared" si="19"/>
        <v/>
      </c>
    </row>
    <row r="280" spans="1:20">
      <c r="A280" s="10"/>
      <c r="B280" s="4"/>
      <c r="C280" s="10"/>
      <c r="D280" s="10"/>
      <c r="E280" s="10"/>
      <c r="F280" s="13"/>
      <c r="G280" s="13"/>
      <c r="H280" s="14"/>
      <c r="I280" s="14"/>
      <c r="J280" s="14"/>
      <c r="K280" s="15" t="str">
        <f t="shared" si="16"/>
        <v/>
      </c>
      <c r="L280" s="13"/>
      <c r="M280" s="14"/>
      <c r="N280" s="15" t="str">
        <f t="shared" si="17"/>
        <v/>
      </c>
      <c r="O280" s="10"/>
      <c r="P280" s="10"/>
      <c r="Q280" s="16" t="str">
        <f t="shared" ca="1" si="18"/>
        <v/>
      </c>
      <c r="R280" s="12" t="str">
        <f ca="1">IF(A280="","",IF(G280="","Sem vencimento",IF(N280&lt;=0,"Pago",IF(M280&gt;0,IF(G280&lt;TODAY(),"Parcial vencido","Parcial"),IF(G280&lt;TODAY(),"Vencido",IF(G280=TODAY(),"Vence hoje",IF(G280&lt;=TODAY()+LISTAS!$B$4,"Vence em "&amp;LISTAS!$B$4&amp;" dias","Em aberto")))))))</f>
        <v/>
      </c>
      <c r="S280" s="4"/>
      <c r="T280" s="5" t="str">
        <f t="shared" si="19"/>
        <v/>
      </c>
    </row>
    <row r="281" spans="1:20">
      <c r="A281" s="10"/>
      <c r="B281" s="4"/>
      <c r="C281" s="10"/>
      <c r="D281" s="10"/>
      <c r="E281" s="10"/>
      <c r="F281" s="13"/>
      <c r="G281" s="13"/>
      <c r="H281" s="14"/>
      <c r="I281" s="14"/>
      <c r="J281" s="14"/>
      <c r="K281" s="15" t="str">
        <f t="shared" si="16"/>
        <v/>
      </c>
      <c r="L281" s="13"/>
      <c r="M281" s="14"/>
      <c r="N281" s="15" t="str">
        <f t="shared" si="17"/>
        <v/>
      </c>
      <c r="O281" s="10"/>
      <c r="P281" s="10"/>
      <c r="Q281" s="16" t="str">
        <f t="shared" ca="1" si="18"/>
        <v/>
      </c>
      <c r="R281" s="12" t="str">
        <f ca="1">IF(A281="","",IF(G281="","Sem vencimento",IF(N281&lt;=0,"Pago",IF(M281&gt;0,IF(G281&lt;TODAY(),"Parcial vencido","Parcial"),IF(G281&lt;TODAY(),"Vencido",IF(G281=TODAY(),"Vence hoje",IF(G281&lt;=TODAY()+LISTAS!$B$4,"Vence em "&amp;LISTAS!$B$4&amp;" dias","Em aberto")))))))</f>
        <v/>
      </c>
      <c r="S281" s="4"/>
      <c r="T281" s="5" t="str">
        <f t="shared" si="19"/>
        <v/>
      </c>
    </row>
    <row r="282" spans="1:20">
      <c r="A282" s="10"/>
      <c r="B282" s="4"/>
      <c r="C282" s="10"/>
      <c r="D282" s="10"/>
      <c r="E282" s="10"/>
      <c r="F282" s="13"/>
      <c r="G282" s="13"/>
      <c r="H282" s="14"/>
      <c r="I282" s="14"/>
      <c r="J282" s="14"/>
      <c r="K282" s="15" t="str">
        <f t="shared" si="16"/>
        <v/>
      </c>
      <c r="L282" s="13"/>
      <c r="M282" s="14"/>
      <c r="N282" s="15" t="str">
        <f t="shared" si="17"/>
        <v/>
      </c>
      <c r="O282" s="10"/>
      <c r="P282" s="10"/>
      <c r="Q282" s="16" t="str">
        <f t="shared" ca="1" si="18"/>
        <v/>
      </c>
      <c r="R282" s="12" t="str">
        <f ca="1">IF(A282="","",IF(G282="","Sem vencimento",IF(N282&lt;=0,"Pago",IF(M282&gt;0,IF(G282&lt;TODAY(),"Parcial vencido","Parcial"),IF(G282&lt;TODAY(),"Vencido",IF(G282=TODAY(),"Vence hoje",IF(G282&lt;=TODAY()+LISTAS!$B$4,"Vence em "&amp;LISTAS!$B$4&amp;" dias","Em aberto")))))))</f>
        <v/>
      </c>
      <c r="S282" s="4"/>
      <c r="T282" s="5" t="str">
        <f t="shared" si="19"/>
        <v/>
      </c>
    </row>
    <row r="283" spans="1:20">
      <c r="A283" s="10"/>
      <c r="B283" s="4"/>
      <c r="C283" s="10"/>
      <c r="D283" s="10"/>
      <c r="E283" s="10"/>
      <c r="F283" s="13"/>
      <c r="G283" s="13"/>
      <c r="H283" s="14"/>
      <c r="I283" s="14"/>
      <c r="J283" s="14"/>
      <c r="K283" s="15" t="str">
        <f t="shared" si="16"/>
        <v/>
      </c>
      <c r="L283" s="13"/>
      <c r="M283" s="14"/>
      <c r="N283" s="15" t="str">
        <f t="shared" si="17"/>
        <v/>
      </c>
      <c r="O283" s="10"/>
      <c r="P283" s="10"/>
      <c r="Q283" s="16" t="str">
        <f t="shared" ca="1" si="18"/>
        <v/>
      </c>
      <c r="R283" s="12" t="str">
        <f ca="1">IF(A283="","",IF(G283="","Sem vencimento",IF(N283&lt;=0,"Pago",IF(M283&gt;0,IF(G283&lt;TODAY(),"Parcial vencido","Parcial"),IF(G283&lt;TODAY(),"Vencido",IF(G283=TODAY(),"Vence hoje",IF(G283&lt;=TODAY()+LISTAS!$B$4,"Vence em "&amp;LISTAS!$B$4&amp;" dias","Em aberto")))))))</f>
        <v/>
      </c>
      <c r="S283" s="4"/>
      <c r="T283" s="5" t="str">
        <f t="shared" si="19"/>
        <v/>
      </c>
    </row>
    <row r="284" spans="1:20">
      <c r="A284" s="10"/>
      <c r="B284" s="4"/>
      <c r="C284" s="10"/>
      <c r="D284" s="10"/>
      <c r="E284" s="10"/>
      <c r="F284" s="13"/>
      <c r="G284" s="13"/>
      <c r="H284" s="14"/>
      <c r="I284" s="14"/>
      <c r="J284" s="14"/>
      <c r="K284" s="15" t="str">
        <f t="shared" si="16"/>
        <v/>
      </c>
      <c r="L284" s="13"/>
      <c r="M284" s="14"/>
      <c r="N284" s="15" t="str">
        <f t="shared" si="17"/>
        <v/>
      </c>
      <c r="O284" s="10"/>
      <c r="P284" s="10"/>
      <c r="Q284" s="16" t="str">
        <f t="shared" ca="1" si="18"/>
        <v/>
      </c>
      <c r="R284" s="12" t="str">
        <f ca="1">IF(A284="","",IF(G284="","Sem vencimento",IF(N284&lt;=0,"Pago",IF(M284&gt;0,IF(G284&lt;TODAY(),"Parcial vencido","Parcial"),IF(G284&lt;TODAY(),"Vencido",IF(G284=TODAY(),"Vence hoje",IF(G284&lt;=TODAY()+LISTAS!$B$4,"Vence em "&amp;LISTAS!$B$4&amp;" dias","Em aberto")))))))</f>
        <v/>
      </c>
      <c r="S284" s="4"/>
      <c r="T284" s="5" t="str">
        <f t="shared" si="19"/>
        <v/>
      </c>
    </row>
    <row r="285" spans="1:20">
      <c r="A285" s="10"/>
      <c r="B285" s="4"/>
      <c r="C285" s="10"/>
      <c r="D285" s="10"/>
      <c r="E285" s="10"/>
      <c r="F285" s="13"/>
      <c r="G285" s="13"/>
      <c r="H285" s="14"/>
      <c r="I285" s="14"/>
      <c r="J285" s="14"/>
      <c r="K285" s="15" t="str">
        <f t="shared" si="16"/>
        <v/>
      </c>
      <c r="L285" s="13"/>
      <c r="M285" s="14"/>
      <c r="N285" s="15" t="str">
        <f t="shared" si="17"/>
        <v/>
      </c>
      <c r="O285" s="10"/>
      <c r="P285" s="10"/>
      <c r="Q285" s="16" t="str">
        <f t="shared" ca="1" si="18"/>
        <v/>
      </c>
      <c r="R285" s="12" t="str">
        <f ca="1">IF(A285="","",IF(G285="","Sem vencimento",IF(N285&lt;=0,"Pago",IF(M285&gt;0,IF(G285&lt;TODAY(),"Parcial vencido","Parcial"),IF(G285&lt;TODAY(),"Vencido",IF(G285=TODAY(),"Vence hoje",IF(G285&lt;=TODAY()+LISTAS!$B$4,"Vence em "&amp;LISTAS!$B$4&amp;" dias","Em aberto")))))))</f>
        <v/>
      </c>
      <c r="S285" s="4"/>
      <c r="T285" s="5" t="str">
        <f t="shared" si="19"/>
        <v/>
      </c>
    </row>
    <row r="286" spans="1:20">
      <c r="A286" s="10"/>
      <c r="B286" s="4"/>
      <c r="C286" s="10"/>
      <c r="D286" s="10"/>
      <c r="E286" s="10"/>
      <c r="F286" s="13"/>
      <c r="G286" s="13"/>
      <c r="H286" s="14"/>
      <c r="I286" s="14"/>
      <c r="J286" s="14"/>
      <c r="K286" s="15" t="str">
        <f t="shared" si="16"/>
        <v/>
      </c>
      <c r="L286" s="13"/>
      <c r="M286" s="14"/>
      <c r="N286" s="15" t="str">
        <f t="shared" si="17"/>
        <v/>
      </c>
      <c r="O286" s="10"/>
      <c r="P286" s="10"/>
      <c r="Q286" s="16" t="str">
        <f t="shared" ca="1" si="18"/>
        <v/>
      </c>
      <c r="R286" s="12" t="str">
        <f ca="1">IF(A286="","",IF(G286="","Sem vencimento",IF(N286&lt;=0,"Pago",IF(M286&gt;0,IF(G286&lt;TODAY(),"Parcial vencido","Parcial"),IF(G286&lt;TODAY(),"Vencido",IF(G286=TODAY(),"Vence hoje",IF(G286&lt;=TODAY()+LISTAS!$B$4,"Vence em "&amp;LISTAS!$B$4&amp;" dias","Em aberto")))))))</f>
        <v/>
      </c>
      <c r="S286" s="4"/>
      <c r="T286" s="5" t="str">
        <f t="shared" si="19"/>
        <v/>
      </c>
    </row>
    <row r="287" spans="1:20">
      <c r="A287" s="10"/>
      <c r="B287" s="4"/>
      <c r="C287" s="10"/>
      <c r="D287" s="10"/>
      <c r="E287" s="10"/>
      <c r="F287" s="13"/>
      <c r="G287" s="13"/>
      <c r="H287" s="14"/>
      <c r="I287" s="14"/>
      <c r="J287" s="14"/>
      <c r="K287" s="15" t="str">
        <f t="shared" si="16"/>
        <v/>
      </c>
      <c r="L287" s="13"/>
      <c r="M287" s="14"/>
      <c r="N287" s="15" t="str">
        <f t="shared" si="17"/>
        <v/>
      </c>
      <c r="O287" s="10"/>
      <c r="P287" s="10"/>
      <c r="Q287" s="16" t="str">
        <f t="shared" ca="1" si="18"/>
        <v/>
      </c>
      <c r="R287" s="12" t="str">
        <f ca="1">IF(A287="","",IF(G287="","Sem vencimento",IF(N287&lt;=0,"Pago",IF(M287&gt;0,IF(G287&lt;TODAY(),"Parcial vencido","Parcial"),IF(G287&lt;TODAY(),"Vencido",IF(G287=TODAY(),"Vence hoje",IF(G287&lt;=TODAY()+LISTAS!$B$4,"Vence em "&amp;LISTAS!$B$4&amp;" dias","Em aberto")))))))</f>
        <v/>
      </c>
      <c r="S287" s="4"/>
      <c r="T287" s="5" t="str">
        <f t="shared" si="19"/>
        <v/>
      </c>
    </row>
    <row r="288" spans="1:20">
      <c r="A288" s="10"/>
      <c r="B288" s="4"/>
      <c r="C288" s="10"/>
      <c r="D288" s="10"/>
      <c r="E288" s="10"/>
      <c r="F288" s="13"/>
      <c r="G288" s="13"/>
      <c r="H288" s="14"/>
      <c r="I288" s="14"/>
      <c r="J288" s="14"/>
      <c r="K288" s="15" t="str">
        <f t="shared" si="16"/>
        <v/>
      </c>
      <c r="L288" s="13"/>
      <c r="M288" s="14"/>
      <c r="N288" s="15" t="str">
        <f t="shared" si="17"/>
        <v/>
      </c>
      <c r="O288" s="10"/>
      <c r="P288" s="10"/>
      <c r="Q288" s="16" t="str">
        <f t="shared" ca="1" si="18"/>
        <v/>
      </c>
      <c r="R288" s="12" t="str">
        <f ca="1">IF(A288="","",IF(G288="","Sem vencimento",IF(N288&lt;=0,"Pago",IF(M288&gt;0,IF(G288&lt;TODAY(),"Parcial vencido","Parcial"),IF(G288&lt;TODAY(),"Vencido",IF(G288=TODAY(),"Vence hoje",IF(G288&lt;=TODAY()+LISTAS!$B$4,"Vence em "&amp;LISTAS!$B$4&amp;" dias","Em aberto")))))))</f>
        <v/>
      </c>
      <c r="S288" s="4"/>
      <c r="T288" s="5" t="str">
        <f t="shared" si="19"/>
        <v/>
      </c>
    </row>
    <row r="289" spans="1:20">
      <c r="A289" s="10"/>
      <c r="B289" s="4"/>
      <c r="C289" s="10"/>
      <c r="D289" s="10"/>
      <c r="E289" s="10"/>
      <c r="F289" s="13"/>
      <c r="G289" s="13"/>
      <c r="H289" s="14"/>
      <c r="I289" s="14"/>
      <c r="J289" s="14"/>
      <c r="K289" s="15" t="str">
        <f t="shared" si="16"/>
        <v/>
      </c>
      <c r="L289" s="13"/>
      <c r="M289" s="14"/>
      <c r="N289" s="15" t="str">
        <f t="shared" si="17"/>
        <v/>
      </c>
      <c r="O289" s="10"/>
      <c r="P289" s="10"/>
      <c r="Q289" s="16" t="str">
        <f t="shared" ca="1" si="18"/>
        <v/>
      </c>
      <c r="R289" s="12" t="str">
        <f ca="1">IF(A289="","",IF(G289="","Sem vencimento",IF(N289&lt;=0,"Pago",IF(M289&gt;0,IF(G289&lt;TODAY(),"Parcial vencido","Parcial"),IF(G289&lt;TODAY(),"Vencido",IF(G289=TODAY(),"Vence hoje",IF(G289&lt;=TODAY()+LISTAS!$B$4,"Vence em "&amp;LISTAS!$B$4&amp;" dias","Em aberto")))))))</f>
        <v/>
      </c>
      <c r="S289" s="4"/>
      <c r="T289" s="5" t="str">
        <f t="shared" si="19"/>
        <v/>
      </c>
    </row>
    <row r="290" spans="1:20">
      <c r="A290" s="10"/>
      <c r="B290" s="4"/>
      <c r="C290" s="10"/>
      <c r="D290" s="10"/>
      <c r="E290" s="10"/>
      <c r="F290" s="13"/>
      <c r="G290" s="13"/>
      <c r="H290" s="14"/>
      <c r="I290" s="14"/>
      <c r="J290" s="14"/>
      <c r="K290" s="15" t="str">
        <f t="shared" si="16"/>
        <v/>
      </c>
      <c r="L290" s="13"/>
      <c r="M290" s="14"/>
      <c r="N290" s="15" t="str">
        <f t="shared" si="17"/>
        <v/>
      </c>
      <c r="O290" s="10"/>
      <c r="P290" s="10"/>
      <c r="Q290" s="16" t="str">
        <f t="shared" ca="1" si="18"/>
        <v/>
      </c>
      <c r="R290" s="12" t="str">
        <f ca="1">IF(A290="","",IF(G290="","Sem vencimento",IF(N290&lt;=0,"Pago",IF(M290&gt;0,IF(G290&lt;TODAY(),"Parcial vencido","Parcial"),IF(G290&lt;TODAY(),"Vencido",IF(G290=TODAY(),"Vence hoje",IF(G290&lt;=TODAY()+LISTAS!$B$4,"Vence em "&amp;LISTAS!$B$4&amp;" dias","Em aberto")))))))</f>
        <v/>
      </c>
      <c r="S290" s="4"/>
      <c r="T290" s="5" t="str">
        <f t="shared" si="19"/>
        <v/>
      </c>
    </row>
    <row r="291" spans="1:20">
      <c r="A291" s="10"/>
      <c r="B291" s="4"/>
      <c r="C291" s="10"/>
      <c r="D291" s="10"/>
      <c r="E291" s="10"/>
      <c r="F291" s="13"/>
      <c r="G291" s="13"/>
      <c r="H291" s="14"/>
      <c r="I291" s="14"/>
      <c r="J291" s="14"/>
      <c r="K291" s="15" t="str">
        <f t="shared" si="16"/>
        <v/>
      </c>
      <c r="L291" s="13"/>
      <c r="M291" s="14"/>
      <c r="N291" s="15" t="str">
        <f t="shared" si="17"/>
        <v/>
      </c>
      <c r="O291" s="10"/>
      <c r="P291" s="10"/>
      <c r="Q291" s="16" t="str">
        <f t="shared" ca="1" si="18"/>
        <v/>
      </c>
      <c r="R291" s="12" t="str">
        <f ca="1">IF(A291="","",IF(G291="","Sem vencimento",IF(N291&lt;=0,"Pago",IF(M291&gt;0,IF(G291&lt;TODAY(),"Parcial vencido","Parcial"),IF(G291&lt;TODAY(),"Vencido",IF(G291=TODAY(),"Vence hoje",IF(G291&lt;=TODAY()+LISTAS!$B$4,"Vence em "&amp;LISTAS!$B$4&amp;" dias","Em aberto")))))))</f>
        <v/>
      </c>
      <c r="S291" s="4"/>
      <c r="T291" s="5" t="str">
        <f t="shared" si="19"/>
        <v/>
      </c>
    </row>
    <row r="292" spans="1:20">
      <c r="A292" s="10"/>
      <c r="B292" s="4"/>
      <c r="C292" s="10"/>
      <c r="D292" s="10"/>
      <c r="E292" s="10"/>
      <c r="F292" s="13"/>
      <c r="G292" s="13"/>
      <c r="H292" s="14"/>
      <c r="I292" s="14"/>
      <c r="J292" s="14"/>
      <c r="K292" s="15" t="str">
        <f t="shared" si="16"/>
        <v/>
      </c>
      <c r="L292" s="13"/>
      <c r="M292" s="14"/>
      <c r="N292" s="15" t="str">
        <f t="shared" si="17"/>
        <v/>
      </c>
      <c r="O292" s="10"/>
      <c r="P292" s="10"/>
      <c r="Q292" s="16" t="str">
        <f t="shared" ca="1" si="18"/>
        <v/>
      </c>
      <c r="R292" s="12" t="str">
        <f ca="1">IF(A292="","",IF(G292="","Sem vencimento",IF(N292&lt;=0,"Pago",IF(M292&gt;0,IF(G292&lt;TODAY(),"Parcial vencido","Parcial"),IF(G292&lt;TODAY(),"Vencido",IF(G292=TODAY(),"Vence hoje",IF(G292&lt;=TODAY()+LISTAS!$B$4,"Vence em "&amp;LISTAS!$B$4&amp;" dias","Em aberto")))))))</f>
        <v/>
      </c>
      <c r="S292" s="4"/>
      <c r="T292" s="5" t="str">
        <f t="shared" si="19"/>
        <v/>
      </c>
    </row>
    <row r="293" spans="1:20">
      <c r="A293" s="10"/>
      <c r="B293" s="4"/>
      <c r="C293" s="10"/>
      <c r="D293" s="10"/>
      <c r="E293" s="10"/>
      <c r="F293" s="13"/>
      <c r="G293" s="13"/>
      <c r="H293" s="14"/>
      <c r="I293" s="14"/>
      <c r="J293" s="14"/>
      <c r="K293" s="15" t="str">
        <f t="shared" si="16"/>
        <v/>
      </c>
      <c r="L293" s="13"/>
      <c r="M293" s="14"/>
      <c r="N293" s="15" t="str">
        <f t="shared" si="17"/>
        <v/>
      </c>
      <c r="O293" s="10"/>
      <c r="P293" s="10"/>
      <c r="Q293" s="16" t="str">
        <f t="shared" ca="1" si="18"/>
        <v/>
      </c>
      <c r="R293" s="12" t="str">
        <f ca="1">IF(A293="","",IF(G293="","Sem vencimento",IF(N293&lt;=0,"Pago",IF(M293&gt;0,IF(G293&lt;TODAY(),"Parcial vencido","Parcial"),IF(G293&lt;TODAY(),"Vencido",IF(G293=TODAY(),"Vence hoje",IF(G293&lt;=TODAY()+LISTAS!$B$4,"Vence em "&amp;LISTAS!$B$4&amp;" dias","Em aberto")))))))</f>
        <v/>
      </c>
      <c r="S293" s="4"/>
      <c r="T293" s="5" t="str">
        <f t="shared" si="19"/>
        <v/>
      </c>
    </row>
    <row r="294" spans="1:20">
      <c r="A294" s="10"/>
      <c r="B294" s="4"/>
      <c r="C294" s="10"/>
      <c r="D294" s="10"/>
      <c r="E294" s="10"/>
      <c r="F294" s="13"/>
      <c r="G294" s="13"/>
      <c r="H294" s="14"/>
      <c r="I294" s="14"/>
      <c r="J294" s="14"/>
      <c r="K294" s="15" t="str">
        <f t="shared" si="16"/>
        <v/>
      </c>
      <c r="L294" s="13"/>
      <c r="M294" s="14"/>
      <c r="N294" s="15" t="str">
        <f t="shared" si="17"/>
        <v/>
      </c>
      <c r="O294" s="10"/>
      <c r="P294" s="10"/>
      <c r="Q294" s="16" t="str">
        <f t="shared" ca="1" si="18"/>
        <v/>
      </c>
      <c r="R294" s="12" t="str">
        <f ca="1">IF(A294="","",IF(G294="","Sem vencimento",IF(N294&lt;=0,"Pago",IF(M294&gt;0,IF(G294&lt;TODAY(),"Parcial vencido","Parcial"),IF(G294&lt;TODAY(),"Vencido",IF(G294=TODAY(),"Vence hoje",IF(G294&lt;=TODAY()+LISTAS!$B$4,"Vence em "&amp;LISTAS!$B$4&amp;" dias","Em aberto")))))))</f>
        <v/>
      </c>
      <c r="S294" s="4"/>
      <c r="T294" s="5" t="str">
        <f t="shared" si="19"/>
        <v/>
      </c>
    </row>
    <row r="295" spans="1:20">
      <c r="A295" s="10"/>
      <c r="B295" s="4"/>
      <c r="C295" s="10"/>
      <c r="D295" s="10"/>
      <c r="E295" s="10"/>
      <c r="F295" s="13"/>
      <c r="G295" s="13"/>
      <c r="H295" s="14"/>
      <c r="I295" s="14"/>
      <c r="J295" s="14"/>
      <c r="K295" s="15" t="str">
        <f t="shared" si="16"/>
        <v/>
      </c>
      <c r="L295" s="13"/>
      <c r="M295" s="14"/>
      <c r="N295" s="15" t="str">
        <f t="shared" si="17"/>
        <v/>
      </c>
      <c r="O295" s="10"/>
      <c r="P295" s="10"/>
      <c r="Q295" s="16" t="str">
        <f t="shared" ca="1" si="18"/>
        <v/>
      </c>
      <c r="R295" s="12" t="str">
        <f ca="1">IF(A295="","",IF(G295="","Sem vencimento",IF(N295&lt;=0,"Pago",IF(M295&gt;0,IF(G295&lt;TODAY(),"Parcial vencido","Parcial"),IF(G295&lt;TODAY(),"Vencido",IF(G295=TODAY(),"Vence hoje",IF(G295&lt;=TODAY()+LISTAS!$B$4,"Vence em "&amp;LISTAS!$B$4&amp;" dias","Em aberto")))))))</f>
        <v/>
      </c>
      <c r="S295" s="4"/>
      <c r="T295" s="5" t="str">
        <f t="shared" si="19"/>
        <v/>
      </c>
    </row>
    <row r="296" spans="1:20">
      <c r="A296" s="10"/>
      <c r="B296" s="4"/>
      <c r="C296" s="10"/>
      <c r="D296" s="10"/>
      <c r="E296" s="10"/>
      <c r="F296" s="13"/>
      <c r="G296" s="13"/>
      <c r="H296" s="14"/>
      <c r="I296" s="14"/>
      <c r="J296" s="14"/>
      <c r="K296" s="15" t="str">
        <f t="shared" si="16"/>
        <v/>
      </c>
      <c r="L296" s="13"/>
      <c r="M296" s="14"/>
      <c r="N296" s="15" t="str">
        <f t="shared" si="17"/>
        <v/>
      </c>
      <c r="O296" s="10"/>
      <c r="P296" s="10"/>
      <c r="Q296" s="16" t="str">
        <f t="shared" ca="1" si="18"/>
        <v/>
      </c>
      <c r="R296" s="12" t="str">
        <f ca="1">IF(A296="","",IF(G296="","Sem vencimento",IF(N296&lt;=0,"Pago",IF(M296&gt;0,IF(G296&lt;TODAY(),"Parcial vencido","Parcial"),IF(G296&lt;TODAY(),"Vencido",IF(G296=TODAY(),"Vence hoje",IF(G296&lt;=TODAY()+LISTAS!$B$4,"Vence em "&amp;LISTAS!$B$4&amp;" dias","Em aberto")))))))</f>
        <v/>
      </c>
      <c r="S296" s="4"/>
      <c r="T296" s="5" t="str">
        <f t="shared" si="19"/>
        <v/>
      </c>
    </row>
    <row r="297" spans="1:20">
      <c r="A297" s="10"/>
      <c r="B297" s="4"/>
      <c r="C297" s="10"/>
      <c r="D297" s="10"/>
      <c r="E297" s="10"/>
      <c r="F297" s="13"/>
      <c r="G297" s="13"/>
      <c r="H297" s="14"/>
      <c r="I297" s="14"/>
      <c r="J297" s="14"/>
      <c r="K297" s="15" t="str">
        <f t="shared" si="16"/>
        <v/>
      </c>
      <c r="L297" s="13"/>
      <c r="M297" s="14"/>
      <c r="N297" s="15" t="str">
        <f t="shared" si="17"/>
        <v/>
      </c>
      <c r="O297" s="10"/>
      <c r="P297" s="10"/>
      <c r="Q297" s="16" t="str">
        <f t="shared" ca="1" si="18"/>
        <v/>
      </c>
      <c r="R297" s="12" t="str">
        <f ca="1">IF(A297="","",IF(G297="","Sem vencimento",IF(N297&lt;=0,"Pago",IF(M297&gt;0,IF(G297&lt;TODAY(),"Parcial vencido","Parcial"),IF(G297&lt;TODAY(),"Vencido",IF(G297=TODAY(),"Vence hoje",IF(G297&lt;=TODAY()+LISTAS!$B$4,"Vence em "&amp;LISTAS!$B$4&amp;" dias","Em aberto")))))))</f>
        <v/>
      </c>
      <c r="S297" s="4"/>
      <c r="T297" s="5" t="str">
        <f t="shared" si="19"/>
        <v/>
      </c>
    </row>
    <row r="298" spans="1:20">
      <c r="A298" s="10"/>
      <c r="B298" s="4"/>
      <c r="C298" s="10"/>
      <c r="D298" s="10"/>
      <c r="E298" s="10"/>
      <c r="F298" s="13"/>
      <c r="G298" s="13"/>
      <c r="H298" s="14"/>
      <c r="I298" s="14"/>
      <c r="J298" s="14"/>
      <c r="K298" s="15" t="str">
        <f t="shared" si="16"/>
        <v/>
      </c>
      <c r="L298" s="13"/>
      <c r="M298" s="14"/>
      <c r="N298" s="15" t="str">
        <f t="shared" si="17"/>
        <v/>
      </c>
      <c r="O298" s="10"/>
      <c r="P298" s="10"/>
      <c r="Q298" s="16" t="str">
        <f t="shared" ca="1" si="18"/>
        <v/>
      </c>
      <c r="R298" s="12" t="str">
        <f ca="1">IF(A298="","",IF(G298="","Sem vencimento",IF(N298&lt;=0,"Pago",IF(M298&gt;0,IF(G298&lt;TODAY(),"Parcial vencido","Parcial"),IF(G298&lt;TODAY(),"Vencido",IF(G298=TODAY(),"Vence hoje",IF(G298&lt;=TODAY()+LISTAS!$B$4,"Vence em "&amp;LISTAS!$B$4&amp;" dias","Em aberto")))))))</f>
        <v/>
      </c>
      <c r="S298" s="4"/>
      <c r="T298" s="5" t="str">
        <f t="shared" si="19"/>
        <v/>
      </c>
    </row>
    <row r="299" spans="1:20">
      <c r="A299" s="10"/>
      <c r="B299" s="4"/>
      <c r="C299" s="10"/>
      <c r="D299" s="10"/>
      <c r="E299" s="10"/>
      <c r="F299" s="13"/>
      <c r="G299" s="13"/>
      <c r="H299" s="14"/>
      <c r="I299" s="14"/>
      <c r="J299" s="14"/>
      <c r="K299" s="15" t="str">
        <f t="shared" si="16"/>
        <v/>
      </c>
      <c r="L299" s="13"/>
      <c r="M299" s="14"/>
      <c r="N299" s="15" t="str">
        <f t="shared" si="17"/>
        <v/>
      </c>
      <c r="O299" s="10"/>
      <c r="P299" s="10"/>
      <c r="Q299" s="16" t="str">
        <f t="shared" ca="1" si="18"/>
        <v/>
      </c>
      <c r="R299" s="12" t="str">
        <f ca="1">IF(A299="","",IF(G299="","Sem vencimento",IF(N299&lt;=0,"Pago",IF(M299&gt;0,IF(G299&lt;TODAY(),"Parcial vencido","Parcial"),IF(G299&lt;TODAY(),"Vencido",IF(G299=TODAY(),"Vence hoje",IF(G299&lt;=TODAY()+LISTAS!$B$4,"Vence em "&amp;LISTAS!$B$4&amp;" dias","Em aberto")))))))</f>
        <v/>
      </c>
      <c r="S299" s="4"/>
      <c r="T299" s="5" t="str">
        <f t="shared" si="19"/>
        <v/>
      </c>
    </row>
    <row r="300" spans="1:20">
      <c r="A300" s="10"/>
      <c r="B300" s="4"/>
      <c r="C300" s="10"/>
      <c r="D300" s="10"/>
      <c r="E300" s="10"/>
      <c r="F300" s="13"/>
      <c r="G300" s="13"/>
      <c r="H300" s="14"/>
      <c r="I300" s="14"/>
      <c r="J300" s="14"/>
      <c r="K300" s="15" t="str">
        <f t="shared" si="16"/>
        <v/>
      </c>
      <c r="L300" s="13"/>
      <c r="M300" s="14"/>
      <c r="N300" s="15" t="str">
        <f t="shared" si="17"/>
        <v/>
      </c>
      <c r="O300" s="10"/>
      <c r="P300" s="10"/>
      <c r="Q300" s="16" t="str">
        <f t="shared" ca="1" si="18"/>
        <v/>
      </c>
      <c r="R300" s="12" t="str">
        <f ca="1">IF(A300="","",IF(G300="","Sem vencimento",IF(N300&lt;=0,"Pago",IF(M300&gt;0,IF(G300&lt;TODAY(),"Parcial vencido","Parcial"),IF(G300&lt;TODAY(),"Vencido",IF(G300=TODAY(),"Vence hoje",IF(G300&lt;=TODAY()+LISTAS!$B$4,"Vence em "&amp;LISTAS!$B$4&amp;" dias","Em aberto")))))))</f>
        <v/>
      </c>
      <c r="S300" s="4"/>
      <c r="T300" s="5" t="str">
        <f t="shared" si="19"/>
        <v/>
      </c>
    </row>
    <row r="301" spans="1:20">
      <c r="A301" s="10"/>
      <c r="B301" s="4"/>
      <c r="C301" s="10"/>
      <c r="D301" s="10"/>
      <c r="E301" s="10"/>
      <c r="F301" s="13"/>
      <c r="G301" s="13"/>
      <c r="H301" s="14"/>
      <c r="I301" s="14"/>
      <c r="J301" s="14"/>
      <c r="K301" s="15" t="str">
        <f t="shared" si="16"/>
        <v/>
      </c>
      <c r="L301" s="13"/>
      <c r="M301" s="14"/>
      <c r="N301" s="15" t="str">
        <f t="shared" si="17"/>
        <v/>
      </c>
      <c r="O301" s="10"/>
      <c r="P301" s="10"/>
      <c r="Q301" s="16" t="str">
        <f t="shared" ca="1" si="18"/>
        <v/>
      </c>
      <c r="R301" s="12" t="str">
        <f ca="1">IF(A301="","",IF(G301="","Sem vencimento",IF(N301&lt;=0,"Pago",IF(M301&gt;0,IF(G301&lt;TODAY(),"Parcial vencido","Parcial"),IF(G301&lt;TODAY(),"Vencido",IF(G301=TODAY(),"Vence hoje",IF(G301&lt;=TODAY()+LISTAS!$B$4,"Vence em "&amp;LISTAS!$B$4&amp;" dias","Em aberto")))))))</f>
        <v/>
      </c>
      <c r="S301" s="4"/>
      <c r="T301" s="5" t="str">
        <f t="shared" si="19"/>
        <v/>
      </c>
    </row>
    <row r="302" spans="1:20">
      <c r="A302" s="10"/>
      <c r="B302" s="4"/>
      <c r="C302" s="10"/>
      <c r="D302" s="10"/>
      <c r="E302" s="10"/>
      <c r="F302" s="13"/>
      <c r="G302" s="13"/>
      <c r="H302" s="14"/>
      <c r="I302" s="14"/>
      <c r="J302" s="14"/>
      <c r="K302" s="15" t="str">
        <f t="shared" si="16"/>
        <v/>
      </c>
      <c r="L302" s="13"/>
      <c r="M302" s="14"/>
      <c r="N302" s="15" t="str">
        <f t="shared" si="17"/>
        <v/>
      </c>
      <c r="O302" s="10"/>
      <c r="P302" s="10"/>
      <c r="Q302" s="16" t="str">
        <f t="shared" ca="1" si="18"/>
        <v/>
      </c>
      <c r="R302" s="12" t="str">
        <f ca="1">IF(A302="","",IF(G302="","Sem vencimento",IF(N302&lt;=0,"Pago",IF(M302&gt;0,IF(G302&lt;TODAY(),"Parcial vencido","Parcial"),IF(G302&lt;TODAY(),"Vencido",IF(G302=TODAY(),"Vence hoje",IF(G302&lt;=TODAY()+LISTAS!$B$4,"Vence em "&amp;LISTAS!$B$4&amp;" dias","Em aberto")))))))</f>
        <v/>
      </c>
      <c r="S302" s="4"/>
      <c r="T302" s="5" t="str">
        <f t="shared" si="19"/>
        <v/>
      </c>
    </row>
    <row r="303" spans="1:20">
      <c r="A303" s="10"/>
      <c r="B303" s="4"/>
      <c r="C303" s="10"/>
      <c r="D303" s="10"/>
      <c r="E303" s="10"/>
      <c r="F303" s="13"/>
      <c r="G303" s="13"/>
      <c r="H303" s="14"/>
      <c r="I303" s="14"/>
      <c r="J303" s="14"/>
      <c r="K303" s="15" t="str">
        <f t="shared" si="16"/>
        <v/>
      </c>
      <c r="L303" s="13"/>
      <c r="M303" s="14"/>
      <c r="N303" s="15" t="str">
        <f t="shared" si="17"/>
        <v/>
      </c>
      <c r="O303" s="10"/>
      <c r="P303" s="10"/>
      <c r="Q303" s="16" t="str">
        <f t="shared" ca="1" si="18"/>
        <v/>
      </c>
      <c r="R303" s="12" t="str">
        <f ca="1">IF(A303="","",IF(G303="","Sem vencimento",IF(N303&lt;=0,"Pago",IF(M303&gt;0,IF(G303&lt;TODAY(),"Parcial vencido","Parcial"),IF(G303&lt;TODAY(),"Vencido",IF(G303=TODAY(),"Vence hoje",IF(G303&lt;=TODAY()+LISTAS!$B$4,"Vence em "&amp;LISTAS!$B$4&amp;" dias","Em aberto")))))))</f>
        <v/>
      </c>
      <c r="S303" s="4"/>
      <c r="T303" s="5" t="str">
        <f t="shared" si="19"/>
        <v/>
      </c>
    </row>
    <row r="304" spans="1:20">
      <c r="A304" s="10"/>
      <c r="B304" s="4"/>
      <c r="C304" s="10"/>
      <c r="D304" s="10"/>
      <c r="E304" s="10"/>
      <c r="F304" s="13"/>
      <c r="G304" s="13"/>
      <c r="H304" s="14"/>
      <c r="I304" s="14"/>
      <c r="J304" s="14"/>
      <c r="K304" s="15" t="str">
        <f t="shared" si="16"/>
        <v/>
      </c>
      <c r="L304" s="13"/>
      <c r="M304" s="14"/>
      <c r="N304" s="15" t="str">
        <f t="shared" si="17"/>
        <v/>
      </c>
      <c r="O304" s="10"/>
      <c r="P304" s="10"/>
      <c r="Q304" s="16" t="str">
        <f t="shared" ca="1" si="18"/>
        <v/>
      </c>
      <c r="R304" s="12" t="str">
        <f ca="1">IF(A304="","",IF(G304="","Sem vencimento",IF(N304&lt;=0,"Pago",IF(M304&gt;0,IF(G304&lt;TODAY(),"Parcial vencido","Parcial"),IF(G304&lt;TODAY(),"Vencido",IF(G304=TODAY(),"Vence hoje",IF(G304&lt;=TODAY()+LISTAS!$B$4,"Vence em "&amp;LISTAS!$B$4&amp;" dias","Em aberto")))))))</f>
        <v/>
      </c>
      <c r="S304" s="4"/>
      <c r="T304" s="5" t="str">
        <f t="shared" si="19"/>
        <v/>
      </c>
    </row>
    <row r="305" spans="1:20">
      <c r="A305" s="10"/>
      <c r="B305" s="4"/>
      <c r="C305" s="10"/>
      <c r="D305" s="10"/>
      <c r="E305" s="10"/>
      <c r="F305" s="13"/>
      <c r="G305" s="13"/>
      <c r="H305" s="14"/>
      <c r="I305" s="14"/>
      <c r="J305" s="14"/>
      <c r="K305" s="15" t="str">
        <f t="shared" si="16"/>
        <v/>
      </c>
      <c r="L305" s="13"/>
      <c r="M305" s="14"/>
      <c r="N305" s="15" t="str">
        <f t="shared" si="17"/>
        <v/>
      </c>
      <c r="O305" s="10"/>
      <c r="P305" s="10"/>
      <c r="Q305" s="16" t="str">
        <f t="shared" ca="1" si="18"/>
        <v/>
      </c>
      <c r="R305" s="12" t="str">
        <f ca="1">IF(A305="","",IF(G305="","Sem vencimento",IF(N305&lt;=0,"Pago",IF(M305&gt;0,IF(G305&lt;TODAY(),"Parcial vencido","Parcial"),IF(G305&lt;TODAY(),"Vencido",IF(G305=TODAY(),"Vence hoje",IF(G305&lt;=TODAY()+LISTAS!$B$4,"Vence em "&amp;LISTAS!$B$4&amp;" dias","Em aberto")))))))</f>
        <v/>
      </c>
      <c r="S305" s="4"/>
      <c r="T305" s="5" t="str">
        <f t="shared" si="19"/>
        <v/>
      </c>
    </row>
    <row r="306" spans="1:20">
      <c r="A306" s="10"/>
      <c r="B306" s="4"/>
      <c r="C306" s="10"/>
      <c r="D306" s="10"/>
      <c r="E306" s="10"/>
      <c r="F306" s="13"/>
      <c r="G306" s="13"/>
      <c r="H306" s="14"/>
      <c r="I306" s="14"/>
      <c r="J306" s="14"/>
      <c r="K306" s="15" t="str">
        <f t="shared" si="16"/>
        <v/>
      </c>
      <c r="L306" s="13"/>
      <c r="M306" s="14"/>
      <c r="N306" s="15" t="str">
        <f t="shared" si="17"/>
        <v/>
      </c>
      <c r="O306" s="10"/>
      <c r="P306" s="10"/>
      <c r="Q306" s="16" t="str">
        <f t="shared" ca="1" si="18"/>
        <v/>
      </c>
      <c r="R306" s="12" t="str">
        <f ca="1">IF(A306="","",IF(G306="","Sem vencimento",IF(N306&lt;=0,"Pago",IF(M306&gt;0,IF(G306&lt;TODAY(),"Parcial vencido","Parcial"),IF(G306&lt;TODAY(),"Vencido",IF(G306=TODAY(),"Vence hoje",IF(G306&lt;=TODAY()+LISTAS!$B$4,"Vence em "&amp;LISTAS!$B$4&amp;" dias","Em aberto")))))))</f>
        <v/>
      </c>
      <c r="S306" s="4"/>
      <c r="T306" s="5" t="str">
        <f t="shared" si="19"/>
        <v/>
      </c>
    </row>
    <row r="307" spans="1:20">
      <c r="A307" s="10"/>
      <c r="B307" s="4"/>
      <c r="C307" s="10"/>
      <c r="D307" s="10"/>
      <c r="E307" s="10"/>
      <c r="F307" s="13"/>
      <c r="G307" s="13"/>
      <c r="H307" s="14"/>
      <c r="I307" s="14"/>
      <c r="J307" s="14"/>
      <c r="K307" s="15" t="str">
        <f t="shared" si="16"/>
        <v/>
      </c>
      <c r="L307" s="13"/>
      <c r="M307" s="14"/>
      <c r="N307" s="15" t="str">
        <f t="shared" si="17"/>
        <v/>
      </c>
      <c r="O307" s="10"/>
      <c r="P307" s="10"/>
      <c r="Q307" s="16" t="str">
        <f t="shared" ca="1" si="18"/>
        <v/>
      </c>
      <c r="R307" s="12" t="str">
        <f ca="1">IF(A307="","",IF(G307="","Sem vencimento",IF(N307&lt;=0,"Pago",IF(M307&gt;0,IF(G307&lt;TODAY(),"Parcial vencido","Parcial"),IF(G307&lt;TODAY(),"Vencido",IF(G307=TODAY(),"Vence hoje",IF(G307&lt;=TODAY()+LISTAS!$B$4,"Vence em "&amp;LISTAS!$B$4&amp;" dias","Em aberto")))))))</f>
        <v/>
      </c>
      <c r="S307" s="4"/>
      <c r="T307" s="5" t="str">
        <f t="shared" si="19"/>
        <v/>
      </c>
    </row>
    <row r="308" spans="1:20">
      <c r="A308" s="10"/>
      <c r="B308" s="4"/>
      <c r="C308" s="10"/>
      <c r="D308" s="10"/>
      <c r="E308" s="10"/>
      <c r="F308" s="13"/>
      <c r="G308" s="13"/>
      <c r="H308" s="14"/>
      <c r="I308" s="14"/>
      <c r="J308" s="14"/>
      <c r="K308" s="15" t="str">
        <f t="shared" si="16"/>
        <v/>
      </c>
      <c r="L308" s="13"/>
      <c r="M308" s="14"/>
      <c r="N308" s="15" t="str">
        <f t="shared" si="17"/>
        <v/>
      </c>
      <c r="O308" s="10"/>
      <c r="P308" s="10"/>
      <c r="Q308" s="16" t="str">
        <f t="shared" ca="1" si="18"/>
        <v/>
      </c>
      <c r="R308" s="12" t="str">
        <f ca="1">IF(A308="","",IF(G308="","Sem vencimento",IF(N308&lt;=0,"Pago",IF(M308&gt;0,IF(G308&lt;TODAY(),"Parcial vencido","Parcial"),IF(G308&lt;TODAY(),"Vencido",IF(G308=TODAY(),"Vence hoje",IF(G308&lt;=TODAY()+LISTAS!$B$4,"Vence em "&amp;LISTAS!$B$4&amp;" dias","Em aberto")))))))</f>
        <v/>
      </c>
      <c r="S308" s="4"/>
      <c r="T308" s="5" t="str">
        <f t="shared" si="19"/>
        <v/>
      </c>
    </row>
    <row r="309" spans="1:20">
      <c r="A309" s="10"/>
      <c r="B309" s="4"/>
      <c r="C309" s="10"/>
      <c r="D309" s="10"/>
      <c r="E309" s="10"/>
      <c r="F309" s="13"/>
      <c r="G309" s="13"/>
      <c r="H309" s="14"/>
      <c r="I309" s="14"/>
      <c r="J309" s="14"/>
      <c r="K309" s="15" t="str">
        <f t="shared" si="16"/>
        <v/>
      </c>
      <c r="L309" s="13"/>
      <c r="M309" s="14"/>
      <c r="N309" s="15" t="str">
        <f t="shared" si="17"/>
        <v/>
      </c>
      <c r="O309" s="10"/>
      <c r="P309" s="10"/>
      <c r="Q309" s="16" t="str">
        <f t="shared" ca="1" si="18"/>
        <v/>
      </c>
      <c r="R309" s="12" t="str">
        <f ca="1">IF(A309="","",IF(G309="","Sem vencimento",IF(N309&lt;=0,"Pago",IF(M309&gt;0,IF(G309&lt;TODAY(),"Parcial vencido","Parcial"),IF(G309&lt;TODAY(),"Vencido",IF(G309=TODAY(),"Vence hoje",IF(G309&lt;=TODAY()+LISTAS!$B$4,"Vence em "&amp;LISTAS!$B$4&amp;" dias","Em aberto")))))))</f>
        <v/>
      </c>
      <c r="S309" s="4"/>
      <c r="T309" s="5" t="str">
        <f t="shared" si="19"/>
        <v/>
      </c>
    </row>
    <row r="310" spans="1:20">
      <c r="A310" s="10"/>
      <c r="B310" s="4"/>
      <c r="C310" s="10"/>
      <c r="D310" s="10"/>
      <c r="E310" s="10"/>
      <c r="F310" s="13"/>
      <c r="G310" s="13"/>
      <c r="H310" s="14"/>
      <c r="I310" s="14"/>
      <c r="J310" s="14"/>
      <c r="K310" s="15" t="str">
        <f t="shared" si="16"/>
        <v/>
      </c>
      <c r="L310" s="13"/>
      <c r="M310" s="14"/>
      <c r="N310" s="15" t="str">
        <f t="shared" si="17"/>
        <v/>
      </c>
      <c r="O310" s="10"/>
      <c r="P310" s="10"/>
      <c r="Q310" s="16" t="str">
        <f t="shared" ca="1" si="18"/>
        <v/>
      </c>
      <c r="R310" s="12" t="str">
        <f ca="1">IF(A310="","",IF(G310="","Sem vencimento",IF(N310&lt;=0,"Pago",IF(M310&gt;0,IF(G310&lt;TODAY(),"Parcial vencido","Parcial"),IF(G310&lt;TODAY(),"Vencido",IF(G310=TODAY(),"Vence hoje",IF(G310&lt;=TODAY()+LISTAS!$B$4,"Vence em "&amp;LISTAS!$B$4&amp;" dias","Em aberto")))))))</f>
        <v/>
      </c>
      <c r="S310" s="4"/>
      <c r="T310" s="5" t="str">
        <f t="shared" si="19"/>
        <v/>
      </c>
    </row>
    <row r="311" spans="1:20">
      <c r="A311" s="10"/>
      <c r="B311" s="4"/>
      <c r="C311" s="10"/>
      <c r="D311" s="10"/>
      <c r="E311" s="10"/>
      <c r="F311" s="13"/>
      <c r="G311" s="13"/>
      <c r="H311" s="14"/>
      <c r="I311" s="14"/>
      <c r="J311" s="14"/>
      <c r="K311" s="15" t="str">
        <f t="shared" si="16"/>
        <v/>
      </c>
      <c r="L311" s="13"/>
      <c r="M311" s="14"/>
      <c r="N311" s="15" t="str">
        <f t="shared" si="17"/>
        <v/>
      </c>
      <c r="O311" s="10"/>
      <c r="P311" s="10"/>
      <c r="Q311" s="16" t="str">
        <f t="shared" ca="1" si="18"/>
        <v/>
      </c>
      <c r="R311" s="12" t="str">
        <f ca="1">IF(A311="","",IF(G311="","Sem vencimento",IF(N311&lt;=0,"Pago",IF(M311&gt;0,IF(G311&lt;TODAY(),"Parcial vencido","Parcial"),IF(G311&lt;TODAY(),"Vencido",IF(G311=TODAY(),"Vence hoje",IF(G311&lt;=TODAY()+LISTAS!$B$4,"Vence em "&amp;LISTAS!$B$4&amp;" dias","Em aberto")))))))</f>
        <v/>
      </c>
      <c r="S311" s="4"/>
      <c r="T311" s="5" t="str">
        <f t="shared" si="19"/>
        <v/>
      </c>
    </row>
    <row r="312" spans="1:20">
      <c r="A312" s="10"/>
      <c r="B312" s="4"/>
      <c r="C312" s="10"/>
      <c r="D312" s="10"/>
      <c r="E312" s="10"/>
      <c r="F312" s="13"/>
      <c r="G312" s="13"/>
      <c r="H312" s="14"/>
      <c r="I312" s="14"/>
      <c r="J312" s="14"/>
      <c r="K312" s="15" t="str">
        <f t="shared" si="16"/>
        <v/>
      </c>
      <c r="L312" s="13"/>
      <c r="M312" s="14"/>
      <c r="N312" s="15" t="str">
        <f t="shared" si="17"/>
        <v/>
      </c>
      <c r="O312" s="10"/>
      <c r="P312" s="10"/>
      <c r="Q312" s="16" t="str">
        <f t="shared" ca="1" si="18"/>
        <v/>
      </c>
      <c r="R312" s="12" t="str">
        <f ca="1">IF(A312="","",IF(G312="","Sem vencimento",IF(N312&lt;=0,"Pago",IF(M312&gt;0,IF(G312&lt;TODAY(),"Parcial vencido","Parcial"),IF(G312&lt;TODAY(),"Vencido",IF(G312=TODAY(),"Vence hoje",IF(G312&lt;=TODAY()+LISTAS!$B$4,"Vence em "&amp;LISTAS!$B$4&amp;" dias","Em aberto")))))))</f>
        <v/>
      </c>
      <c r="S312" s="4"/>
      <c r="T312" s="5" t="str">
        <f t="shared" si="19"/>
        <v/>
      </c>
    </row>
    <row r="313" spans="1:20">
      <c r="A313" s="10"/>
      <c r="B313" s="4"/>
      <c r="C313" s="10"/>
      <c r="D313" s="10"/>
      <c r="E313" s="10"/>
      <c r="F313" s="13"/>
      <c r="G313" s="13"/>
      <c r="H313" s="14"/>
      <c r="I313" s="14"/>
      <c r="J313" s="14"/>
      <c r="K313" s="15" t="str">
        <f t="shared" si="16"/>
        <v/>
      </c>
      <c r="L313" s="13"/>
      <c r="M313" s="14"/>
      <c r="N313" s="15" t="str">
        <f t="shared" si="17"/>
        <v/>
      </c>
      <c r="O313" s="10"/>
      <c r="P313" s="10"/>
      <c r="Q313" s="16" t="str">
        <f t="shared" ca="1" si="18"/>
        <v/>
      </c>
      <c r="R313" s="12" t="str">
        <f ca="1">IF(A313="","",IF(G313="","Sem vencimento",IF(N313&lt;=0,"Pago",IF(M313&gt;0,IF(G313&lt;TODAY(),"Parcial vencido","Parcial"),IF(G313&lt;TODAY(),"Vencido",IF(G313=TODAY(),"Vence hoje",IF(G313&lt;=TODAY()+LISTAS!$B$4,"Vence em "&amp;LISTAS!$B$4&amp;" dias","Em aberto")))))))</f>
        <v/>
      </c>
      <c r="S313" s="4"/>
      <c r="T313" s="5" t="str">
        <f t="shared" si="19"/>
        <v/>
      </c>
    </row>
    <row r="314" spans="1:20">
      <c r="A314" s="10"/>
      <c r="B314" s="4"/>
      <c r="C314" s="10"/>
      <c r="D314" s="10"/>
      <c r="E314" s="10"/>
      <c r="F314" s="13"/>
      <c r="G314" s="13"/>
      <c r="H314" s="14"/>
      <c r="I314" s="14"/>
      <c r="J314" s="14"/>
      <c r="K314" s="15" t="str">
        <f t="shared" si="16"/>
        <v/>
      </c>
      <c r="L314" s="13"/>
      <c r="M314" s="14"/>
      <c r="N314" s="15" t="str">
        <f t="shared" si="17"/>
        <v/>
      </c>
      <c r="O314" s="10"/>
      <c r="P314" s="10"/>
      <c r="Q314" s="16" t="str">
        <f t="shared" ca="1" si="18"/>
        <v/>
      </c>
      <c r="R314" s="12" t="str">
        <f ca="1">IF(A314="","",IF(G314="","Sem vencimento",IF(N314&lt;=0,"Pago",IF(M314&gt;0,IF(G314&lt;TODAY(),"Parcial vencido","Parcial"),IF(G314&lt;TODAY(),"Vencido",IF(G314=TODAY(),"Vence hoje",IF(G314&lt;=TODAY()+LISTAS!$B$4,"Vence em "&amp;LISTAS!$B$4&amp;" dias","Em aberto")))))))</f>
        <v/>
      </c>
      <c r="S314" s="4"/>
      <c r="T314" s="5" t="str">
        <f t="shared" si="19"/>
        <v/>
      </c>
    </row>
    <row r="315" spans="1:20">
      <c r="A315" s="10"/>
      <c r="B315" s="4"/>
      <c r="C315" s="10"/>
      <c r="D315" s="10"/>
      <c r="E315" s="10"/>
      <c r="F315" s="13"/>
      <c r="G315" s="13"/>
      <c r="H315" s="14"/>
      <c r="I315" s="14"/>
      <c r="J315" s="14"/>
      <c r="K315" s="15" t="str">
        <f t="shared" si="16"/>
        <v/>
      </c>
      <c r="L315" s="13"/>
      <c r="M315" s="14"/>
      <c r="N315" s="15" t="str">
        <f t="shared" si="17"/>
        <v/>
      </c>
      <c r="O315" s="10"/>
      <c r="P315" s="10"/>
      <c r="Q315" s="16" t="str">
        <f t="shared" ca="1" si="18"/>
        <v/>
      </c>
      <c r="R315" s="12" t="str">
        <f ca="1">IF(A315="","",IF(G315="","Sem vencimento",IF(N315&lt;=0,"Pago",IF(M315&gt;0,IF(G315&lt;TODAY(),"Parcial vencido","Parcial"),IF(G315&lt;TODAY(),"Vencido",IF(G315=TODAY(),"Vence hoje",IF(G315&lt;=TODAY()+LISTAS!$B$4,"Vence em "&amp;LISTAS!$B$4&amp;" dias","Em aberto")))))))</f>
        <v/>
      </c>
      <c r="S315" s="4"/>
      <c r="T315" s="5" t="str">
        <f t="shared" si="19"/>
        <v/>
      </c>
    </row>
    <row r="316" spans="1:20">
      <c r="A316" s="10"/>
      <c r="B316" s="4"/>
      <c r="C316" s="10"/>
      <c r="D316" s="10"/>
      <c r="E316" s="10"/>
      <c r="F316" s="13"/>
      <c r="G316" s="13"/>
      <c r="H316" s="14"/>
      <c r="I316" s="14"/>
      <c r="J316" s="14"/>
      <c r="K316" s="15" t="str">
        <f t="shared" si="16"/>
        <v/>
      </c>
      <c r="L316" s="13"/>
      <c r="M316" s="14"/>
      <c r="N316" s="15" t="str">
        <f t="shared" si="17"/>
        <v/>
      </c>
      <c r="O316" s="10"/>
      <c r="P316" s="10"/>
      <c r="Q316" s="16" t="str">
        <f t="shared" ca="1" si="18"/>
        <v/>
      </c>
      <c r="R316" s="12" t="str">
        <f ca="1">IF(A316="","",IF(G316="","Sem vencimento",IF(N316&lt;=0,"Pago",IF(M316&gt;0,IF(G316&lt;TODAY(),"Parcial vencido","Parcial"),IF(G316&lt;TODAY(),"Vencido",IF(G316=TODAY(),"Vence hoje",IF(G316&lt;=TODAY()+LISTAS!$B$4,"Vence em "&amp;LISTAS!$B$4&amp;" dias","Em aberto")))))))</f>
        <v/>
      </c>
      <c r="S316" s="4"/>
      <c r="T316" s="5" t="str">
        <f t="shared" si="19"/>
        <v/>
      </c>
    </row>
    <row r="317" spans="1:20">
      <c r="A317" s="10"/>
      <c r="B317" s="4"/>
      <c r="C317" s="10"/>
      <c r="D317" s="10"/>
      <c r="E317" s="10"/>
      <c r="F317" s="13"/>
      <c r="G317" s="13"/>
      <c r="H317" s="14"/>
      <c r="I317" s="14"/>
      <c r="J317" s="14"/>
      <c r="K317" s="15" t="str">
        <f t="shared" si="16"/>
        <v/>
      </c>
      <c r="L317" s="13"/>
      <c r="M317" s="14"/>
      <c r="N317" s="15" t="str">
        <f t="shared" si="17"/>
        <v/>
      </c>
      <c r="O317" s="10"/>
      <c r="P317" s="10"/>
      <c r="Q317" s="16" t="str">
        <f t="shared" ca="1" si="18"/>
        <v/>
      </c>
      <c r="R317" s="12" t="str">
        <f ca="1">IF(A317="","",IF(G317="","Sem vencimento",IF(N317&lt;=0,"Pago",IF(M317&gt;0,IF(G317&lt;TODAY(),"Parcial vencido","Parcial"),IF(G317&lt;TODAY(),"Vencido",IF(G317=TODAY(),"Vence hoje",IF(G317&lt;=TODAY()+LISTAS!$B$4,"Vence em "&amp;LISTAS!$B$4&amp;" dias","Em aberto")))))))</f>
        <v/>
      </c>
      <c r="S317" s="4"/>
      <c r="T317" s="5" t="str">
        <f t="shared" si="19"/>
        <v/>
      </c>
    </row>
    <row r="318" spans="1:20">
      <c r="A318" s="10"/>
      <c r="B318" s="4"/>
      <c r="C318" s="10"/>
      <c r="D318" s="10"/>
      <c r="E318" s="10"/>
      <c r="F318" s="13"/>
      <c r="G318" s="13"/>
      <c r="H318" s="14"/>
      <c r="I318" s="14"/>
      <c r="J318" s="14"/>
      <c r="K318" s="15" t="str">
        <f t="shared" si="16"/>
        <v/>
      </c>
      <c r="L318" s="13"/>
      <c r="M318" s="14"/>
      <c r="N318" s="15" t="str">
        <f t="shared" si="17"/>
        <v/>
      </c>
      <c r="O318" s="10"/>
      <c r="P318" s="10"/>
      <c r="Q318" s="16" t="str">
        <f t="shared" ca="1" si="18"/>
        <v/>
      </c>
      <c r="R318" s="12" t="str">
        <f ca="1">IF(A318="","",IF(G318="","Sem vencimento",IF(N318&lt;=0,"Pago",IF(M318&gt;0,IF(G318&lt;TODAY(),"Parcial vencido","Parcial"),IF(G318&lt;TODAY(),"Vencido",IF(G318=TODAY(),"Vence hoje",IF(G318&lt;=TODAY()+LISTAS!$B$4,"Vence em "&amp;LISTAS!$B$4&amp;" dias","Em aberto")))))))</f>
        <v/>
      </c>
      <c r="S318" s="4"/>
      <c r="T318" s="5" t="str">
        <f t="shared" si="19"/>
        <v/>
      </c>
    </row>
    <row r="319" spans="1:20">
      <c r="A319" s="10"/>
      <c r="B319" s="4"/>
      <c r="C319" s="10"/>
      <c r="D319" s="10"/>
      <c r="E319" s="10"/>
      <c r="F319" s="13"/>
      <c r="G319" s="13"/>
      <c r="H319" s="14"/>
      <c r="I319" s="14"/>
      <c r="J319" s="14"/>
      <c r="K319" s="15" t="str">
        <f t="shared" si="16"/>
        <v/>
      </c>
      <c r="L319" s="13"/>
      <c r="M319" s="14"/>
      <c r="N319" s="15" t="str">
        <f t="shared" si="17"/>
        <v/>
      </c>
      <c r="O319" s="10"/>
      <c r="P319" s="10"/>
      <c r="Q319" s="16" t="str">
        <f t="shared" ca="1" si="18"/>
        <v/>
      </c>
      <c r="R319" s="12" t="str">
        <f ca="1">IF(A319="","",IF(G319="","Sem vencimento",IF(N319&lt;=0,"Pago",IF(M319&gt;0,IF(G319&lt;TODAY(),"Parcial vencido","Parcial"),IF(G319&lt;TODAY(),"Vencido",IF(G319=TODAY(),"Vence hoje",IF(G319&lt;=TODAY()+LISTAS!$B$4,"Vence em "&amp;LISTAS!$B$4&amp;" dias","Em aberto")))))))</f>
        <v/>
      </c>
      <c r="S319" s="4"/>
      <c r="T319" s="5" t="str">
        <f t="shared" si="19"/>
        <v/>
      </c>
    </row>
    <row r="320" spans="1:20">
      <c r="A320" s="10"/>
      <c r="B320" s="4"/>
      <c r="C320" s="10"/>
      <c r="D320" s="10"/>
      <c r="E320" s="10"/>
      <c r="F320" s="13"/>
      <c r="G320" s="13"/>
      <c r="H320" s="14"/>
      <c r="I320" s="14"/>
      <c r="J320" s="14"/>
      <c r="K320" s="15" t="str">
        <f t="shared" si="16"/>
        <v/>
      </c>
      <c r="L320" s="13"/>
      <c r="M320" s="14"/>
      <c r="N320" s="15" t="str">
        <f t="shared" si="17"/>
        <v/>
      </c>
      <c r="O320" s="10"/>
      <c r="P320" s="10"/>
      <c r="Q320" s="16" t="str">
        <f t="shared" ca="1" si="18"/>
        <v/>
      </c>
      <c r="R320" s="12" t="str">
        <f ca="1">IF(A320="","",IF(G320="","Sem vencimento",IF(N320&lt;=0,"Pago",IF(M320&gt;0,IF(G320&lt;TODAY(),"Parcial vencido","Parcial"),IF(G320&lt;TODAY(),"Vencido",IF(G320=TODAY(),"Vence hoje",IF(G320&lt;=TODAY()+LISTAS!$B$4,"Vence em "&amp;LISTAS!$B$4&amp;" dias","Em aberto")))))))</f>
        <v/>
      </c>
      <c r="S320" s="4"/>
      <c r="T320" s="5" t="str">
        <f t="shared" si="19"/>
        <v/>
      </c>
    </row>
    <row r="321" spans="1:20">
      <c r="A321" s="10"/>
      <c r="B321" s="4"/>
      <c r="C321" s="10"/>
      <c r="D321" s="10"/>
      <c r="E321" s="10"/>
      <c r="F321" s="13"/>
      <c r="G321" s="13"/>
      <c r="H321" s="14"/>
      <c r="I321" s="14"/>
      <c r="J321" s="14"/>
      <c r="K321" s="15" t="str">
        <f t="shared" si="16"/>
        <v/>
      </c>
      <c r="L321" s="13"/>
      <c r="M321" s="14"/>
      <c r="N321" s="15" t="str">
        <f t="shared" si="17"/>
        <v/>
      </c>
      <c r="O321" s="10"/>
      <c r="P321" s="10"/>
      <c r="Q321" s="16" t="str">
        <f t="shared" ca="1" si="18"/>
        <v/>
      </c>
      <c r="R321" s="12" t="str">
        <f ca="1">IF(A321="","",IF(G321="","Sem vencimento",IF(N321&lt;=0,"Pago",IF(M321&gt;0,IF(G321&lt;TODAY(),"Parcial vencido","Parcial"),IF(G321&lt;TODAY(),"Vencido",IF(G321=TODAY(),"Vence hoje",IF(G321&lt;=TODAY()+LISTAS!$B$4,"Vence em "&amp;LISTAS!$B$4&amp;" dias","Em aberto")))))))</f>
        <v/>
      </c>
      <c r="S321" s="4"/>
      <c r="T321" s="5" t="str">
        <f t="shared" si="19"/>
        <v/>
      </c>
    </row>
    <row r="322" spans="1:20">
      <c r="A322" s="10"/>
      <c r="B322" s="4"/>
      <c r="C322" s="10"/>
      <c r="D322" s="10"/>
      <c r="E322" s="10"/>
      <c r="F322" s="13"/>
      <c r="G322" s="13"/>
      <c r="H322" s="14"/>
      <c r="I322" s="14"/>
      <c r="J322" s="14"/>
      <c r="K322" s="15" t="str">
        <f t="shared" si="16"/>
        <v/>
      </c>
      <c r="L322" s="13"/>
      <c r="M322" s="14"/>
      <c r="N322" s="15" t="str">
        <f t="shared" si="17"/>
        <v/>
      </c>
      <c r="O322" s="10"/>
      <c r="P322" s="10"/>
      <c r="Q322" s="16" t="str">
        <f t="shared" ca="1" si="18"/>
        <v/>
      </c>
      <c r="R322" s="12" t="str">
        <f ca="1">IF(A322="","",IF(G322="","Sem vencimento",IF(N322&lt;=0,"Pago",IF(M322&gt;0,IF(G322&lt;TODAY(),"Parcial vencido","Parcial"),IF(G322&lt;TODAY(),"Vencido",IF(G322=TODAY(),"Vence hoje",IF(G322&lt;=TODAY()+LISTAS!$B$4,"Vence em "&amp;LISTAS!$B$4&amp;" dias","Em aberto")))))))</f>
        <v/>
      </c>
      <c r="S322" s="4"/>
      <c r="T322" s="5" t="str">
        <f t="shared" si="19"/>
        <v/>
      </c>
    </row>
    <row r="323" spans="1:20">
      <c r="A323" s="10"/>
      <c r="B323" s="4"/>
      <c r="C323" s="10"/>
      <c r="D323" s="10"/>
      <c r="E323" s="10"/>
      <c r="F323" s="13"/>
      <c r="G323" s="13"/>
      <c r="H323" s="14"/>
      <c r="I323" s="14"/>
      <c r="J323" s="14"/>
      <c r="K323" s="15" t="str">
        <f t="shared" si="16"/>
        <v/>
      </c>
      <c r="L323" s="13"/>
      <c r="M323" s="14"/>
      <c r="N323" s="15" t="str">
        <f t="shared" si="17"/>
        <v/>
      </c>
      <c r="O323" s="10"/>
      <c r="P323" s="10"/>
      <c r="Q323" s="16" t="str">
        <f t="shared" ca="1" si="18"/>
        <v/>
      </c>
      <c r="R323" s="12" t="str">
        <f ca="1">IF(A323="","",IF(G323="","Sem vencimento",IF(N323&lt;=0,"Pago",IF(M323&gt;0,IF(G323&lt;TODAY(),"Parcial vencido","Parcial"),IF(G323&lt;TODAY(),"Vencido",IF(G323=TODAY(),"Vence hoje",IF(G323&lt;=TODAY()+LISTAS!$B$4,"Vence em "&amp;LISTAS!$B$4&amp;" dias","Em aberto")))))))</f>
        <v/>
      </c>
      <c r="S323" s="4"/>
      <c r="T323" s="5" t="str">
        <f t="shared" si="19"/>
        <v/>
      </c>
    </row>
    <row r="324" spans="1:20">
      <c r="A324" s="10"/>
      <c r="B324" s="4"/>
      <c r="C324" s="10"/>
      <c r="D324" s="10"/>
      <c r="E324" s="10"/>
      <c r="F324" s="13"/>
      <c r="G324" s="13"/>
      <c r="H324" s="14"/>
      <c r="I324" s="14"/>
      <c r="J324" s="14"/>
      <c r="K324" s="15" t="str">
        <f t="shared" si="16"/>
        <v/>
      </c>
      <c r="L324" s="13"/>
      <c r="M324" s="14"/>
      <c r="N324" s="15" t="str">
        <f t="shared" si="17"/>
        <v/>
      </c>
      <c r="O324" s="10"/>
      <c r="P324" s="10"/>
      <c r="Q324" s="16" t="str">
        <f t="shared" ca="1" si="18"/>
        <v/>
      </c>
      <c r="R324" s="12" t="str">
        <f ca="1">IF(A324="","",IF(G324="","Sem vencimento",IF(N324&lt;=0,"Pago",IF(M324&gt;0,IF(G324&lt;TODAY(),"Parcial vencido","Parcial"),IF(G324&lt;TODAY(),"Vencido",IF(G324=TODAY(),"Vence hoje",IF(G324&lt;=TODAY()+LISTAS!$B$4,"Vence em "&amp;LISTAS!$B$4&amp;" dias","Em aberto")))))))</f>
        <v/>
      </c>
      <c r="S324" s="4"/>
      <c r="T324" s="5" t="str">
        <f t="shared" si="19"/>
        <v/>
      </c>
    </row>
    <row r="325" spans="1:20">
      <c r="A325" s="10"/>
      <c r="B325" s="4"/>
      <c r="C325" s="10"/>
      <c r="D325" s="10"/>
      <c r="E325" s="10"/>
      <c r="F325" s="13"/>
      <c r="G325" s="13"/>
      <c r="H325" s="14"/>
      <c r="I325" s="14"/>
      <c r="J325" s="14"/>
      <c r="K325" s="15" t="str">
        <f t="shared" ref="K325:K388" si="20">IF(A325="","",MAX(H325-I325+J325,0))</f>
        <v/>
      </c>
      <c r="L325" s="13"/>
      <c r="M325" s="14"/>
      <c r="N325" s="15" t="str">
        <f t="shared" ref="N325:N388" si="21">IF(A325="","",MAX(K325-M325,0))</f>
        <v/>
      </c>
      <c r="O325" s="10"/>
      <c r="P325" s="10"/>
      <c r="Q325" s="16" t="str">
        <f t="shared" ref="Q325:Q388" ca="1" si="22">IF(OR(A325="",G325="",N325&lt;=0),"",G325-TODAY())</f>
        <v/>
      </c>
      <c r="R325" s="12" t="str">
        <f ca="1">IF(A325="","",IF(G325="","Sem vencimento",IF(N325&lt;=0,"Pago",IF(M325&gt;0,IF(G325&lt;TODAY(),"Parcial vencido","Parcial"),IF(G325&lt;TODAY(),"Vencido",IF(G325=TODAY(),"Vence hoje",IF(G325&lt;=TODAY()+LISTAS!$B$4,"Vence em "&amp;LISTAS!$B$4&amp;" dias","Em aberto")))))))</f>
        <v/>
      </c>
      <c r="S325" s="4"/>
      <c r="T325" s="5" t="str">
        <f t="shared" ref="T325:T388" si="23">IF(A325="","",IF(C325="","Categoria; ","")&amp;IF(G325="","Vencimento; ","")&amp;IF(H325&lt;=0,"Valor; ","")&amp;IF(P325="","Responsável; ","")&amp;IF(AND(M325&gt;0,L325=""),"Data pgto.; ","")&amp;IF(AND(L325&lt;&gt;"",M325&lt;=0),"Valor pago; ","")&amp;IF(M325&gt;K325,"Pagamento &gt; previsto; ","")&amp;IF(AND(E325&lt;&gt;"",COUNTIFS($A$5:$A$1004,A325,$E$5:$E$1004,E325)&gt;1),"Possível duplicidade; ",""))</f>
        <v/>
      </c>
    </row>
    <row r="326" spans="1:20">
      <c r="A326" s="10"/>
      <c r="B326" s="4"/>
      <c r="C326" s="10"/>
      <c r="D326" s="10"/>
      <c r="E326" s="10"/>
      <c r="F326" s="13"/>
      <c r="G326" s="13"/>
      <c r="H326" s="14"/>
      <c r="I326" s="14"/>
      <c r="J326" s="14"/>
      <c r="K326" s="15" t="str">
        <f t="shared" si="20"/>
        <v/>
      </c>
      <c r="L326" s="13"/>
      <c r="M326" s="14"/>
      <c r="N326" s="15" t="str">
        <f t="shared" si="21"/>
        <v/>
      </c>
      <c r="O326" s="10"/>
      <c r="P326" s="10"/>
      <c r="Q326" s="16" t="str">
        <f t="shared" ca="1" si="22"/>
        <v/>
      </c>
      <c r="R326" s="12" t="str">
        <f ca="1">IF(A326="","",IF(G326="","Sem vencimento",IF(N326&lt;=0,"Pago",IF(M326&gt;0,IF(G326&lt;TODAY(),"Parcial vencido","Parcial"),IF(G326&lt;TODAY(),"Vencido",IF(G326=TODAY(),"Vence hoje",IF(G326&lt;=TODAY()+LISTAS!$B$4,"Vence em "&amp;LISTAS!$B$4&amp;" dias","Em aberto")))))))</f>
        <v/>
      </c>
      <c r="S326" s="4"/>
      <c r="T326" s="5" t="str">
        <f t="shared" si="23"/>
        <v/>
      </c>
    </row>
    <row r="327" spans="1:20">
      <c r="A327" s="10"/>
      <c r="B327" s="4"/>
      <c r="C327" s="10"/>
      <c r="D327" s="10"/>
      <c r="E327" s="10"/>
      <c r="F327" s="13"/>
      <c r="G327" s="13"/>
      <c r="H327" s="14"/>
      <c r="I327" s="14"/>
      <c r="J327" s="14"/>
      <c r="K327" s="15" t="str">
        <f t="shared" si="20"/>
        <v/>
      </c>
      <c r="L327" s="13"/>
      <c r="M327" s="14"/>
      <c r="N327" s="15" t="str">
        <f t="shared" si="21"/>
        <v/>
      </c>
      <c r="O327" s="10"/>
      <c r="P327" s="10"/>
      <c r="Q327" s="16" t="str">
        <f t="shared" ca="1" si="22"/>
        <v/>
      </c>
      <c r="R327" s="12" t="str">
        <f ca="1">IF(A327="","",IF(G327="","Sem vencimento",IF(N327&lt;=0,"Pago",IF(M327&gt;0,IF(G327&lt;TODAY(),"Parcial vencido","Parcial"),IF(G327&lt;TODAY(),"Vencido",IF(G327=TODAY(),"Vence hoje",IF(G327&lt;=TODAY()+LISTAS!$B$4,"Vence em "&amp;LISTAS!$B$4&amp;" dias","Em aberto")))))))</f>
        <v/>
      </c>
      <c r="S327" s="4"/>
      <c r="T327" s="5" t="str">
        <f t="shared" si="23"/>
        <v/>
      </c>
    </row>
    <row r="328" spans="1:20">
      <c r="A328" s="10"/>
      <c r="B328" s="4"/>
      <c r="C328" s="10"/>
      <c r="D328" s="10"/>
      <c r="E328" s="10"/>
      <c r="F328" s="13"/>
      <c r="G328" s="13"/>
      <c r="H328" s="14"/>
      <c r="I328" s="14"/>
      <c r="J328" s="14"/>
      <c r="K328" s="15" t="str">
        <f t="shared" si="20"/>
        <v/>
      </c>
      <c r="L328" s="13"/>
      <c r="M328" s="14"/>
      <c r="N328" s="15" t="str">
        <f t="shared" si="21"/>
        <v/>
      </c>
      <c r="O328" s="10"/>
      <c r="P328" s="10"/>
      <c r="Q328" s="16" t="str">
        <f t="shared" ca="1" si="22"/>
        <v/>
      </c>
      <c r="R328" s="12" t="str">
        <f ca="1">IF(A328="","",IF(G328="","Sem vencimento",IF(N328&lt;=0,"Pago",IF(M328&gt;0,IF(G328&lt;TODAY(),"Parcial vencido","Parcial"),IF(G328&lt;TODAY(),"Vencido",IF(G328=TODAY(),"Vence hoje",IF(G328&lt;=TODAY()+LISTAS!$B$4,"Vence em "&amp;LISTAS!$B$4&amp;" dias","Em aberto")))))))</f>
        <v/>
      </c>
      <c r="S328" s="4"/>
      <c r="T328" s="5" t="str">
        <f t="shared" si="23"/>
        <v/>
      </c>
    </row>
    <row r="329" spans="1:20">
      <c r="A329" s="10"/>
      <c r="B329" s="4"/>
      <c r="C329" s="10"/>
      <c r="D329" s="10"/>
      <c r="E329" s="10"/>
      <c r="F329" s="13"/>
      <c r="G329" s="13"/>
      <c r="H329" s="14"/>
      <c r="I329" s="14"/>
      <c r="J329" s="14"/>
      <c r="K329" s="15" t="str">
        <f t="shared" si="20"/>
        <v/>
      </c>
      <c r="L329" s="13"/>
      <c r="M329" s="14"/>
      <c r="N329" s="15" t="str">
        <f t="shared" si="21"/>
        <v/>
      </c>
      <c r="O329" s="10"/>
      <c r="P329" s="10"/>
      <c r="Q329" s="16" t="str">
        <f t="shared" ca="1" si="22"/>
        <v/>
      </c>
      <c r="R329" s="12" t="str">
        <f ca="1">IF(A329="","",IF(G329="","Sem vencimento",IF(N329&lt;=0,"Pago",IF(M329&gt;0,IF(G329&lt;TODAY(),"Parcial vencido","Parcial"),IF(G329&lt;TODAY(),"Vencido",IF(G329=TODAY(),"Vence hoje",IF(G329&lt;=TODAY()+LISTAS!$B$4,"Vence em "&amp;LISTAS!$B$4&amp;" dias","Em aberto")))))))</f>
        <v/>
      </c>
      <c r="S329" s="4"/>
      <c r="T329" s="5" t="str">
        <f t="shared" si="23"/>
        <v/>
      </c>
    </row>
    <row r="330" spans="1:20">
      <c r="A330" s="10"/>
      <c r="B330" s="4"/>
      <c r="C330" s="10"/>
      <c r="D330" s="10"/>
      <c r="E330" s="10"/>
      <c r="F330" s="13"/>
      <c r="G330" s="13"/>
      <c r="H330" s="14"/>
      <c r="I330" s="14"/>
      <c r="J330" s="14"/>
      <c r="K330" s="15" t="str">
        <f t="shared" si="20"/>
        <v/>
      </c>
      <c r="L330" s="13"/>
      <c r="M330" s="14"/>
      <c r="N330" s="15" t="str">
        <f t="shared" si="21"/>
        <v/>
      </c>
      <c r="O330" s="10"/>
      <c r="P330" s="10"/>
      <c r="Q330" s="16" t="str">
        <f t="shared" ca="1" si="22"/>
        <v/>
      </c>
      <c r="R330" s="12" t="str">
        <f ca="1">IF(A330="","",IF(G330="","Sem vencimento",IF(N330&lt;=0,"Pago",IF(M330&gt;0,IF(G330&lt;TODAY(),"Parcial vencido","Parcial"),IF(G330&lt;TODAY(),"Vencido",IF(G330=TODAY(),"Vence hoje",IF(G330&lt;=TODAY()+LISTAS!$B$4,"Vence em "&amp;LISTAS!$B$4&amp;" dias","Em aberto")))))))</f>
        <v/>
      </c>
      <c r="S330" s="4"/>
      <c r="T330" s="5" t="str">
        <f t="shared" si="23"/>
        <v/>
      </c>
    </row>
    <row r="331" spans="1:20">
      <c r="A331" s="10"/>
      <c r="B331" s="4"/>
      <c r="C331" s="10"/>
      <c r="D331" s="10"/>
      <c r="E331" s="10"/>
      <c r="F331" s="13"/>
      <c r="G331" s="13"/>
      <c r="H331" s="14"/>
      <c r="I331" s="14"/>
      <c r="J331" s="14"/>
      <c r="K331" s="15" t="str">
        <f t="shared" si="20"/>
        <v/>
      </c>
      <c r="L331" s="13"/>
      <c r="M331" s="14"/>
      <c r="N331" s="15" t="str">
        <f t="shared" si="21"/>
        <v/>
      </c>
      <c r="O331" s="10"/>
      <c r="P331" s="10"/>
      <c r="Q331" s="16" t="str">
        <f t="shared" ca="1" si="22"/>
        <v/>
      </c>
      <c r="R331" s="12" t="str">
        <f ca="1">IF(A331="","",IF(G331="","Sem vencimento",IF(N331&lt;=0,"Pago",IF(M331&gt;0,IF(G331&lt;TODAY(),"Parcial vencido","Parcial"),IF(G331&lt;TODAY(),"Vencido",IF(G331=TODAY(),"Vence hoje",IF(G331&lt;=TODAY()+LISTAS!$B$4,"Vence em "&amp;LISTAS!$B$4&amp;" dias","Em aberto")))))))</f>
        <v/>
      </c>
      <c r="S331" s="4"/>
      <c r="T331" s="5" t="str">
        <f t="shared" si="23"/>
        <v/>
      </c>
    </row>
    <row r="332" spans="1:20">
      <c r="A332" s="10"/>
      <c r="B332" s="4"/>
      <c r="C332" s="10"/>
      <c r="D332" s="10"/>
      <c r="E332" s="10"/>
      <c r="F332" s="13"/>
      <c r="G332" s="13"/>
      <c r="H332" s="14"/>
      <c r="I332" s="14"/>
      <c r="J332" s="14"/>
      <c r="K332" s="15" t="str">
        <f t="shared" si="20"/>
        <v/>
      </c>
      <c r="L332" s="13"/>
      <c r="M332" s="14"/>
      <c r="N332" s="15" t="str">
        <f t="shared" si="21"/>
        <v/>
      </c>
      <c r="O332" s="10"/>
      <c r="P332" s="10"/>
      <c r="Q332" s="16" t="str">
        <f t="shared" ca="1" si="22"/>
        <v/>
      </c>
      <c r="R332" s="12" t="str">
        <f ca="1">IF(A332="","",IF(G332="","Sem vencimento",IF(N332&lt;=0,"Pago",IF(M332&gt;0,IF(G332&lt;TODAY(),"Parcial vencido","Parcial"),IF(G332&lt;TODAY(),"Vencido",IF(G332=TODAY(),"Vence hoje",IF(G332&lt;=TODAY()+LISTAS!$B$4,"Vence em "&amp;LISTAS!$B$4&amp;" dias","Em aberto")))))))</f>
        <v/>
      </c>
      <c r="S332" s="4"/>
      <c r="T332" s="5" t="str">
        <f t="shared" si="23"/>
        <v/>
      </c>
    </row>
    <row r="333" spans="1:20">
      <c r="A333" s="10"/>
      <c r="B333" s="4"/>
      <c r="C333" s="10"/>
      <c r="D333" s="10"/>
      <c r="E333" s="10"/>
      <c r="F333" s="13"/>
      <c r="G333" s="13"/>
      <c r="H333" s="14"/>
      <c r="I333" s="14"/>
      <c r="J333" s="14"/>
      <c r="K333" s="15" t="str">
        <f t="shared" si="20"/>
        <v/>
      </c>
      <c r="L333" s="13"/>
      <c r="M333" s="14"/>
      <c r="N333" s="15" t="str">
        <f t="shared" si="21"/>
        <v/>
      </c>
      <c r="O333" s="10"/>
      <c r="P333" s="10"/>
      <c r="Q333" s="16" t="str">
        <f t="shared" ca="1" si="22"/>
        <v/>
      </c>
      <c r="R333" s="12" t="str">
        <f ca="1">IF(A333="","",IF(G333="","Sem vencimento",IF(N333&lt;=0,"Pago",IF(M333&gt;0,IF(G333&lt;TODAY(),"Parcial vencido","Parcial"),IF(G333&lt;TODAY(),"Vencido",IF(G333=TODAY(),"Vence hoje",IF(G333&lt;=TODAY()+LISTAS!$B$4,"Vence em "&amp;LISTAS!$B$4&amp;" dias","Em aberto")))))))</f>
        <v/>
      </c>
      <c r="S333" s="4"/>
      <c r="T333" s="5" t="str">
        <f t="shared" si="23"/>
        <v/>
      </c>
    </row>
    <row r="334" spans="1:20">
      <c r="A334" s="10"/>
      <c r="B334" s="4"/>
      <c r="C334" s="10"/>
      <c r="D334" s="10"/>
      <c r="E334" s="10"/>
      <c r="F334" s="13"/>
      <c r="G334" s="13"/>
      <c r="H334" s="14"/>
      <c r="I334" s="14"/>
      <c r="J334" s="14"/>
      <c r="K334" s="15" t="str">
        <f t="shared" si="20"/>
        <v/>
      </c>
      <c r="L334" s="13"/>
      <c r="M334" s="14"/>
      <c r="N334" s="15" t="str">
        <f t="shared" si="21"/>
        <v/>
      </c>
      <c r="O334" s="10"/>
      <c r="P334" s="10"/>
      <c r="Q334" s="16" t="str">
        <f t="shared" ca="1" si="22"/>
        <v/>
      </c>
      <c r="R334" s="12" t="str">
        <f ca="1">IF(A334="","",IF(G334="","Sem vencimento",IF(N334&lt;=0,"Pago",IF(M334&gt;0,IF(G334&lt;TODAY(),"Parcial vencido","Parcial"),IF(G334&lt;TODAY(),"Vencido",IF(G334=TODAY(),"Vence hoje",IF(G334&lt;=TODAY()+LISTAS!$B$4,"Vence em "&amp;LISTAS!$B$4&amp;" dias","Em aberto")))))))</f>
        <v/>
      </c>
      <c r="S334" s="4"/>
      <c r="T334" s="5" t="str">
        <f t="shared" si="23"/>
        <v/>
      </c>
    </row>
    <row r="335" spans="1:20">
      <c r="A335" s="10"/>
      <c r="B335" s="4"/>
      <c r="C335" s="10"/>
      <c r="D335" s="10"/>
      <c r="E335" s="10"/>
      <c r="F335" s="13"/>
      <c r="G335" s="13"/>
      <c r="H335" s="14"/>
      <c r="I335" s="14"/>
      <c r="J335" s="14"/>
      <c r="K335" s="15" t="str">
        <f t="shared" si="20"/>
        <v/>
      </c>
      <c r="L335" s="13"/>
      <c r="M335" s="14"/>
      <c r="N335" s="15" t="str">
        <f t="shared" si="21"/>
        <v/>
      </c>
      <c r="O335" s="10"/>
      <c r="P335" s="10"/>
      <c r="Q335" s="16" t="str">
        <f t="shared" ca="1" si="22"/>
        <v/>
      </c>
      <c r="R335" s="12" t="str">
        <f ca="1">IF(A335="","",IF(G335="","Sem vencimento",IF(N335&lt;=0,"Pago",IF(M335&gt;0,IF(G335&lt;TODAY(),"Parcial vencido","Parcial"),IF(G335&lt;TODAY(),"Vencido",IF(G335=TODAY(),"Vence hoje",IF(G335&lt;=TODAY()+LISTAS!$B$4,"Vence em "&amp;LISTAS!$B$4&amp;" dias","Em aberto")))))))</f>
        <v/>
      </c>
      <c r="S335" s="4"/>
      <c r="T335" s="5" t="str">
        <f t="shared" si="23"/>
        <v/>
      </c>
    </row>
    <row r="336" spans="1:20">
      <c r="A336" s="10"/>
      <c r="B336" s="4"/>
      <c r="C336" s="10"/>
      <c r="D336" s="10"/>
      <c r="E336" s="10"/>
      <c r="F336" s="13"/>
      <c r="G336" s="13"/>
      <c r="H336" s="14"/>
      <c r="I336" s="14"/>
      <c r="J336" s="14"/>
      <c r="K336" s="15" t="str">
        <f t="shared" si="20"/>
        <v/>
      </c>
      <c r="L336" s="13"/>
      <c r="M336" s="14"/>
      <c r="N336" s="15" t="str">
        <f t="shared" si="21"/>
        <v/>
      </c>
      <c r="O336" s="10"/>
      <c r="P336" s="10"/>
      <c r="Q336" s="16" t="str">
        <f t="shared" ca="1" si="22"/>
        <v/>
      </c>
      <c r="R336" s="12" t="str">
        <f ca="1">IF(A336="","",IF(G336="","Sem vencimento",IF(N336&lt;=0,"Pago",IF(M336&gt;0,IF(G336&lt;TODAY(),"Parcial vencido","Parcial"),IF(G336&lt;TODAY(),"Vencido",IF(G336=TODAY(),"Vence hoje",IF(G336&lt;=TODAY()+LISTAS!$B$4,"Vence em "&amp;LISTAS!$B$4&amp;" dias","Em aberto")))))))</f>
        <v/>
      </c>
      <c r="S336" s="4"/>
      <c r="T336" s="5" t="str">
        <f t="shared" si="23"/>
        <v/>
      </c>
    </row>
    <row r="337" spans="1:20">
      <c r="A337" s="10"/>
      <c r="B337" s="4"/>
      <c r="C337" s="10"/>
      <c r="D337" s="10"/>
      <c r="E337" s="10"/>
      <c r="F337" s="13"/>
      <c r="G337" s="13"/>
      <c r="H337" s="14"/>
      <c r="I337" s="14"/>
      <c r="J337" s="14"/>
      <c r="K337" s="15" t="str">
        <f t="shared" si="20"/>
        <v/>
      </c>
      <c r="L337" s="13"/>
      <c r="M337" s="14"/>
      <c r="N337" s="15" t="str">
        <f t="shared" si="21"/>
        <v/>
      </c>
      <c r="O337" s="10"/>
      <c r="P337" s="10"/>
      <c r="Q337" s="16" t="str">
        <f t="shared" ca="1" si="22"/>
        <v/>
      </c>
      <c r="R337" s="12" t="str">
        <f ca="1">IF(A337="","",IF(G337="","Sem vencimento",IF(N337&lt;=0,"Pago",IF(M337&gt;0,IF(G337&lt;TODAY(),"Parcial vencido","Parcial"),IF(G337&lt;TODAY(),"Vencido",IF(G337=TODAY(),"Vence hoje",IF(G337&lt;=TODAY()+LISTAS!$B$4,"Vence em "&amp;LISTAS!$B$4&amp;" dias","Em aberto")))))))</f>
        <v/>
      </c>
      <c r="S337" s="4"/>
      <c r="T337" s="5" t="str">
        <f t="shared" si="23"/>
        <v/>
      </c>
    </row>
    <row r="338" spans="1:20">
      <c r="A338" s="10"/>
      <c r="B338" s="4"/>
      <c r="C338" s="10"/>
      <c r="D338" s="10"/>
      <c r="E338" s="10"/>
      <c r="F338" s="13"/>
      <c r="G338" s="13"/>
      <c r="H338" s="14"/>
      <c r="I338" s="14"/>
      <c r="J338" s="14"/>
      <c r="K338" s="15" t="str">
        <f t="shared" si="20"/>
        <v/>
      </c>
      <c r="L338" s="13"/>
      <c r="M338" s="14"/>
      <c r="N338" s="15" t="str">
        <f t="shared" si="21"/>
        <v/>
      </c>
      <c r="O338" s="10"/>
      <c r="P338" s="10"/>
      <c r="Q338" s="16" t="str">
        <f t="shared" ca="1" si="22"/>
        <v/>
      </c>
      <c r="R338" s="12" t="str">
        <f ca="1">IF(A338="","",IF(G338="","Sem vencimento",IF(N338&lt;=0,"Pago",IF(M338&gt;0,IF(G338&lt;TODAY(),"Parcial vencido","Parcial"),IF(G338&lt;TODAY(),"Vencido",IF(G338=TODAY(),"Vence hoje",IF(G338&lt;=TODAY()+LISTAS!$B$4,"Vence em "&amp;LISTAS!$B$4&amp;" dias","Em aberto")))))))</f>
        <v/>
      </c>
      <c r="S338" s="4"/>
      <c r="T338" s="5" t="str">
        <f t="shared" si="23"/>
        <v/>
      </c>
    </row>
    <row r="339" spans="1:20">
      <c r="A339" s="10"/>
      <c r="B339" s="4"/>
      <c r="C339" s="10"/>
      <c r="D339" s="10"/>
      <c r="E339" s="10"/>
      <c r="F339" s="13"/>
      <c r="G339" s="13"/>
      <c r="H339" s="14"/>
      <c r="I339" s="14"/>
      <c r="J339" s="14"/>
      <c r="K339" s="15" t="str">
        <f t="shared" si="20"/>
        <v/>
      </c>
      <c r="L339" s="13"/>
      <c r="M339" s="14"/>
      <c r="N339" s="15" t="str">
        <f t="shared" si="21"/>
        <v/>
      </c>
      <c r="O339" s="10"/>
      <c r="P339" s="10"/>
      <c r="Q339" s="16" t="str">
        <f t="shared" ca="1" si="22"/>
        <v/>
      </c>
      <c r="R339" s="12" t="str">
        <f ca="1">IF(A339="","",IF(G339="","Sem vencimento",IF(N339&lt;=0,"Pago",IF(M339&gt;0,IF(G339&lt;TODAY(),"Parcial vencido","Parcial"),IF(G339&lt;TODAY(),"Vencido",IF(G339=TODAY(),"Vence hoje",IF(G339&lt;=TODAY()+LISTAS!$B$4,"Vence em "&amp;LISTAS!$B$4&amp;" dias","Em aberto")))))))</f>
        <v/>
      </c>
      <c r="S339" s="4"/>
      <c r="T339" s="5" t="str">
        <f t="shared" si="23"/>
        <v/>
      </c>
    </row>
    <row r="340" spans="1:20">
      <c r="A340" s="10"/>
      <c r="B340" s="4"/>
      <c r="C340" s="10"/>
      <c r="D340" s="10"/>
      <c r="E340" s="10"/>
      <c r="F340" s="13"/>
      <c r="G340" s="13"/>
      <c r="H340" s="14"/>
      <c r="I340" s="14"/>
      <c r="J340" s="14"/>
      <c r="K340" s="15" t="str">
        <f t="shared" si="20"/>
        <v/>
      </c>
      <c r="L340" s="13"/>
      <c r="M340" s="14"/>
      <c r="N340" s="15" t="str">
        <f t="shared" si="21"/>
        <v/>
      </c>
      <c r="O340" s="10"/>
      <c r="P340" s="10"/>
      <c r="Q340" s="16" t="str">
        <f t="shared" ca="1" si="22"/>
        <v/>
      </c>
      <c r="R340" s="12" t="str">
        <f ca="1">IF(A340="","",IF(G340="","Sem vencimento",IF(N340&lt;=0,"Pago",IF(M340&gt;0,IF(G340&lt;TODAY(),"Parcial vencido","Parcial"),IF(G340&lt;TODAY(),"Vencido",IF(G340=TODAY(),"Vence hoje",IF(G340&lt;=TODAY()+LISTAS!$B$4,"Vence em "&amp;LISTAS!$B$4&amp;" dias","Em aberto")))))))</f>
        <v/>
      </c>
      <c r="S340" s="4"/>
      <c r="T340" s="5" t="str">
        <f t="shared" si="23"/>
        <v/>
      </c>
    </row>
    <row r="341" spans="1:20">
      <c r="A341" s="10"/>
      <c r="B341" s="4"/>
      <c r="C341" s="10"/>
      <c r="D341" s="10"/>
      <c r="E341" s="10"/>
      <c r="F341" s="13"/>
      <c r="G341" s="13"/>
      <c r="H341" s="14"/>
      <c r="I341" s="14"/>
      <c r="J341" s="14"/>
      <c r="K341" s="15" t="str">
        <f t="shared" si="20"/>
        <v/>
      </c>
      <c r="L341" s="13"/>
      <c r="M341" s="14"/>
      <c r="N341" s="15" t="str">
        <f t="shared" si="21"/>
        <v/>
      </c>
      <c r="O341" s="10"/>
      <c r="P341" s="10"/>
      <c r="Q341" s="16" t="str">
        <f t="shared" ca="1" si="22"/>
        <v/>
      </c>
      <c r="R341" s="12" t="str">
        <f ca="1">IF(A341="","",IF(G341="","Sem vencimento",IF(N341&lt;=0,"Pago",IF(M341&gt;0,IF(G341&lt;TODAY(),"Parcial vencido","Parcial"),IF(G341&lt;TODAY(),"Vencido",IF(G341=TODAY(),"Vence hoje",IF(G341&lt;=TODAY()+LISTAS!$B$4,"Vence em "&amp;LISTAS!$B$4&amp;" dias","Em aberto")))))))</f>
        <v/>
      </c>
      <c r="S341" s="4"/>
      <c r="T341" s="5" t="str">
        <f t="shared" si="23"/>
        <v/>
      </c>
    </row>
    <row r="342" spans="1:20">
      <c r="A342" s="10"/>
      <c r="B342" s="4"/>
      <c r="C342" s="10"/>
      <c r="D342" s="10"/>
      <c r="E342" s="10"/>
      <c r="F342" s="13"/>
      <c r="G342" s="13"/>
      <c r="H342" s="14"/>
      <c r="I342" s="14"/>
      <c r="J342" s="14"/>
      <c r="K342" s="15" t="str">
        <f t="shared" si="20"/>
        <v/>
      </c>
      <c r="L342" s="13"/>
      <c r="M342" s="14"/>
      <c r="N342" s="15" t="str">
        <f t="shared" si="21"/>
        <v/>
      </c>
      <c r="O342" s="10"/>
      <c r="P342" s="10"/>
      <c r="Q342" s="16" t="str">
        <f t="shared" ca="1" si="22"/>
        <v/>
      </c>
      <c r="R342" s="12" t="str">
        <f ca="1">IF(A342="","",IF(G342="","Sem vencimento",IF(N342&lt;=0,"Pago",IF(M342&gt;0,IF(G342&lt;TODAY(),"Parcial vencido","Parcial"),IF(G342&lt;TODAY(),"Vencido",IF(G342=TODAY(),"Vence hoje",IF(G342&lt;=TODAY()+LISTAS!$B$4,"Vence em "&amp;LISTAS!$B$4&amp;" dias","Em aberto")))))))</f>
        <v/>
      </c>
      <c r="S342" s="4"/>
      <c r="T342" s="5" t="str">
        <f t="shared" si="23"/>
        <v/>
      </c>
    </row>
    <row r="343" spans="1:20">
      <c r="A343" s="10"/>
      <c r="B343" s="4"/>
      <c r="C343" s="10"/>
      <c r="D343" s="10"/>
      <c r="E343" s="10"/>
      <c r="F343" s="13"/>
      <c r="G343" s="13"/>
      <c r="H343" s="14"/>
      <c r="I343" s="14"/>
      <c r="J343" s="14"/>
      <c r="K343" s="15" t="str">
        <f t="shared" si="20"/>
        <v/>
      </c>
      <c r="L343" s="13"/>
      <c r="M343" s="14"/>
      <c r="N343" s="15" t="str">
        <f t="shared" si="21"/>
        <v/>
      </c>
      <c r="O343" s="10"/>
      <c r="P343" s="10"/>
      <c r="Q343" s="16" t="str">
        <f t="shared" ca="1" si="22"/>
        <v/>
      </c>
      <c r="R343" s="12" t="str">
        <f ca="1">IF(A343="","",IF(G343="","Sem vencimento",IF(N343&lt;=0,"Pago",IF(M343&gt;0,IF(G343&lt;TODAY(),"Parcial vencido","Parcial"),IF(G343&lt;TODAY(),"Vencido",IF(G343=TODAY(),"Vence hoje",IF(G343&lt;=TODAY()+LISTAS!$B$4,"Vence em "&amp;LISTAS!$B$4&amp;" dias","Em aberto")))))))</f>
        <v/>
      </c>
      <c r="S343" s="4"/>
      <c r="T343" s="5" t="str">
        <f t="shared" si="23"/>
        <v/>
      </c>
    </row>
    <row r="344" spans="1:20">
      <c r="A344" s="10"/>
      <c r="B344" s="4"/>
      <c r="C344" s="10"/>
      <c r="D344" s="10"/>
      <c r="E344" s="10"/>
      <c r="F344" s="13"/>
      <c r="G344" s="13"/>
      <c r="H344" s="14"/>
      <c r="I344" s="14"/>
      <c r="J344" s="14"/>
      <c r="K344" s="15" t="str">
        <f t="shared" si="20"/>
        <v/>
      </c>
      <c r="L344" s="13"/>
      <c r="M344" s="14"/>
      <c r="N344" s="15" t="str">
        <f t="shared" si="21"/>
        <v/>
      </c>
      <c r="O344" s="10"/>
      <c r="P344" s="10"/>
      <c r="Q344" s="16" t="str">
        <f t="shared" ca="1" si="22"/>
        <v/>
      </c>
      <c r="R344" s="12" t="str">
        <f ca="1">IF(A344="","",IF(G344="","Sem vencimento",IF(N344&lt;=0,"Pago",IF(M344&gt;0,IF(G344&lt;TODAY(),"Parcial vencido","Parcial"),IF(G344&lt;TODAY(),"Vencido",IF(G344=TODAY(),"Vence hoje",IF(G344&lt;=TODAY()+LISTAS!$B$4,"Vence em "&amp;LISTAS!$B$4&amp;" dias","Em aberto")))))))</f>
        <v/>
      </c>
      <c r="S344" s="4"/>
      <c r="T344" s="5" t="str">
        <f t="shared" si="23"/>
        <v/>
      </c>
    </row>
    <row r="345" spans="1:20">
      <c r="A345" s="10"/>
      <c r="B345" s="4"/>
      <c r="C345" s="10"/>
      <c r="D345" s="10"/>
      <c r="E345" s="10"/>
      <c r="F345" s="13"/>
      <c r="G345" s="13"/>
      <c r="H345" s="14"/>
      <c r="I345" s="14"/>
      <c r="J345" s="14"/>
      <c r="K345" s="15" t="str">
        <f t="shared" si="20"/>
        <v/>
      </c>
      <c r="L345" s="13"/>
      <c r="M345" s="14"/>
      <c r="N345" s="15" t="str">
        <f t="shared" si="21"/>
        <v/>
      </c>
      <c r="O345" s="10"/>
      <c r="P345" s="10"/>
      <c r="Q345" s="16" t="str">
        <f t="shared" ca="1" si="22"/>
        <v/>
      </c>
      <c r="R345" s="12" t="str">
        <f ca="1">IF(A345="","",IF(G345="","Sem vencimento",IF(N345&lt;=0,"Pago",IF(M345&gt;0,IF(G345&lt;TODAY(),"Parcial vencido","Parcial"),IF(G345&lt;TODAY(),"Vencido",IF(G345=TODAY(),"Vence hoje",IF(G345&lt;=TODAY()+LISTAS!$B$4,"Vence em "&amp;LISTAS!$B$4&amp;" dias","Em aberto")))))))</f>
        <v/>
      </c>
      <c r="S345" s="4"/>
      <c r="T345" s="5" t="str">
        <f t="shared" si="23"/>
        <v/>
      </c>
    </row>
    <row r="346" spans="1:20">
      <c r="A346" s="10"/>
      <c r="B346" s="4"/>
      <c r="C346" s="10"/>
      <c r="D346" s="10"/>
      <c r="E346" s="10"/>
      <c r="F346" s="13"/>
      <c r="G346" s="13"/>
      <c r="H346" s="14"/>
      <c r="I346" s="14"/>
      <c r="J346" s="14"/>
      <c r="K346" s="15" t="str">
        <f t="shared" si="20"/>
        <v/>
      </c>
      <c r="L346" s="13"/>
      <c r="M346" s="14"/>
      <c r="N346" s="15" t="str">
        <f t="shared" si="21"/>
        <v/>
      </c>
      <c r="O346" s="10"/>
      <c r="P346" s="10"/>
      <c r="Q346" s="16" t="str">
        <f t="shared" ca="1" si="22"/>
        <v/>
      </c>
      <c r="R346" s="12" t="str">
        <f ca="1">IF(A346="","",IF(G346="","Sem vencimento",IF(N346&lt;=0,"Pago",IF(M346&gt;0,IF(G346&lt;TODAY(),"Parcial vencido","Parcial"),IF(G346&lt;TODAY(),"Vencido",IF(G346=TODAY(),"Vence hoje",IF(G346&lt;=TODAY()+LISTAS!$B$4,"Vence em "&amp;LISTAS!$B$4&amp;" dias","Em aberto")))))))</f>
        <v/>
      </c>
      <c r="S346" s="4"/>
      <c r="T346" s="5" t="str">
        <f t="shared" si="23"/>
        <v/>
      </c>
    </row>
    <row r="347" spans="1:20">
      <c r="A347" s="10"/>
      <c r="B347" s="4"/>
      <c r="C347" s="10"/>
      <c r="D347" s="10"/>
      <c r="E347" s="10"/>
      <c r="F347" s="13"/>
      <c r="G347" s="13"/>
      <c r="H347" s="14"/>
      <c r="I347" s="14"/>
      <c r="J347" s="14"/>
      <c r="K347" s="15" t="str">
        <f t="shared" si="20"/>
        <v/>
      </c>
      <c r="L347" s="13"/>
      <c r="M347" s="14"/>
      <c r="N347" s="15" t="str">
        <f t="shared" si="21"/>
        <v/>
      </c>
      <c r="O347" s="10"/>
      <c r="P347" s="10"/>
      <c r="Q347" s="16" t="str">
        <f t="shared" ca="1" si="22"/>
        <v/>
      </c>
      <c r="R347" s="12" t="str">
        <f ca="1">IF(A347="","",IF(G347="","Sem vencimento",IF(N347&lt;=0,"Pago",IF(M347&gt;0,IF(G347&lt;TODAY(),"Parcial vencido","Parcial"),IF(G347&lt;TODAY(),"Vencido",IF(G347=TODAY(),"Vence hoje",IF(G347&lt;=TODAY()+LISTAS!$B$4,"Vence em "&amp;LISTAS!$B$4&amp;" dias","Em aberto")))))))</f>
        <v/>
      </c>
      <c r="S347" s="4"/>
      <c r="T347" s="5" t="str">
        <f t="shared" si="23"/>
        <v/>
      </c>
    </row>
    <row r="348" spans="1:20">
      <c r="A348" s="10"/>
      <c r="B348" s="4"/>
      <c r="C348" s="10"/>
      <c r="D348" s="10"/>
      <c r="E348" s="10"/>
      <c r="F348" s="13"/>
      <c r="G348" s="13"/>
      <c r="H348" s="14"/>
      <c r="I348" s="14"/>
      <c r="J348" s="14"/>
      <c r="K348" s="15" t="str">
        <f t="shared" si="20"/>
        <v/>
      </c>
      <c r="L348" s="13"/>
      <c r="M348" s="14"/>
      <c r="N348" s="15" t="str">
        <f t="shared" si="21"/>
        <v/>
      </c>
      <c r="O348" s="10"/>
      <c r="P348" s="10"/>
      <c r="Q348" s="16" t="str">
        <f t="shared" ca="1" si="22"/>
        <v/>
      </c>
      <c r="R348" s="12" t="str">
        <f ca="1">IF(A348="","",IF(G348="","Sem vencimento",IF(N348&lt;=0,"Pago",IF(M348&gt;0,IF(G348&lt;TODAY(),"Parcial vencido","Parcial"),IF(G348&lt;TODAY(),"Vencido",IF(G348=TODAY(),"Vence hoje",IF(G348&lt;=TODAY()+LISTAS!$B$4,"Vence em "&amp;LISTAS!$B$4&amp;" dias","Em aberto")))))))</f>
        <v/>
      </c>
      <c r="S348" s="4"/>
      <c r="T348" s="5" t="str">
        <f t="shared" si="23"/>
        <v/>
      </c>
    </row>
    <row r="349" spans="1:20">
      <c r="A349" s="10"/>
      <c r="B349" s="4"/>
      <c r="C349" s="10"/>
      <c r="D349" s="10"/>
      <c r="E349" s="10"/>
      <c r="F349" s="13"/>
      <c r="G349" s="13"/>
      <c r="H349" s="14"/>
      <c r="I349" s="14"/>
      <c r="J349" s="14"/>
      <c r="K349" s="15" t="str">
        <f t="shared" si="20"/>
        <v/>
      </c>
      <c r="L349" s="13"/>
      <c r="M349" s="14"/>
      <c r="N349" s="15" t="str">
        <f t="shared" si="21"/>
        <v/>
      </c>
      <c r="O349" s="10"/>
      <c r="P349" s="10"/>
      <c r="Q349" s="16" t="str">
        <f t="shared" ca="1" si="22"/>
        <v/>
      </c>
      <c r="R349" s="12" t="str">
        <f ca="1">IF(A349="","",IF(G349="","Sem vencimento",IF(N349&lt;=0,"Pago",IF(M349&gt;0,IF(G349&lt;TODAY(),"Parcial vencido","Parcial"),IF(G349&lt;TODAY(),"Vencido",IF(G349=TODAY(),"Vence hoje",IF(G349&lt;=TODAY()+LISTAS!$B$4,"Vence em "&amp;LISTAS!$B$4&amp;" dias","Em aberto")))))))</f>
        <v/>
      </c>
      <c r="S349" s="4"/>
      <c r="T349" s="5" t="str">
        <f t="shared" si="23"/>
        <v/>
      </c>
    </row>
    <row r="350" spans="1:20">
      <c r="A350" s="10"/>
      <c r="B350" s="4"/>
      <c r="C350" s="10"/>
      <c r="D350" s="10"/>
      <c r="E350" s="10"/>
      <c r="F350" s="13"/>
      <c r="G350" s="13"/>
      <c r="H350" s="14"/>
      <c r="I350" s="14"/>
      <c r="J350" s="14"/>
      <c r="K350" s="15" t="str">
        <f t="shared" si="20"/>
        <v/>
      </c>
      <c r="L350" s="13"/>
      <c r="M350" s="14"/>
      <c r="N350" s="15" t="str">
        <f t="shared" si="21"/>
        <v/>
      </c>
      <c r="O350" s="10"/>
      <c r="P350" s="10"/>
      <c r="Q350" s="16" t="str">
        <f t="shared" ca="1" si="22"/>
        <v/>
      </c>
      <c r="R350" s="12" t="str">
        <f ca="1">IF(A350="","",IF(G350="","Sem vencimento",IF(N350&lt;=0,"Pago",IF(M350&gt;0,IF(G350&lt;TODAY(),"Parcial vencido","Parcial"),IF(G350&lt;TODAY(),"Vencido",IF(G350=TODAY(),"Vence hoje",IF(G350&lt;=TODAY()+LISTAS!$B$4,"Vence em "&amp;LISTAS!$B$4&amp;" dias","Em aberto")))))))</f>
        <v/>
      </c>
      <c r="S350" s="4"/>
      <c r="T350" s="5" t="str">
        <f t="shared" si="23"/>
        <v/>
      </c>
    </row>
    <row r="351" spans="1:20">
      <c r="A351" s="10"/>
      <c r="B351" s="4"/>
      <c r="C351" s="10"/>
      <c r="D351" s="10"/>
      <c r="E351" s="10"/>
      <c r="F351" s="13"/>
      <c r="G351" s="13"/>
      <c r="H351" s="14"/>
      <c r="I351" s="14"/>
      <c r="J351" s="14"/>
      <c r="K351" s="15" t="str">
        <f t="shared" si="20"/>
        <v/>
      </c>
      <c r="L351" s="13"/>
      <c r="M351" s="14"/>
      <c r="N351" s="15" t="str">
        <f t="shared" si="21"/>
        <v/>
      </c>
      <c r="O351" s="10"/>
      <c r="P351" s="10"/>
      <c r="Q351" s="16" t="str">
        <f t="shared" ca="1" si="22"/>
        <v/>
      </c>
      <c r="R351" s="12" t="str">
        <f ca="1">IF(A351="","",IF(G351="","Sem vencimento",IF(N351&lt;=0,"Pago",IF(M351&gt;0,IF(G351&lt;TODAY(),"Parcial vencido","Parcial"),IF(G351&lt;TODAY(),"Vencido",IF(G351=TODAY(),"Vence hoje",IF(G351&lt;=TODAY()+LISTAS!$B$4,"Vence em "&amp;LISTAS!$B$4&amp;" dias","Em aberto")))))))</f>
        <v/>
      </c>
      <c r="S351" s="4"/>
      <c r="T351" s="5" t="str">
        <f t="shared" si="23"/>
        <v/>
      </c>
    </row>
    <row r="352" spans="1:20">
      <c r="A352" s="10"/>
      <c r="B352" s="4"/>
      <c r="C352" s="10"/>
      <c r="D352" s="10"/>
      <c r="E352" s="10"/>
      <c r="F352" s="13"/>
      <c r="G352" s="13"/>
      <c r="H352" s="14"/>
      <c r="I352" s="14"/>
      <c r="J352" s="14"/>
      <c r="K352" s="15" t="str">
        <f t="shared" si="20"/>
        <v/>
      </c>
      <c r="L352" s="13"/>
      <c r="M352" s="14"/>
      <c r="N352" s="15" t="str">
        <f t="shared" si="21"/>
        <v/>
      </c>
      <c r="O352" s="10"/>
      <c r="P352" s="10"/>
      <c r="Q352" s="16" t="str">
        <f t="shared" ca="1" si="22"/>
        <v/>
      </c>
      <c r="R352" s="12" t="str">
        <f ca="1">IF(A352="","",IF(G352="","Sem vencimento",IF(N352&lt;=0,"Pago",IF(M352&gt;0,IF(G352&lt;TODAY(),"Parcial vencido","Parcial"),IF(G352&lt;TODAY(),"Vencido",IF(G352=TODAY(),"Vence hoje",IF(G352&lt;=TODAY()+LISTAS!$B$4,"Vence em "&amp;LISTAS!$B$4&amp;" dias","Em aberto")))))))</f>
        <v/>
      </c>
      <c r="S352" s="4"/>
      <c r="T352" s="5" t="str">
        <f t="shared" si="23"/>
        <v/>
      </c>
    </row>
    <row r="353" spans="1:20">
      <c r="A353" s="10"/>
      <c r="B353" s="4"/>
      <c r="C353" s="10"/>
      <c r="D353" s="10"/>
      <c r="E353" s="10"/>
      <c r="F353" s="13"/>
      <c r="G353" s="13"/>
      <c r="H353" s="14"/>
      <c r="I353" s="14"/>
      <c r="J353" s="14"/>
      <c r="K353" s="15" t="str">
        <f t="shared" si="20"/>
        <v/>
      </c>
      <c r="L353" s="13"/>
      <c r="M353" s="14"/>
      <c r="N353" s="15" t="str">
        <f t="shared" si="21"/>
        <v/>
      </c>
      <c r="O353" s="10"/>
      <c r="P353" s="10"/>
      <c r="Q353" s="16" t="str">
        <f t="shared" ca="1" si="22"/>
        <v/>
      </c>
      <c r="R353" s="12" t="str">
        <f ca="1">IF(A353="","",IF(G353="","Sem vencimento",IF(N353&lt;=0,"Pago",IF(M353&gt;0,IF(G353&lt;TODAY(),"Parcial vencido","Parcial"),IF(G353&lt;TODAY(),"Vencido",IF(G353=TODAY(),"Vence hoje",IF(G353&lt;=TODAY()+LISTAS!$B$4,"Vence em "&amp;LISTAS!$B$4&amp;" dias","Em aberto")))))))</f>
        <v/>
      </c>
      <c r="S353" s="4"/>
      <c r="T353" s="5" t="str">
        <f t="shared" si="23"/>
        <v/>
      </c>
    </row>
    <row r="354" spans="1:20">
      <c r="A354" s="10"/>
      <c r="B354" s="4"/>
      <c r="C354" s="10"/>
      <c r="D354" s="10"/>
      <c r="E354" s="10"/>
      <c r="F354" s="13"/>
      <c r="G354" s="13"/>
      <c r="H354" s="14"/>
      <c r="I354" s="14"/>
      <c r="J354" s="14"/>
      <c r="K354" s="15" t="str">
        <f t="shared" si="20"/>
        <v/>
      </c>
      <c r="L354" s="13"/>
      <c r="M354" s="14"/>
      <c r="N354" s="15" t="str">
        <f t="shared" si="21"/>
        <v/>
      </c>
      <c r="O354" s="10"/>
      <c r="P354" s="10"/>
      <c r="Q354" s="16" t="str">
        <f t="shared" ca="1" si="22"/>
        <v/>
      </c>
      <c r="R354" s="12" t="str">
        <f ca="1">IF(A354="","",IF(G354="","Sem vencimento",IF(N354&lt;=0,"Pago",IF(M354&gt;0,IF(G354&lt;TODAY(),"Parcial vencido","Parcial"),IF(G354&lt;TODAY(),"Vencido",IF(G354=TODAY(),"Vence hoje",IF(G354&lt;=TODAY()+LISTAS!$B$4,"Vence em "&amp;LISTAS!$B$4&amp;" dias","Em aberto")))))))</f>
        <v/>
      </c>
      <c r="S354" s="4"/>
      <c r="T354" s="5" t="str">
        <f t="shared" si="23"/>
        <v/>
      </c>
    </row>
    <row r="355" spans="1:20">
      <c r="A355" s="10"/>
      <c r="B355" s="4"/>
      <c r="C355" s="10"/>
      <c r="D355" s="10"/>
      <c r="E355" s="10"/>
      <c r="F355" s="13"/>
      <c r="G355" s="13"/>
      <c r="H355" s="14"/>
      <c r="I355" s="14"/>
      <c r="J355" s="14"/>
      <c r="K355" s="15" t="str">
        <f t="shared" si="20"/>
        <v/>
      </c>
      <c r="L355" s="13"/>
      <c r="M355" s="14"/>
      <c r="N355" s="15" t="str">
        <f t="shared" si="21"/>
        <v/>
      </c>
      <c r="O355" s="10"/>
      <c r="P355" s="10"/>
      <c r="Q355" s="16" t="str">
        <f t="shared" ca="1" si="22"/>
        <v/>
      </c>
      <c r="R355" s="12" t="str">
        <f ca="1">IF(A355="","",IF(G355="","Sem vencimento",IF(N355&lt;=0,"Pago",IF(M355&gt;0,IF(G355&lt;TODAY(),"Parcial vencido","Parcial"),IF(G355&lt;TODAY(),"Vencido",IF(G355=TODAY(),"Vence hoje",IF(G355&lt;=TODAY()+LISTAS!$B$4,"Vence em "&amp;LISTAS!$B$4&amp;" dias","Em aberto")))))))</f>
        <v/>
      </c>
      <c r="S355" s="4"/>
      <c r="T355" s="5" t="str">
        <f t="shared" si="23"/>
        <v/>
      </c>
    </row>
    <row r="356" spans="1:20">
      <c r="A356" s="10"/>
      <c r="B356" s="4"/>
      <c r="C356" s="10"/>
      <c r="D356" s="10"/>
      <c r="E356" s="10"/>
      <c r="F356" s="13"/>
      <c r="G356" s="13"/>
      <c r="H356" s="14"/>
      <c r="I356" s="14"/>
      <c r="J356" s="14"/>
      <c r="K356" s="15" t="str">
        <f t="shared" si="20"/>
        <v/>
      </c>
      <c r="L356" s="13"/>
      <c r="M356" s="14"/>
      <c r="N356" s="15" t="str">
        <f t="shared" si="21"/>
        <v/>
      </c>
      <c r="O356" s="10"/>
      <c r="P356" s="10"/>
      <c r="Q356" s="16" t="str">
        <f t="shared" ca="1" si="22"/>
        <v/>
      </c>
      <c r="R356" s="12" t="str">
        <f ca="1">IF(A356="","",IF(G356="","Sem vencimento",IF(N356&lt;=0,"Pago",IF(M356&gt;0,IF(G356&lt;TODAY(),"Parcial vencido","Parcial"),IF(G356&lt;TODAY(),"Vencido",IF(G356=TODAY(),"Vence hoje",IF(G356&lt;=TODAY()+LISTAS!$B$4,"Vence em "&amp;LISTAS!$B$4&amp;" dias","Em aberto")))))))</f>
        <v/>
      </c>
      <c r="S356" s="4"/>
      <c r="T356" s="5" t="str">
        <f t="shared" si="23"/>
        <v/>
      </c>
    </row>
    <row r="357" spans="1:20">
      <c r="A357" s="10"/>
      <c r="B357" s="4"/>
      <c r="C357" s="10"/>
      <c r="D357" s="10"/>
      <c r="E357" s="10"/>
      <c r="F357" s="13"/>
      <c r="G357" s="13"/>
      <c r="H357" s="14"/>
      <c r="I357" s="14"/>
      <c r="J357" s="14"/>
      <c r="K357" s="15" t="str">
        <f t="shared" si="20"/>
        <v/>
      </c>
      <c r="L357" s="13"/>
      <c r="M357" s="14"/>
      <c r="N357" s="15" t="str">
        <f t="shared" si="21"/>
        <v/>
      </c>
      <c r="O357" s="10"/>
      <c r="P357" s="10"/>
      <c r="Q357" s="16" t="str">
        <f t="shared" ca="1" si="22"/>
        <v/>
      </c>
      <c r="R357" s="12" t="str">
        <f ca="1">IF(A357="","",IF(G357="","Sem vencimento",IF(N357&lt;=0,"Pago",IF(M357&gt;0,IF(G357&lt;TODAY(),"Parcial vencido","Parcial"),IF(G357&lt;TODAY(),"Vencido",IF(G357=TODAY(),"Vence hoje",IF(G357&lt;=TODAY()+LISTAS!$B$4,"Vence em "&amp;LISTAS!$B$4&amp;" dias","Em aberto")))))))</f>
        <v/>
      </c>
      <c r="S357" s="4"/>
      <c r="T357" s="5" t="str">
        <f t="shared" si="23"/>
        <v/>
      </c>
    </row>
    <row r="358" spans="1:20">
      <c r="A358" s="10"/>
      <c r="B358" s="4"/>
      <c r="C358" s="10"/>
      <c r="D358" s="10"/>
      <c r="E358" s="10"/>
      <c r="F358" s="13"/>
      <c r="G358" s="13"/>
      <c r="H358" s="14"/>
      <c r="I358" s="14"/>
      <c r="J358" s="14"/>
      <c r="K358" s="15" t="str">
        <f t="shared" si="20"/>
        <v/>
      </c>
      <c r="L358" s="13"/>
      <c r="M358" s="14"/>
      <c r="N358" s="15" t="str">
        <f t="shared" si="21"/>
        <v/>
      </c>
      <c r="O358" s="10"/>
      <c r="P358" s="10"/>
      <c r="Q358" s="16" t="str">
        <f t="shared" ca="1" si="22"/>
        <v/>
      </c>
      <c r="R358" s="12" t="str">
        <f ca="1">IF(A358="","",IF(G358="","Sem vencimento",IF(N358&lt;=0,"Pago",IF(M358&gt;0,IF(G358&lt;TODAY(),"Parcial vencido","Parcial"),IF(G358&lt;TODAY(),"Vencido",IF(G358=TODAY(),"Vence hoje",IF(G358&lt;=TODAY()+LISTAS!$B$4,"Vence em "&amp;LISTAS!$B$4&amp;" dias","Em aberto")))))))</f>
        <v/>
      </c>
      <c r="S358" s="4"/>
      <c r="T358" s="5" t="str">
        <f t="shared" si="23"/>
        <v/>
      </c>
    </row>
    <row r="359" spans="1:20">
      <c r="A359" s="10"/>
      <c r="B359" s="4"/>
      <c r="C359" s="10"/>
      <c r="D359" s="10"/>
      <c r="E359" s="10"/>
      <c r="F359" s="13"/>
      <c r="G359" s="13"/>
      <c r="H359" s="14"/>
      <c r="I359" s="14"/>
      <c r="J359" s="14"/>
      <c r="K359" s="15" t="str">
        <f t="shared" si="20"/>
        <v/>
      </c>
      <c r="L359" s="13"/>
      <c r="M359" s="14"/>
      <c r="N359" s="15" t="str">
        <f t="shared" si="21"/>
        <v/>
      </c>
      <c r="O359" s="10"/>
      <c r="P359" s="10"/>
      <c r="Q359" s="16" t="str">
        <f t="shared" ca="1" si="22"/>
        <v/>
      </c>
      <c r="R359" s="12" t="str">
        <f ca="1">IF(A359="","",IF(G359="","Sem vencimento",IF(N359&lt;=0,"Pago",IF(M359&gt;0,IF(G359&lt;TODAY(),"Parcial vencido","Parcial"),IF(G359&lt;TODAY(),"Vencido",IF(G359=TODAY(),"Vence hoje",IF(G359&lt;=TODAY()+LISTAS!$B$4,"Vence em "&amp;LISTAS!$B$4&amp;" dias","Em aberto")))))))</f>
        <v/>
      </c>
      <c r="S359" s="4"/>
      <c r="T359" s="5" t="str">
        <f t="shared" si="23"/>
        <v/>
      </c>
    </row>
    <row r="360" spans="1:20">
      <c r="A360" s="10"/>
      <c r="B360" s="4"/>
      <c r="C360" s="10"/>
      <c r="D360" s="10"/>
      <c r="E360" s="10"/>
      <c r="F360" s="13"/>
      <c r="G360" s="13"/>
      <c r="H360" s="14"/>
      <c r="I360" s="14"/>
      <c r="J360" s="14"/>
      <c r="K360" s="15" t="str">
        <f t="shared" si="20"/>
        <v/>
      </c>
      <c r="L360" s="13"/>
      <c r="M360" s="14"/>
      <c r="N360" s="15" t="str">
        <f t="shared" si="21"/>
        <v/>
      </c>
      <c r="O360" s="10"/>
      <c r="P360" s="10"/>
      <c r="Q360" s="16" t="str">
        <f t="shared" ca="1" si="22"/>
        <v/>
      </c>
      <c r="R360" s="12" t="str">
        <f ca="1">IF(A360="","",IF(G360="","Sem vencimento",IF(N360&lt;=0,"Pago",IF(M360&gt;0,IF(G360&lt;TODAY(),"Parcial vencido","Parcial"),IF(G360&lt;TODAY(),"Vencido",IF(G360=TODAY(),"Vence hoje",IF(G360&lt;=TODAY()+LISTAS!$B$4,"Vence em "&amp;LISTAS!$B$4&amp;" dias","Em aberto")))))))</f>
        <v/>
      </c>
      <c r="S360" s="4"/>
      <c r="T360" s="5" t="str">
        <f t="shared" si="23"/>
        <v/>
      </c>
    </row>
    <row r="361" spans="1:20">
      <c r="A361" s="10"/>
      <c r="B361" s="4"/>
      <c r="C361" s="10"/>
      <c r="D361" s="10"/>
      <c r="E361" s="10"/>
      <c r="F361" s="13"/>
      <c r="G361" s="13"/>
      <c r="H361" s="14"/>
      <c r="I361" s="14"/>
      <c r="J361" s="14"/>
      <c r="K361" s="15" t="str">
        <f t="shared" si="20"/>
        <v/>
      </c>
      <c r="L361" s="13"/>
      <c r="M361" s="14"/>
      <c r="N361" s="15" t="str">
        <f t="shared" si="21"/>
        <v/>
      </c>
      <c r="O361" s="10"/>
      <c r="P361" s="10"/>
      <c r="Q361" s="16" t="str">
        <f t="shared" ca="1" si="22"/>
        <v/>
      </c>
      <c r="R361" s="12" t="str">
        <f ca="1">IF(A361="","",IF(G361="","Sem vencimento",IF(N361&lt;=0,"Pago",IF(M361&gt;0,IF(G361&lt;TODAY(),"Parcial vencido","Parcial"),IF(G361&lt;TODAY(),"Vencido",IF(G361=TODAY(),"Vence hoje",IF(G361&lt;=TODAY()+LISTAS!$B$4,"Vence em "&amp;LISTAS!$B$4&amp;" dias","Em aberto")))))))</f>
        <v/>
      </c>
      <c r="S361" s="4"/>
      <c r="T361" s="5" t="str">
        <f t="shared" si="23"/>
        <v/>
      </c>
    </row>
    <row r="362" spans="1:20">
      <c r="A362" s="10"/>
      <c r="B362" s="4"/>
      <c r="C362" s="10"/>
      <c r="D362" s="10"/>
      <c r="E362" s="10"/>
      <c r="F362" s="13"/>
      <c r="G362" s="13"/>
      <c r="H362" s="14"/>
      <c r="I362" s="14"/>
      <c r="J362" s="14"/>
      <c r="K362" s="15" t="str">
        <f t="shared" si="20"/>
        <v/>
      </c>
      <c r="L362" s="13"/>
      <c r="M362" s="14"/>
      <c r="N362" s="15" t="str">
        <f t="shared" si="21"/>
        <v/>
      </c>
      <c r="O362" s="10"/>
      <c r="P362" s="10"/>
      <c r="Q362" s="16" t="str">
        <f t="shared" ca="1" si="22"/>
        <v/>
      </c>
      <c r="R362" s="12" t="str">
        <f ca="1">IF(A362="","",IF(G362="","Sem vencimento",IF(N362&lt;=0,"Pago",IF(M362&gt;0,IF(G362&lt;TODAY(),"Parcial vencido","Parcial"),IF(G362&lt;TODAY(),"Vencido",IF(G362=TODAY(),"Vence hoje",IF(G362&lt;=TODAY()+LISTAS!$B$4,"Vence em "&amp;LISTAS!$B$4&amp;" dias","Em aberto")))))))</f>
        <v/>
      </c>
      <c r="S362" s="4"/>
      <c r="T362" s="5" t="str">
        <f t="shared" si="23"/>
        <v/>
      </c>
    </row>
    <row r="363" spans="1:20">
      <c r="A363" s="10"/>
      <c r="B363" s="4"/>
      <c r="C363" s="10"/>
      <c r="D363" s="10"/>
      <c r="E363" s="10"/>
      <c r="F363" s="13"/>
      <c r="G363" s="13"/>
      <c r="H363" s="14"/>
      <c r="I363" s="14"/>
      <c r="J363" s="14"/>
      <c r="K363" s="15" t="str">
        <f t="shared" si="20"/>
        <v/>
      </c>
      <c r="L363" s="13"/>
      <c r="M363" s="14"/>
      <c r="N363" s="15" t="str">
        <f t="shared" si="21"/>
        <v/>
      </c>
      <c r="O363" s="10"/>
      <c r="P363" s="10"/>
      <c r="Q363" s="16" t="str">
        <f t="shared" ca="1" si="22"/>
        <v/>
      </c>
      <c r="R363" s="12" t="str">
        <f ca="1">IF(A363="","",IF(G363="","Sem vencimento",IF(N363&lt;=0,"Pago",IF(M363&gt;0,IF(G363&lt;TODAY(),"Parcial vencido","Parcial"),IF(G363&lt;TODAY(),"Vencido",IF(G363=TODAY(),"Vence hoje",IF(G363&lt;=TODAY()+LISTAS!$B$4,"Vence em "&amp;LISTAS!$B$4&amp;" dias","Em aberto")))))))</f>
        <v/>
      </c>
      <c r="S363" s="4"/>
      <c r="T363" s="5" t="str">
        <f t="shared" si="23"/>
        <v/>
      </c>
    </row>
    <row r="364" spans="1:20">
      <c r="A364" s="10"/>
      <c r="B364" s="4"/>
      <c r="C364" s="10"/>
      <c r="D364" s="10"/>
      <c r="E364" s="10"/>
      <c r="F364" s="13"/>
      <c r="G364" s="13"/>
      <c r="H364" s="14"/>
      <c r="I364" s="14"/>
      <c r="J364" s="14"/>
      <c r="K364" s="15" t="str">
        <f t="shared" si="20"/>
        <v/>
      </c>
      <c r="L364" s="13"/>
      <c r="M364" s="14"/>
      <c r="N364" s="15" t="str">
        <f t="shared" si="21"/>
        <v/>
      </c>
      <c r="O364" s="10"/>
      <c r="P364" s="10"/>
      <c r="Q364" s="16" t="str">
        <f t="shared" ca="1" si="22"/>
        <v/>
      </c>
      <c r="R364" s="12" t="str">
        <f ca="1">IF(A364="","",IF(G364="","Sem vencimento",IF(N364&lt;=0,"Pago",IF(M364&gt;0,IF(G364&lt;TODAY(),"Parcial vencido","Parcial"),IF(G364&lt;TODAY(),"Vencido",IF(G364=TODAY(),"Vence hoje",IF(G364&lt;=TODAY()+LISTAS!$B$4,"Vence em "&amp;LISTAS!$B$4&amp;" dias","Em aberto")))))))</f>
        <v/>
      </c>
      <c r="S364" s="4"/>
      <c r="T364" s="5" t="str">
        <f t="shared" si="23"/>
        <v/>
      </c>
    </row>
    <row r="365" spans="1:20">
      <c r="A365" s="10"/>
      <c r="B365" s="4"/>
      <c r="C365" s="10"/>
      <c r="D365" s="10"/>
      <c r="E365" s="10"/>
      <c r="F365" s="13"/>
      <c r="G365" s="13"/>
      <c r="H365" s="14"/>
      <c r="I365" s="14"/>
      <c r="J365" s="14"/>
      <c r="K365" s="15" t="str">
        <f t="shared" si="20"/>
        <v/>
      </c>
      <c r="L365" s="13"/>
      <c r="M365" s="14"/>
      <c r="N365" s="15" t="str">
        <f t="shared" si="21"/>
        <v/>
      </c>
      <c r="O365" s="10"/>
      <c r="P365" s="10"/>
      <c r="Q365" s="16" t="str">
        <f t="shared" ca="1" si="22"/>
        <v/>
      </c>
      <c r="R365" s="12" t="str">
        <f ca="1">IF(A365="","",IF(G365="","Sem vencimento",IF(N365&lt;=0,"Pago",IF(M365&gt;0,IF(G365&lt;TODAY(),"Parcial vencido","Parcial"),IF(G365&lt;TODAY(),"Vencido",IF(G365=TODAY(),"Vence hoje",IF(G365&lt;=TODAY()+LISTAS!$B$4,"Vence em "&amp;LISTAS!$B$4&amp;" dias","Em aberto")))))))</f>
        <v/>
      </c>
      <c r="S365" s="4"/>
      <c r="T365" s="5" t="str">
        <f t="shared" si="23"/>
        <v/>
      </c>
    </row>
    <row r="366" spans="1:20">
      <c r="A366" s="10"/>
      <c r="B366" s="4"/>
      <c r="C366" s="10"/>
      <c r="D366" s="10"/>
      <c r="E366" s="10"/>
      <c r="F366" s="13"/>
      <c r="G366" s="13"/>
      <c r="H366" s="14"/>
      <c r="I366" s="14"/>
      <c r="J366" s="14"/>
      <c r="K366" s="15" t="str">
        <f t="shared" si="20"/>
        <v/>
      </c>
      <c r="L366" s="13"/>
      <c r="M366" s="14"/>
      <c r="N366" s="15" t="str">
        <f t="shared" si="21"/>
        <v/>
      </c>
      <c r="O366" s="10"/>
      <c r="P366" s="10"/>
      <c r="Q366" s="16" t="str">
        <f t="shared" ca="1" si="22"/>
        <v/>
      </c>
      <c r="R366" s="12" t="str">
        <f ca="1">IF(A366="","",IF(G366="","Sem vencimento",IF(N366&lt;=0,"Pago",IF(M366&gt;0,IF(G366&lt;TODAY(),"Parcial vencido","Parcial"),IF(G366&lt;TODAY(),"Vencido",IF(G366=TODAY(),"Vence hoje",IF(G366&lt;=TODAY()+LISTAS!$B$4,"Vence em "&amp;LISTAS!$B$4&amp;" dias","Em aberto")))))))</f>
        <v/>
      </c>
      <c r="S366" s="4"/>
      <c r="T366" s="5" t="str">
        <f t="shared" si="23"/>
        <v/>
      </c>
    </row>
    <row r="367" spans="1:20">
      <c r="A367" s="10"/>
      <c r="B367" s="4"/>
      <c r="C367" s="10"/>
      <c r="D367" s="10"/>
      <c r="E367" s="10"/>
      <c r="F367" s="13"/>
      <c r="G367" s="13"/>
      <c r="H367" s="14"/>
      <c r="I367" s="14"/>
      <c r="J367" s="14"/>
      <c r="K367" s="15" t="str">
        <f t="shared" si="20"/>
        <v/>
      </c>
      <c r="L367" s="13"/>
      <c r="M367" s="14"/>
      <c r="N367" s="15" t="str">
        <f t="shared" si="21"/>
        <v/>
      </c>
      <c r="O367" s="10"/>
      <c r="P367" s="10"/>
      <c r="Q367" s="16" t="str">
        <f t="shared" ca="1" si="22"/>
        <v/>
      </c>
      <c r="R367" s="12" t="str">
        <f ca="1">IF(A367="","",IF(G367="","Sem vencimento",IF(N367&lt;=0,"Pago",IF(M367&gt;0,IF(G367&lt;TODAY(),"Parcial vencido","Parcial"),IF(G367&lt;TODAY(),"Vencido",IF(G367=TODAY(),"Vence hoje",IF(G367&lt;=TODAY()+LISTAS!$B$4,"Vence em "&amp;LISTAS!$B$4&amp;" dias","Em aberto")))))))</f>
        <v/>
      </c>
      <c r="S367" s="4"/>
      <c r="T367" s="5" t="str">
        <f t="shared" si="23"/>
        <v/>
      </c>
    </row>
    <row r="368" spans="1:20">
      <c r="A368" s="10"/>
      <c r="B368" s="4"/>
      <c r="C368" s="10"/>
      <c r="D368" s="10"/>
      <c r="E368" s="10"/>
      <c r="F368" s="13"/>
      <c r="G368" s="13"/>
      <c r="H368" s="14"/>
      <c r="I368" s="14"/>
      <c r="J368" s="14"/>
      <c r="K368" s="15" t="str">
        <f t="shared" si="20"/>
        <v/>
      </c>
      <c r="L368" s="13"/>
      <c r="M368" s="14"/>
      <c r="N368" s="15" t="str">
        <f t="shared" si="21"/>
        <v/>
      </c>
      <c r="O368" s="10"/>
      <c r="P368" s="10"/>
      <c r="Q368" s="16" t="str">
        <f t="shared" ca="1" si="22"/>
        <v/>
      </c>
      <c r="R368" s="12" t="str">
        <f ca="1">IF(A368="","",IF(G368="","Sem vencimento",IF(N368&lt;=0,"Pago",IF(M368&gt;0,IF(G368&lt;TODAY(),"Parcial vencido","Parcial"),IF(G368&lt;TODAY(),"Vencido",IF(G368=TODAY(),"Vence hoje",IF(G368&lt;=TODAY()+LISTAS!$B$4,"Vence em "&amp;LISTAS!$B$4&amp;" dias","Em aberto")))))))</f>
        <v/>
      </c>
      <c r="S368" s="4"/>
      <c r="T368" s="5" t="str">
        <f t="shared" si="23"/>
        <v/>
      </c>
    </row>
    <row r="369" spans="1:20">
      <c r="A369" s="10"/>
      <c r="B369" s="4"/>
      <c r="C369" s="10"/>
      <c r="D369" s="10"/>
      <c r="E369" s="10"/>
      <c r="F369" s="13"/>
      <c r="G369" s="13"/>
      <c r="H369" s="14"/>
      <c r="I369" s="14"/>
      <c r="J369" s="14"/>
      <c r="K369" s="15" t="str">
        <f t="shared" si="20"/>
        <v/>
      </c>
      <c r="L369" s="13"/>
      <c r="M369" s="14"/>
      <c r="N369" s="15" t="str">
        <f t="shared" si="21"/>
        <v/>
      </c>
      <c r="O369" s="10"/>
      <c r="P369" s="10"/>
      <c r="Q369" s="16" t="str">
        <f t="shared" ca="1" si="22"/>
        <v/>
      </c>
      <c r="R369" s="12" t="str">
        <f ca="1">IF(A369="","",IF(G369="","Sem vencimento",IF(N369&lt;=0,"Pago",IF(M369&gt;0,IF(G369&lt;TODAY(),"Parcial vencido","Parcial"),IF(G369&lt;TODAY(),"Vencido",IF(G369=TODAY(),"Vence hoje",IF(G369&lt;=TODAY()+LISTAS!$B$4,"Vence em "&amp;LISTAS!$B$4&amp;" dias","Em aberto")))))))</f>
        <v/>
      </c>
      <c r="S369" s="4"/>
      <c r="T369" s="5" t="str">
        <f t="shared" si="23"/>
        <v/>
      </c>
    </row>
    <row r="370" spans="1:20">
      <c r="A370" s="10"/>
      <c r="B370" s="4"/>
      <c r="C370" s="10"/>
      <c r="D370" s="10"/>
      <c r="E370" s="10"/>
      <c r="F370" s="13"/>
      <c r="G370" s="13"/>
      <c r="H370" s="14"/>
      <c r="I370" s="14"/>
      <c r="J370" s="14"/>
      <c r="K370" s="15" t="str">
        <f t="shared" si="20"/>
        <v/>
      </c>
      <c r="L370" s="13"/>
      <c r="M370" s="14"/>
      <c r="N370" s="15" t="str">
        <f t="shared" si="21"/>
        <v/>
      </c>
      <c r="O370" s="10"/>
      <c r="P370" s="10"/>
      <c r="Q370" s="16" t="str">
        <f t="shared" ca="1" si="22"/>
        <v/>
      </c>
      <c r="R370" s="12" t="str">
        <f ca="1">IF(A370="","",IF(G370="","Sem vencimento",IF(N370&lt;=0,"Pago",IF(M370&gt;0,IF(G370&lt;TODAY(),"Parcial vencido","Parcial"),IF(G370&lt;TODAY(),"Vencido",IF(G370=TODAY(),"Vence hoje",IF(G370&lt;=TODAY()+LISTAS!$B$4,"Vence em "&amp;LISTAS!$B$4&amp;" dias","Em aberto")))))))</f>
        <v/>
      </c>
      <c r="S370" s="4"/>
      <c r="T370" s="5" t="str">
        <f t="shared" si="23"/>
        <v/>
      </c>
    </row>
    <row r="371" spans="1:20">
      <c r="A371" s="10"/>
      <c r="B371" s="4"/>
      <c r="C371" s="10"/>
      <c r="D371" s="10"/>
      <c r="E371" s="10"/>
      <c r="F371" s="13"/>
      <c r="G371" s="13"/>
      <c r="H371" s="14"/>
      <c r="I371" s="14"/>
      <c r="J371" s="14"/>
      <c r="K371" s="15" t="str">
        <f t="shared" si="20"/>
        <v/>
      </c>
      <c r="L371" s="13"/>
      <c r="M371" s="14"/>
      <c r="N371" s="15" t="str">
        <f t="shared" si="21"/>
        <v/>
      </c>
      <c r="O371" s="10"/>
      <c r="P371" s="10"/>
      <c r="Q371" s="16" t="str">
        <f t="shared" ca="1" si="22"/>
        <v/>
      </c>
      <c r="R371" s="12" t="str">
        <f ca="1">IF(A371="","",IF(G371="","Sem vencimento",IF(N371&lt;=0,"Pago",IF(M371&gt;0,IF(G371&lt;TODAY(),"Parcial vencido","Parcial"),IF(G371&lt;TODAY(),"Vencido",IF(G371=TODAY(),"Vence hoje",IF(G371&lt;=TODAY()+LISTAS!$B$4,"Vence em "&amp;LISTAS!$B$4&amp;" dias","Em aberto")))))))</f>
        <v/>
      </c>
      <c r="S371" s="4"/>
      <c r="T371" s="5" t="str">
        <f t="shared" si="23"/>
        <v/>
      </c>
    </row>
    <row r="372" spans="1:20">
      <c r="A372" s="10"/>
      <c r="B372" s="4"/>
      <c r="C372" s="10"/>
      <c r="D372" s="10"/>
      <c r="E372" s="10"/>
      <c r="F372" s="13"/>
      <c r="G372" s="13"/>
      <c r="H372" s="14"/>
      <c r="I372" s="14"/>
      <c r="J372" s="14"/>
      <c r="K372" s="15" t="str">
        <f t="shared" si="20"/>
        <v/>
      </c>
      <c r="L372" s="13"/>
      <c r="M372" s="14"/>
      <c r="N372" s="15" t="str">
        <f t="shared" si="21"/>
        <v/>
      </c>
      <c r="O372" s="10"/>
      <c r="P372" s="10"/>
      <c r="Q372" s="16" t="str">
        <f t="shared" ca="1" si="22"/>
        <v/>
      </c>
      <c r="R372" s="12" t="str">
        <f ca="1">IF(A372="","",IF(G372="","Sem vencimento",IF(N372&lt;=0,"Pago",IF(M372&gt;0,IF(G372&lt;TODAY(),"Parcial vencido","Parcial"),IF(G372&lt;TODAY(),"Vencido",IF(G372=TODAY(),"Vence hoje",IF(G372&lt;=TODAY()+LISTAS!$B$4,"Vence em "&amp;LISTAS!$B$4&amp;" dias","Em aberto")))))))</f>
        <v/>
      </c>
      <c r="S372" s="4"/>
      <c r="T372" s="5" t="str">
        <f t="shared" si="23"/>
        <v/>
      </c>
    </row>
    <row r="373" spans="1:20">
      <c r="A373" s="10"/>
      <c r="B373" s="4"/>
      <c r="C373" s="10"/>
      <c r="D373" s="10"/>
      <c r="E373" s="10"/>
      <c r="F373" s="13"/>
      <c r="G373" s="13"/>
      <c r="H373" s="14"/>
      <c r="I373" s="14"/>
      <c r="J373" s="14"/>
      <c r="K373" s="15" t="str">
        <f t="shared" si="20"/>
        <v/>
      </c>
      <c r="L373" s="13"/>
      <c r="M373" s="14"/>
      <c r="N373" s="15" t="str">
        <f t="shared" si="21"/>
        <v/>
      </c>
      <c r="O373" s="10"/>
      <c r="P373" s="10"/>
      <c r="Q373" s="16" t="str">
        <f t="shared" ca="1" si="22"/>
        <v/>
      </c>
      <c r="R373" s="12" t="str">
        <f ca="1">IF(A373="","",IF(G373="","Sem vencimento",IF(N373&lt;=0,"Pago",IF(M373&gt;0,IF(G373&lt;TODAY(),"Parcial vencido","Parcial"),IF(G373&lt;TODAY(),"Vencido",IF(G373=TODAY(),"Vence hoje",IF(G373&lt;=TODAY()+LISTAS!$B$4,"Vence em "&amp;LISTAS!$B$4&amp;" dias","Em aberto")))))))</f>
        <v/>
      </c>
      <c r="S373" s="4"/>
      <c r="T373" s="5" t="str">
        <f t="shared" si="23"/>
        <v/>
      </c>
    </row>
    <row r="374" spans="1:20">
      <c r="A374" s="10"/>
      <c r="B374" s="4"/>
      <c r="C374" s="10"/>
      <c r="D374" s="10"/>
      <c r="E374" s="10"/>
      <c r="F374" s="13"/>
      <c r="G374" s="13"/>
      <c r="H374" s="14"/>
      <c r="I374" s="14"/>
      <c r="J374" s="14"/>
      <c r="K374" s="15" t="str">
        <f t="shared" si="20"/>
        <v/>
      </c>
      <c r="L374" s="13"/>
      <c r="M374" s="14"/>
      <c r="N374" s="15" t="str">
        <f t="shared" si="21"/>
        <v/>
      </c>
      <c r="O374" s="10"/>
      <c r="P374" s="10"/>
      <c r="Q374" s="16" t="str">
        <f t="shared" ca="1" si="22"/>
        <v/>
      </c>
      <c r="R374" s="12" t="str">
        <f ca="1">IF(A374="","",IF(G374="","Sem vencimento",IF(N374&lt;=0,"Pago",IF(M374&gt;0,IF(G374&lt;TODAY(),"Parcial vencido","Parcial"),IF(G374&lt;TODAY(),"Vencido",IF(G374=TODAY(),"Vence hoje",IF(G374&lt;=TODAY()+LISTAS!$B$4,"Vence em "&amp;LISTAS!$B$4&amp;" dias","Em aberto")))))))</f>
        <v/>
      </c>
      <c r="S374" s="4"/>
      <c r="T374" s="5" t="str">
        <f t="shared" si="23"/>
        <v/>
      </c>
    </row>
    <row r="375" spans="1:20">
      <c r="A375" s="10"/>
      <c r="B375" s="4"/>
      <c r="C375" s="10"/>
      <c r="D375" s="10"/>
      <c r="E375" s="10"/>
      <c r="F375" s="13"/>
      <c r="G375" s="13"/>
      <c r="H375" s="14"/>
      <c r="I375" s="14"/>
      <c r="J375" s="14"/>
      <c r="K375" s="15" t="str">
        <f t="shared" si="20"/>
        <v/>
      </c>
      <c r="L375" s="13"/>
      <c r="M375" s="14"/>
      <c r="N375" s="15" t="str">
        <f t="shared" si="21"/>
        <v/>
      </c>
      <c r="O375" s="10"/>
      <c r="P375" s="10"/>
      <c r="Q375" s="16" t="str">
        <f t="shared" ca="1" si="22"/>
        <v/>
      </c>
      <c r="R375" s="12" t="str">
        <f ca="1">IF(A375="","",IF(G375="","Sem vencimento",IF(N375&lt;=0,"Pago",IF(M375&gt;0,IF(G375&lt;TODAY(),"Parcial vencido","Parcial"),IF(G375&lt;TODAY(),"Vencido",IF(G375=TODAY(),"Vence hoje",IF(G375&lt;=TODAY()+LISTAS!$B$4,"Vence em "&amp;LISTAS!$B$4&amp;" dias","Em aberto")))))))</f>
        <v/>
      </c>
      <c r="S375" s="4"/>
      <c r="T375" s="5" t="str">
        <f t="shared" si="23"/>
        <v/>
      </c>
    </row>
    <row r="376" spans="1:20">
      <c r="A376" s="10"/>
      <c r="B376" s="4"/>
      <c r="C376" s="10"/>
      <c r="D376" s="10"/>
      <c r="E376" s="10"/>
      <c r="F376" s="13"/>
      <c r="G376" s="13"/>
      <c r="H376" s="14"/>
      <c r="I376" s="14"/>
      <c r="J376" s="14"/>
      <c r="K376" s="15" t="str">
        <f t="shared" si="20"/>
        <v/>
      </c>
      <c r="L376" s="13"/>
      <c r="M376" s="14"/>
      <c r="N376" s="15" t="str">
        <f t="shared" si="21"/>
        <v/>
      </c>
      <c r="O376" s="10"/>
      <c r="P376" s="10"/>
      <c r="Q376" s="16" t="str">
        <f t="shared" ca="1" si="22"/>
        <v/>
      </c>
      <c r="R376" s="12" t="str">
        <f ca="1">IF(A376="","",IF(G376="","Sem vencimento",IF(N376&lt;=0,"Pago",IF(M376&gt;0,IF(G376&lt;TODAY(),"Parcial vencido","Parcial"),IF(G376&lt;TODAY(),"Vencido",IF(G376=TODAY(),"Vence hoje",IF(G376&lt;=TODAY()+LISTAS!$B$4,"Vence em "&amp;LISTAS!$B$4&amp;" dias","Em aberto")))))))</f>
        <v/>
      </c>
      <c r="S376" s="4"/>
      <c r="T376" s="5" t="str">
        <f t="shared" si="23"/>
        <v/>
      </c>
    </row>
    <row r="377" spans="1:20">
      <c r="A377" s="10"/>
      <c r="B377" s="4"/>
      <c r="C377" s="10"/>
      <c r="D377" s="10"/>
      <c r="E377" s="10"/>
      <c r="F377" s="13"/>
      <c r="G377" s="13"/>
      <c r="H377" s="14"/>
      <c r="I377" s="14"/>
      <c r="J377" s="14"/>
      <c r="K377" s="15" t="str">
        <f t="shared" si="20"/>
        <v/>
      </c>
      <c r="L377" s="13"/>
      <c r="M377" s="14"/>
      <c r="N377" s="15" t="str">
        <f t="shared" si="21"/>
        <v/>
      </c>
      <c r="O377" s="10"/>
      <c r="P377" s="10"/>
      <c r="Q377" s="16" t="str">
        <f t="shared" ca="1" si="22"/>
        <v/>
      </c>
      <c r="R377" s="12" t="str">
        <f ca="1">IF(A377="","",IF(G377="","Sem vencimento",IF(N377&lt;=0,"Pago",IF(M377&gt;0,IF(G377&lt;TODAY(),"Parcial vencido","Parcial"),IF(G377&lt;TODAY(),"Vencido",IF(G377=TODAY(),"Vence hoje",IF(G377&lt;=TODAY()+LISTAS!$B$4,"Vence em "&amp;LISTAS!$B$4&amp;" dias","Em aberto")))))))</f>
        <v/>
      </c>
      <c r="S377" s="4"/>
      <c r="T377" s="5" t="str">
        <f t="shared" si="23"/>
        <v/>
      </c>
    </row>
    <row r="378" spans="1:20">
      <c r="A378" s="10"/>
      <c r="B378" s="4"/>
      <c r="C378" s="10"/>
      <c r="D378" s="10"/>
      <c r="E378" s="10"/>
      <c r="F378" s="13"/>
      <c r="G378" s="13"/>
      <c r="H378" s="14"/>
      <c r="I378" s="14"/>
      <c r="J378" s="14"/>
      <c r="K378" s="15" t="str">
        <f t="shared" si="20"/>
        <v/>
      </c>
      <c r="L378" s="13"/>
      <c r="M378" s="14"/>
      <c r="N378" s="15" t="str">
        <f t="shared" si="21"/>
        <v/>
      </c>
      <c r="O378" s="10"/>
      <c r="P378" s="10"/>
      <c r="Q378" s="16" t="str">
        <f t="shared" ca="1" si="22"/>
        <v/>
      </c>
      <c r="R378" s="12" t="str">
        <f ca="1">IF(A378="","",IF(G378="","Sem vencimento",IF(N378&lt;=0,"Pago",IF(M378&gt;0,IF(G378&lt;TODAY(),"Parcial vencido","Parcial"),IF(G378&lt;TODAY(),"Vencido",IF(G378=TODAY(),"Vence hoje",IF(G378&lt;=TODAY()+LISTAS!$B$4,"Vence em "&amp;LISTAS!$B$4&amp;" dias","Em aberto")))))))</f>
        <v/>
      </c>
      <c r="S378" s="4"/>
      <c r="T378" s="5" t="str">
        <f t="shared" si="23"/>
        <v/>
      </c>
    </row>
    <row r="379" spans="1:20">
      <c r="A379" s="10"/>
      <c r="B379" s="4"/>
      <c r="C379" s="10"/>
      <c r="D379" s="10"/>
      <c r="E379" s="10"/>
      <c r="F379" s="13"/>
      <c r="G379" s="13"/>
      <c r="H379" s="14"/>
      <c r="I379" s="14"/>
      <c r="J379" s="14"/>
      <c r="K379" s="15" t="str">
        <f t="shared" si="20"/>
        <v/>
      </c>
      <c r="L379" s="13"/>
      <c r="M379" s="14"/>
      <c r="N379" s="15" t="str">
        <f t="shared" si="21"/>
        <v/>
      </c>
      <c r="O379" s="10"/>
      <c r="P379" s="10"/>
      <c r="Q379" s="16" t="str">
        <f t="shared" ca="1" si="22"/>
        <v/>
      </c>
      <c r="R379" s="12" t="str">
        <f ca="1">IF(A379="","",IF(G379="","Sem vencimento",IF(N379&lt;=0,"Pago",IF(M379&gt;0,IF(G379&lt;TODAY(),"Parcial vencido","Parcial"),IF(G379&lt;TODAY(),"Vencido",IF(G379=TODAY(),"Vence hoje",IF(G379&lt;=TODAY()+LISTAS!$B$4,"Vence em "&amp;LISTAS!$B$4&amp;" dias","Em aberto")))))))</f>
        <v/>
      </c>
      <c r="S379" s="4"/>
      <c r="T379" s="5" t="str">
        <f t="shared" si="23"/>
        <v/>
      </c>
    </row>
    <row r="380" spans="1:20">
      <c r="A380" s="10"/>
      <c r="B380" s="4"/>
      <c r="C380" s="10"/>
      <c r="D380" s="10"/>
      <c r="E380" s="10"/>
      <c r="F380" s="13"/>
      <c r="G380" s="13"/>
      <c r="H380" s="14"/>
      <c r="I380" s="14"/>
      <c r="J380" s="14"/>
      <c r="K380" s="15" t="str">
        <f t="shared" si="20"/>
        <v/>
      </c>
      <c r="L380" s="13"/>
      <c r="M380" s="14"/>
      <c r="N380" s="15" t="str">
        <f t="shared" si="21"/>
        <v/>
      </c>
      <c r="O380" s="10"/>
      <c r="P380" s="10"/>
      <c r="Q380" s="16" t="str">
        <f t="shared" ca="1" si="22"/>
        <v/>
      </c>
      <c r="R380" s="12" t="str">
        <f ca="1">IF(A380="","",IF(G380="","Sem vencimento",IF(N380&lt;=0,"Pago",IF(M380&gt;0,IF(G380&lt;TODAY(),"Parcial vencido","Parcial"),IF(G380&lt;TODAY(),"Vencido",IF(G380=TODAY(),"Vence hoje",IF(G380&lt;=TODAY()+LISTAS!$B$4,"Vence em "&amp;LISTAS!$B$4&amp;" dias","Em aberto")))))))</f>
        <v/>
      </c>
      <c r="S380" s="4"/>
      <c r="T380" s="5" t="str">
        <f t="shared" si="23"/>
        <v/>
      </c>
    </row>
    <row r="381" spans="1:20">
      <c r="A381" s="10"/>
      <c r="B381" s="4"/>
      <c r="C381" s="10"/>
      <c r="D381" s="10"/>
      <c r="E381" s="10"/>
      <c r="F381" s="13"/>
      <c r="G381" s="13"/>
      <c r="H381" s="14"/>
      <c r="I381" s="14"/>
      <c r="J381" s="14"/>
      <c r="K381" s="15" t="str">
        <f t="shared" si="20"/>
        <v/>
      </c>
      <c r="L381" s="13"/>
      <c r="M381" s="14"/>
      <c r="N381" s="15" t="str">
        <f t="shared" si="21"/>
        <v/>
      </c>
      <c r="O381" s="10"/>
      <c r="P381" s="10"/>
      <c r="Q381" s="16" t="str">
        <f t="shared" ca="1" si="22"/>
        <v/>
      </c>
      <c r="R381" s="12" t="str">
        <f ca="1">IF(A381="","",IF(G381="","Sem vencimento",IF(N381&lt;=0,"Pago",IF(M381&gt;0,IF(G381&lt;TODAY(),"Parcial vencido","Parcial"),IF(G381&lt;TODAY(),"Vencido",IF(G381=TODAY(),"Vence hoje",IF(G381&lt;=TODAY()+LISTAS!$B$4,"Vence em "&amp;LISTAS!$B$4&amp;" dias","Em aberto")))))))</f>
        <v/>
      </c>
      <c r="S381" s="4"/>
      <c r="T381" s="5" t="str">
        <f t="shared" si="23"/>
        <v/>
      </c>
    </row>
    <row r="382" spans="1:20">
      <c r="A382" s="10"/>
      <c r="B382" s="4"/>
      <c r="C382" s="10"/>
      <c r="D382" s="10"/>
      <c r="E382" s="10"/>
      <c r="F382" s="13"/>
      <c r="G382" s="13"/>
      <c r="H382" s="14"/>
      <c r="I382" s="14"/>
      <c r="J382" s="14"/>
      <c r="K382" s="15" t="str">
        <f t="shared" si="20"/>
        <v/>
      </c>
      <c r="L382" s="13"/>
      <c r="M382" s="14"/>
      <c r="N382" s="15" t="str">
        <f t="shared" si="21"/>
        <v/>
      </c>
      <c r="O382" s="10"/>
      <c r="P382" s="10"/>
      <c r="Q382" s="16" t="str">
        <f t="shared" ca="1" si="22"/>
        <v/>
      </c>
      <c r="R382" s="12" t="str">
        <f ca="1">IF(A382="","",IF(G382="","Sem vencimento",IF(N382&lt;=0,"Pago",IF(M382&gt;0,IF(G382&lt;TODAY(),"Parcial vencido","Parcial"),IF(G382&lt;TODAY(),"Vencido",IF(G382=TODAY(),"Vence hoje",IF(G382&lt;=TODAY()+LISTAS!$B$4,"Vence em "&amp;LISTAS!$B$4&amp;" dias","Em aberto")))))))</f>
        <v/>
      </c>
      <c r="S382" s="4"/>
      <c r="T382" s="5" t="str">
        <f t="shared" si="23"/>
        <v/>
      </c>
    </row>
    <row r="383" spans="1:20">
      <c r="A383" s="10"/>
      <c r="B383" s="4"/>
      <c r="C383" s="10"/>
      <c r="D383" s="10"/>
      <c r="E383" s="10"/>
      <c r="F383" s="13"/>
      <c r="G383" s="13"/>
      <c r="H383" s="14"/>
      <c r="I383" s="14"/>
      <c r="J383" s="14"/>
      <c r="K383" s="15" t="str">
        <f t="shared" si="20"/>
        <v/>
      </c>
      <c r="L383" s="13"/>
      <c r="M383" s="14"/>
      <c r="N383" s="15" t="str">
        <f t="shared" si="21"/>
        <v/>
      </c>
      <c r="O383" s="10"/>
      <c r="P383" s="10"/>
      <c r="Q383" s="16" t="str">
        <f t="shared" ca="1" si="22"/>
        <v/>
      </c>
      <c r="R383" s="12" t="str">
        <f ca="1">IF(A383="","",IF(G383="","Sem vencimento",IF(N383&lt;=0,"Pago",IF(M383&gt;0,IF(G383&lt;TODAY(),"Parcial vencido","Parcial"),IF(G383&lt;TODAY(),"Vencido",IF(G383=TODAY(),"Vence hoje",IF(G383&lt;=TODAY()+LISTAS!$B$4,"Vence em "&amp;LISTAS!$B$4&amp;" dias","Em aberto")))))))</f>
        <v/>
      </c>
      <c r="S383" s="4"/>
      <c r="T383" s="5" t="str">
        <f t="shared" si="23"/>
        <v/>
      </c>
    </row>
    <row r="384" spans="1:20">
      <c r="A384" s="10"/>
      <c r="B384" s="4"/>
      <c r="C384" s="10"/>
      <c r="D384" s="10"/>
      <c r="E384" s="10"/>
      <c r="F384" s="13"/>
      <c r="G384" s="13"/>
      <c r="H384" s="14"/>
      <c r="I384" s="14"/>
      <c r="J384" s="14"/>
      <c r="K384" s="15" t="str">
        <f t="shared" si="20"/>
        <v/>
      </c>
      <c r="L384" s="13"/>
      <c r="M384" s="14"/>
      <c r="N384" s="15" t="str">
        <f t="shared" si="21"/>
        <v/>
      </c>
      <c r="O384" s="10"/>
      <c r="P384" s="10"/>
      <c r="Q384" s="16" t="str">
        <f t="shared" ca="1" si="22"/>
        <v/>
      </c>
      <c r="R384" s="12" t="str">
        <f ca="1">IF(A384="","",IF(G384="","Sem vencimento",IF(N384&lt;=0,"Pago",IF(M384&gt;0,IF(G384&lt;TODAY(),"Parcial vencido","Parcial"),IF(G384&lt;TODAY(),"Vencido",IF(G384=TODAY(),"Vence hoje",IF(G384&lt;=TODAY()+LISTAS!$B$4,"Vence em "&amp;LISTAS!$B$4&amp;" dias","Em aberto")))))))</f>
        <v/>
      </c>
      <c r="S384" s="4"/>
      <c r="T384" s="5" t="str">
        <f t="shared" si="23"/>
        <v/>
      </c>
    </row>
    <row r="385" spans="1:20">
      <c r="A385" s="10"/>
      <c r="B385" s="4"/>
      <c r="C385" s="10"/>
      <c r="D385" s="10"/>
      <c r="E385" s="10"/>
      <c r="F385" s="13"/>
      <c r="G385" s="13"/>
      <c r="H385" s="14"/>
      <c r="I385" s="14"/>
      <c r="J385" s="14"/>
      <c r="K385" s="15" t="str">
        <f t="shared" si="20"/>
        <v/>
      </c>
      <c r="L385" s="13"/>
      <c r="M385" s="14"/>
      <c r="N385" s="15" t="str">
        <f t="shared" si="21"/>
        <v/>
      </c>
      <c r="O385" s="10"/>
      <c r="P385" s="10"/>
      <c r="Q385" s="16" t="str">
        <f t="shared" ca="1" si="22"/>
        <v/>
      </c>
      <c r="R385" s="12" t="str">
        <f ca="1">IF(A385="","",IF(G385="","Sem vencimento",IF(N385&lt;=0,"Pago",IF(M385&gt;0,IF(G385&lt;TODAY(),"Parcial vencido","Parcial"),IF(G385&lt;TODAY(),"Vencido",IF(G385=TODAY(),"Vence hoje",IF(G385&lt;=TODAY()+LISTAS!$B$4,"Vence em "&amp;LISTAS!$B$4&amp;" dias","Em aberto")))))))</f>
        <v/>
      </c>
      <c r="S385" s="4"/>
      <c r="T385" s="5" t="str">
        <f t="shared" si="23"/>
        <v/>
      </c>
    </row>
    <row r="386" spans="1:20">
      <c r="A386" s="10"/>
      <c r="B386" s="4"/>
      <c r="C386" s="10"/>
      <c r="D386" s="10"/>
      <c r="E386" s="10"/>
      <c r="F386" s="13"/>
      <c r="G386" s="13"/>
      <c r="H386" s="14"/>
      <c r="I386" s="14"/>
      <c r="J386" s="14"/>
      <c r="K386" s="15" t="str">
        <f t="shared" si="20"/>
        <v/>
      </c>
      <c r="L386" s="13"/>
      <c r="M386" s="14"/>
      <c r="N386" s="15" t="str">
        <f t="shared" si="21"/>
        <v/>
      </c>
      <c r="O386" s="10"/>
      <c r="P386" s="10"/>
      <c r="Q386" s="16" t="str">
        <f t="shared" ca="1" si="22"/>
        <v/>
      </c>
      <c r="R386" s="12" t="str">
        <f ca="1">IF(A386="","",IF(G386="","Sem vencimento",IF(N386&lt;=0,"Pago",IF(M386&gt;0,IF(G386&lt;TODAY(),"Parcial vencido","Parcial"),IF(G386&lt;TODAY(),"Vencido",IF(G386=TODAY(),"Vence hoje",IF(G386&lt;=TODAY()+LISTAS!$B$4,"Vence em "&amp;LISTAS!$B$4&amp;" dias","Em aberto")))))))</f>
        <v/>
      </c>
      <c r="S386" s="4"/>
      <c r="T386" s="5" t="str">
        <f t="shared" si="23"/>
        <v/>
      </c>
    </row>
    <row r="387" spans="1:20">
      <c r="A387" s="10"/>
      <c r="B387" s="4"/>
      <c r="C387" s="10"/>
      <c r="D387" s="10"/>
      <c r="E387" s="10"/>
      <c r="F387" s="13"/>
      <c r="G387" s="13"/>
      <c r="H387" s="14"/>
      <c r="I387" s="14"/>
      <c r="J387" s="14"/>
      <c r="K387" s="15" t="str">
        <f t="shared" si="20"/>
        <v/>
      </c>
      <c r="L387" s="13"/>
      <c r="M387" s="14"/>
      <c r="N387" s="15" t="str">
        <f t="shared" si="21"/>
        <v/>
      </c>
      <c r="O387" s="10"/>
      <c r="P387" s="10"/>
      <c r="Q387" s="16" t="str">
        <f t="shared" ca="1" si="22"/>
        <v/>
      </c>
      <c r="R387" s="12" t="str">
        <f ca="1">IF(A387="","",IF(G387="","Sem vencimento",IF(N387&lt;=0,"Pago",IF(M387&gt;0,IF(G387&lt;TODAY(),"Parcial vencido","Parcial"),IF(G387&lt;TODAY(),"Vencido",IF(G387=TODAY(),"Vence hoje",IF(G387&lt;=TODAY()+LISTAS!$B$4,"Vence em "&amp;LISTAS!$B$4&amp;" dias","Em aberto")))))))</f>
        <v/>
      </c>
      <c r="S387" s="4"/>
      <c r="T387" s="5" t="str">
        <f t="shared" si="23"/>
        <v/>
      </c>
    </row>
    <row r="388" spans="1:20">
      <c r="A388" s="10"/>
      <c r="B388" s="4"/>
      <c r="C388" s="10"/>
      <c r="D388" s="10"/>
      <c r="E388" s="10"/>
      <c r="F388" s="13"/>
      <c r="G388" s="13"/>
      <c r="H388" s="14"/>
      <c r="I388" s="14"/>
      <c r="J388" s="14"/>
      <c r="K388" s="15" t="str">
        <f t="shared" si="20"/>
        <v/>
      </c>
      <c r="L388" s="13"/>
      <c r="M388" s="14"/>
      <c r="N388" s="15" t="str">
        <f t="shared" si="21"/>
        <v/>
      </c>
      <c r="O388" s="10"/>
      <c r="P388" s="10"/>
      <c r="Q388" s="16" t="str">
        <f t="shared" ca="1" si="22"/>
        <v/>
      </c>
      <c r="R388" s="12" t="str">
        <f ca="1">IF(A388="","",IF(G388="","Sem vencimento",IF(N388&lt;=0,"Pago",IF(M388&gt;0,IF(G388&lt;TODAY(),"Parcial vencido","Parcial"),IF(G388&lt;TODAY(),"Vencido",IF(G388=TODAY(),"Vence hoje",IF(G388&lt;=TODAY()+LISTAS!$B$4,"Vence em "&amp;LISTAS!$B$4&amp;" dias","Em aberto")))))))</f>
        <v/>
      </c>
      <c r="S388" s="4"/>
      <c r="T388" s="5" t="str">
        <f t="shared" si="23"/>
        <v/>
      </c>
    </row>
    <row r="389" spans="1:20">
      <c r="A389" s="10"/>
      <c r="B389" s="4"/>
      <c r="C389" s="10"/>
      <c r="D389" s="10"/>
      <c r="E389" s="10"/>
      <c r="F389" s="13"/>
      <c r="G389" s="13"/>
      <c r="H389" s="14"/>
      <c r="I389" s="14"/>
      <c r="J389" s="14"/>
      <c r="K389" s="15" t="str">
        <f t="shared" ref="K389:K452" si="24">IF(A389="","",MAX(H389-I389+J389,0))</f>
        <v/>
      </c>
      <c r="L389" s="13"/>
      <c r="M389" s="14"/>
      <c r="N389" s="15" t="str">
        <f t="shared" ref="N389:N452" si="25">IF(A389="","",MAX(K389-M389,0))</f>
        <v/>
      </c>
      <c r="O389" s="10"/>
      <c r="P389" s="10"/>
      <c r="Q389" s="16" t="str">
        <f t="shared" ref="Q389:Q452" ca="1" si="26">IF(OR(A389="",G389="",N389&lt;=0),"",G389-TODAY())</f>
        <v/>
      </c>
      <c r="R389" s="12" t="str">
        <f ca="1">IF(A389="","",IF(G389="","Sem vencimento",IF(N389&lt;=0,"Pago",IF(M389&gt;0,IF(G389&lt;TODAY(),"Parcial vencido","Parcial"),IF(G389&lt;TODAY(),"Vencido",IF(G389=TODAY(),"Vence hoje",IF(G389&lt;=TODAY()+LISTAS!$B$4,"Vence em "&amp;LISTAS!$B$4&amp;" dias","Em aberto")))))))</f>
        <v/>
      </c>
      <c r="S389" s="4"/>
      <c r="T389" s="5" t="str">
        <f t="shared" ref="T389:T452" si="27">IF(A389="","",IF(C389="","Categoria; ","")&amp;IF(G389="","Vencimento; ","")&amp;IF(H389&lt;=0,"Valor; ","")&amp;IF(P389="","Responsável; ","")&amp;IF(AND(M389&gt;0,L389=""),"Data pgto.; ","")&amp;IF(AND(L389&lt;&gt;"",M389&lt;=0),"Valor pago; ","")&amp;IF(M389&gt;K389,"Pagamento &gt; previsto; ","")&amp;IF(AND(E389&lt;&gt;"",COUNTIFS($A$5:$A$1004,A389,$E$5:$E$1004,E389)&gt;1),"Possível duplicidade; ",""))</f>
        <v/>
      </c>
    </row>
    <row r="390" spans="1:20">
      <c r="A390" s="10"/>
      <c r="B390" s="4"/>
      <c r="C390" s="10"/>
      <c r="D390" s="10"/>
      <c r="E390" s="10"/>
      <c r="F390" s="13"/>
      <c r="G390" s="13"/>
      <c r="H390" s="14"/>
      <c r="I390" s="14"/>
      <c r="J390" s="14"/>
      <c r="K390" s="15" t="str">
        <f t="shared" si="24"/>
        <v/>
      </c>
      <c r="L390" s="13"/>
      <c r="M390" s="14"/>
      <c r="N390" s="15" t="str">
        <f t="shared" si="25"/>
        <v/>
      </c>
      <c r="O390" s="10"/>
      <c r="P390" s="10"/>
      <c r="Q390" s="16" t="str">
        <f t="shared" ca="1" si="26"/>
        <v/>
      </c>
      <c r="R390" s="12" t="str">
        <f ca="1">IF(A390="","",IF(G390="","Sem vencimento",IF(N390&lt;=0,"Pago",IF(M390&gt;0,IF(G390&lt;TODAY(),"Parcial vencido","Parcial"),IF(G390&lt;TODAY(),"Vencido",IF(G390=TODAY(),"Vence hoje",IF(G390&lt;=TODAY()+LISTAS!$B$4,"Vence em "&amp;LISTAS!$B$4&amp;" dias","Em aberto")))))))</f>
        <v/>
      </c>
      <c r="S390" s="4"/>
      <c r="T390" s="5" t="str">
        <f t="shared" si="27"/>
        <v/>
      </c>
    </row>
    <row r="391" spans="1:20">
      <c r="A391" s="10"/>
      <c r="B391" s="4"/>
      <c r="C391" s="10"/>
      <c r="D391" s="10"/>
      <c r="E391" s="10"/>
      <c r="F391" s="13"/>
      <c r="G391" s="13"/>
      <c r="H391" s="14"/>
      <c r="I391" s="14"/>
      <c r="J391" s="14"/>
      <c r="K391" s="15" t="str">
        <f t="shared" si="24"/>
        <v/>
      </c>
      <c r="L391" s="13"/>
      <c r="M391" s="14"/>
      <c r="N391" s="15" t="str">
        <f t="shared" si="25"/>
        <v/>
      </c>
      <c r="O391" s="10"/>
      <c r="P391" s="10"/>
      <c r="Q391" s="16" t="str">
        <f t="shared" ca="1" si="26"/>
        <v/>
      </c>
      <c r="R391" s="12" t="str">
        <f ca="1">IF(A391="","",IF(G391="","Sem vencimento",IF(N391&lt;=0,"Pago",IF(M391&gt;0,IF(G391&lt;TODAY(),"Parcial vencido","Parcial"),IF(G391&lt;TODAY(),"Vencido",IF(G391=TODAY(),"Vence hoje",IF(G391&lt;=TODAY()+LISTAS!$B$4,"Vence em "&amp;LISTAS!$B$4&amp;" dias","Em aberto")))))))</f>
        <v/>
      </c>
      <c r="S391" s="4"/>
      <c r="T391" s="5" t="str">
        <f t="shared" si="27"/>
        <v/>
      </c>
    </row>
    <row r="392" spans="1:20">
      <c r="A392" s="10"/>
      <c r="B392" s="4"/>
      <c r="C392" s="10"/>
      <c r="D392" s="10"/>
      <c r="E392" s="10"/>
      <c r="F392" s="13"/>
      <c r="G392" s="13"/>
      <c r="H392" s="14"/>
      <c r="I392" s="14"/>
      <c r="J392" s="14"/>
      <c r="K392" s="15" t="str">
        <f t="shared" si="24"/>
        <v/>
      </c>
      <c r="L392" s="13"/>
      <c r="M392" s="14"/>
      <c r="N392" s="15" t="str">
        <f t="shared" si="25"/>
        <v/>
      </c>
      <c r="O392" s="10"/>
      <c r="P392" s="10"/>
      <c r="Q392" s="16" t="str">
        <f t="shared" ca="1" si="26"/>
        <v/>
      </c>
      <c r="R392" s="12" t="str">
        <f ca="1">IF(A392="","",IF(G392="","Sem vencimento",IF(N392&lt;=0,"Pago",IF(M392&gt;0,IF(G392&lt;TODAY(),"Parcial vencido","Parcial"),IF(G392&lt;TODAY(),"Vencido",IF(G392=TODAY(),"Vence hoje",IF(G392&lt;=TODAY()+LISTAS!$B$4,"Vence em "&amp;LISTAS!$B$4&amp;" dias","Em aberto")))))))</f>
        <v/>
      </c>
      <c r="S392" s="4"/>
      <c r="T392" s="5" t="str">
        <f t="shared" si="27"/>
        <v/>
      </c>
    </row>
    <row r="393" spans="1:20">
      <c r="A393" s="10"/>
      <c r="B393" s="4"/>
      <c r="C393" s="10"/>
      <c r="D393" s="10"/>
      <c r="E393" s="10"/>
      <c r="F393" s="13"/>
      <c r="G393" s="13"/>
      <c r="H393" s="14"/>
      <c r="I393" s="14"/>
      <c r="J393" s="14"/>
      <c r="K393" s="15" t="str">
        <f t="shared" si="24"/>
        <v/>
      </c>
      <c r="L393" s="13"/>
      <c r="M393" s="14"/>
      <c r="N393" s="15" t="str">
        <f t="shared" si="25"/>
        <v/>
      </c>
      <c r="O393" s="10"/>
      <c r="P393" s="10"/>
      <c r="Q393" s="16" t="str">
        <f t="shared" ca="1" si="26"/>
        <v/>
      </c>
      <c r="R393" s="12" t="str">
        <f ca="1">IF(A393="","",IF(G393="","Sem vencimento",IF(N393&lt;=0,"Pago",IF(M393&gt;0,IF(G393&lt;TODAY(),"Parcial vencido","Parcial"),IF(G393&lt;TODAY(),"Vencido",IF(G393=TODAY(),"Vence hoje",IF(G393&lt;=TODAY()+LISTAS!$B$4,"Vence em "&amp;LISTAS!$B$4&amp;" dias","Em aberto")))))))</f>
        <v/>
      </c>
      <c r="S393" s="4"/>
      <c r="T393" s="5" t="str">
        <f t="shared" si="27"/>
        <v/>
      </c>
    </row>
    <row r="394" spans="1:20">
      <c r="A394" s="10"/>
      <c r="B394" s="4"/>
      <c r="C394" s="10"/>
      <c r="D394" s="10"/>
      <c r="E394" s="10"/>
      <c r="F394" s="13"/>
      <c r="G394" s="13"/>
      <c r="H394" s="14"/>
      <c r="I394" s="14"/>
      <c r="J394" s="14"/>
      <c r="K394" s="15" t="str">
        <f t="shared" si="24"/>
        <v/>
      </c>
      <c r="L394" s="13"/>
      <c r="M394" s="14"/>
      <c r="N394" s="15" t="str">
        <f t="shared" si="25"/>
        <v/>
      </c>
      <c r="O394" s="10"/>
      <c r="P394" s="10"/>
      <c r="Q394" s="16" t="str">
        <f t="shared" ca="1" si="26"/>
        <v/>
      </c>
      <c r="R394" s="12" t="str">
        <f ca="1">IF(A394="","",IF(G394="","Sem vencimento",IF(N394&lt;=0,"Pago",IF(M394&gt;0,IF(G394&lt;TODAY(),"Parcial vencido","Parcial"),IF(G394&lt;TODAY(),"Vencido",IF(G394=TODAY(),"Vence hoje",IF(G394&lt;=TODAY()+LISTAS!$B$4,"Vence em "&amp;LISTAS!$B$4&amp;" dias","Em aberto")))))))</f>
        <v/>
      </c>
      <c r="S394" s="4"/>
      <c r="T394" s="5" t="str">
        <f t="shared" si="27"/>
        <v/>
      </c>
    </row>
    <row r="395" spans="1:20">
      <c r="A395" s="10"/>
      <c r="B395" s="4"/>
      <c r="C395" s="10"/>
      <c r="D395" s="10"/>
      <c r="E395" s="10"/>
      <c r="F395" s="13"/>
      <c r="G395" s="13"/>
      <c r="H395" s="14"/>
      <c r="I395" s="14"/>
      <c r="J395" s="14"/>
      <c r="K395" s="15" t="str">
        <f t="shared" si="24"/>
        <v/>
      </c>
      <c r="L395" s="13"/>
      <c r="M395" s="14"/>
      <c r="N395" s="15" t="str">
        <f t="shared" si="25"/>
        <v/>
      </c>
      <c r="O395" s="10"/>
      <c r="P395" s="10"/>
      <c r="Q395" s="16" t="str">
        <f t="shared" ca="1" si="26"/>
        <v/>
      </c>
      <c r="R395" s="12" t="str">
        <f ca="1">IF(A395="","",IF(G395="","Sem vencimento",IF(N395&lt;=0,"Pago",IF(M395&gt;0,IF(G395&lt;TODAY(),"Parcial vencido","Parcial"),IF(G395&lt;TODAY(),"Vencido",IF(G395=TODAY(),"Vence hoje",IF(G395&lt;=TODAY()+LISTAS!$B$4,"Vence em "&amp;LISTAS!$B$4&amp;" dias","Em aberto")))))))</f>
        <v/>
      </c>
      <c r="S395" s="4"/>
      <c r="T395" s="5" t="str">
        <f t="shared" si="27"/>
        <v/>
      </c>
    </row>
    <row r="396" spans="1:20">
      <c r="A396" s="10"/>
      <c r="B396" s="4"/>
      <c r="C396" s="10"/>
      <c r="D396" s="10"/>
      <c r="E396" s="10"/>
      <c r="F396" s="13"/>
      <c r="G396" s="13"/>
      <c r="H396" s="14"/>
      <c r="I396" s="14"/>
      <c r="J396" s="14"/>
      <c r="K396" s="15" t="str">
        <f t="shared" si="24"/>
        <v/>
      </c>
      <c r="L396" s="13"/>
      <c r="M396" s="14"/>
      <c r="N396" s="15" t="str">
        <f t="shared" si="25"/>
        <v/>
      </c>
      <c r="O396" s="10"/>
      <c r="P396" s="10"/>
      <c r="Q396" s="16" t="str">
        <f t="shared" ca="1" si="26"/>
        <v/>
      </c>
      <c r="R396" s="12" t="str">
        <f ca="1">IF(A396="","",IF(G396="","Sem vencimento",IF(N396&lt;=0,"Pago",IF(M396&gt;0,IF(G396&lt;TODAY(),"Parcial vencido","Parcial"),IF(G396&lt;TODAY(),"Vencido",IF(G396=TODAY(),"Vence hoje",IF(G396&lt;=TODAY()+LISTAS!$B$4,"Vence em "&amp;LISTAS!$B$4&amp;" dias","Em aberto")))))))</f>
        <v/>
      </c>
      <c r="S396" s="4"/>
      <c r="T396" s="5" t="str">
        <f t="shared" si="27"/>
        <v/>
      </c>
    </row>
    <row r="397" spans="1:20">
      <c r="A397" s="10"/>
      <c r="B397" s="4"/>
      <c r="C397" s="10"/>
      <c r="D397" s="10"/>
      <c r="E397" s="10"/>
      <c r="F397" s="13"/>
      <c r="G397" s="13"/>
      <c r="H397" s="14"/>
      <c r="I397" s="14"/>
      <c r="J397" s="14"/>
      <c r="K397" s="15" t="str">
        <f t="shared" si="24"/>
        <v/>
      </c>
      <c r="L397" s="13"/>
      <c r="M397" s="14"/>
      <c r="N397" s="15" t="str">
        <f t="shared" si="25"/>
        <v/>
      </c>
      <c r="O397" s="10"/>
      <c r="P397" s="10"/>
      <c r="Q397" s="16" t="str">
        <f t="shared" ca="1" si="26"/>
        <v/>
      </c>
      <c r="R397" s="12" t="str">
        <f ca="1">IF(A397="","",IF(G397="","Sem vencimento",IF(N397&lt;=0,"Pago",IF(M397&gt;0,IF(G397&lt;TODAY(),"Parcial vencido","Parcial"),IF(G397&lt;TODAY(),"Vencido",IF(G397=TODAY(),"Vence hoje",IF(G397&lt;=TODAY()+LISTAS!$B$4,"Vence em "&amp;LISTAS!$B$4&amp;" dias","Em aberto")))))))</f>
        <v/>
      </c>
      <c r="S397" s="4"/>
      <c r="T397" s="5" t="str">
        <f t="shared" si="27"/>
        <v/>
      </c>
    </row>
    <row r="398" spans="1:20">
      <c r="A398" s="10"/>
      <c r="B398" s="4"/>
      <c r="C398" s="10"/>
      <c r="D398" s="10"/>
      <c r="E398" s="10"/>
      <c r="F398" s="13"/>
      <c r="G398" s="13"/>
      <c r="H398" s="14"/>
      <c r="I398" s="14"/>
      <c r="J398" s="14"/>
      <c r="K398" s="15" t="str">
        <f t="shared" si="24"/>
        <v/>
      </c>
      <c r="L398" s="13"/>
      <c r="M398" s="14"/>
      <c r="N398" s="15" t="str">
        <f t="shared" si="25"/>
        <v/>
      </c>
      <c r="O398" s="10"/>
      <c r="P398" s="10"/>
      <c r="Q398" s="16" t="str">
        <f t="shared" ca="1" si="26"/>
        <v/>
      </c>
      <c r="R398" s="12" t="str">
        <f ca="1">IF(A398="","",IF(G398="","Sem vencimento",IF(N398&lt;=0,"Pago",IF(M398&gt;0,IF(G398&lt;TODAY(),"Parcial vencido","Parcial"),IF(G398&lt;TODAY(),"Vencido",IF(G398=TODAY(),"Vence hoje",IF(G398&lt;=TODAY()+LISTAS!$B$4,"Vence em "&amp;LISTAS!$B$4&amp;" dias","Em aberto")))))))</f>
        <v/>
      </c>
      <c r="S398" s="4"/>
      <c r="T398" s="5" t="str">
        <f t="shared" si="27"/>
        <v/>
      </c>
    </row>
    <row r="399" spans="1:20">
      <c r="A399" s="10"/>
      <c r="B399" s="4"/>
      <c r="C399" s="10"/>
      <c r="D399" s="10"/>
      <c r="E399" s="10"/>
      <c r="F399" s="13"/>
      <c r="G399" s="13"/>
      <c r="H399" s="14"/>
      <c r="I399" s="14"/>
      <c r="J399" s="14"/>
      <c r="K399" s="15" t="str">
        <f t="shared" si="24"/>
        <v/>
      </c>
      <c r="L399" s="13"/>
      <c r="M399" s="14"/>
      <c r="N399" s="15" t="str">
        <f t="shared" si="25"/>
        <v/>
      </c>
      <c r="O399" s="10"/>
      <c r="P399" s="10"/>
      <c r="Q399" s="16" t="str">
        <f t="shared" ca="1" si="26"/>
        <v/>
      </c>
      <c r="R399" s="12" t="str">
        <f ca="1">IF(A399="","",IF(G399="","Sem vencimento",IF(N399&lt;=0,"Pago",IF(M399&gt;0,IF(G399&lt;TODAY(),"Parcial vencido","Parcial"),IF(G399&lt;TODAY(),"Vencido",IF(G399=TODAY(),"Vence hoje",IF(G399&lt;=TODAY()+LISTAS!$B$4,"Vence em "&amp;LISTAS!$B$4&amp;" dias","Em aberto")))))))</f>
        <v/>
      </c>
      <c r="S399" s="4"/>
      <c r="T399" s="5" t="str">
        <f t="shared" si="27"/>
        <v/>
      </c>
    </row>
    <row r="400" spans="1:20">
      <c r="A400" s="10"/>
      <c r="B400" s="4"/>
      <c r="C400" s="10"/>
      <c r="D400" s="10"/>
      <c r="E400" s="10"/>
      <c r="F400" s="13"/>
      <c r="G400" s="13"/>
      <c r="H400" s="14"/>
      <c r="I400" s="14"/>
      <c r="J400" s="14"/>
      <c r="K400" s="15" t="str">
        <f t="shared" si="24"/>
        <v/>
      </c>
      <c r="L400" s="13"/>
      <c r="M400" s="14"/>
      <c r="N400" s="15" t="str">
        <f t="shared" si="25"/>
        <v/>
      </c>
      <c r="O400" s="10"/>
      <c r="P400" s="10"/>
      <c r="Q400" s="16" t="str">
        <f t="shared" ca="1" si="26"/>
        <v/>
      </c>
      <c r="R400" s="12" t="str">
        <f ca="1">IF(A400="","",IF(G400="","Sem vencimento",IF(N400&lt;=0,"Pago",IF(M400&gt;0,IF(G400&lt;TODAY(),"Parcial vencido","Parcial"),IF(G400&lt;TODAY(),"Vencido",IF(G400=TODAY(),"Vence hoje",IF(G400&lt;=TODAY()+LISTAS!$B$4,"Vence em "&amp;LISTAS!$B$4&amp;" dias","Em aberto")))))))</f>
        <v/>
      </c>
      <c r="S400" s="4"/>
      <c r="T400" s="5" t="str">
        <f t="shared" si="27"/>
        <v/>
      </c>
    </row>
    <row r="401" spans="1:20">
      <c r="A401" s="10"/>
      <c r="B401" s="4"/>
      <c r="C401" s="10"/>
      <c r="D401" s="10"/>
      <c r="E401" s="10"/>
      <c r="F401" s="13"/>
      <c r="G401" s="13"/>
      <c r="H401" s="14"/>
      <c r="I401" s="14"/>
      <c r="J401" s="14"/>
      <c r="K401" s="15" t="str">
        <f t="shared" si="24"/>
        <v/>
      </c>
      <c r="L401" s="13"/>
      <c r="M401" s="14"/>
      <c r="N401" s="15" t="str">
        <f t="shared" si="25"/>
        <v/>
      </c>
      <c r="O401" s="10"/>
      <c r="P401" s="10"/>
      <c r="Q401" s="16" t="str">
        <f t="shared" ca="1" si="26"/>
        <v/>
      </c>
      <c r="R401" s="12" t="str">
        <f ca="1">IF(A401="","",IF(G401="","Sem vencimento",IF(N401&lt;=0,"Pago",IF(M401&gt;0,IF(G401&lt;TODAY(),"Parcial vencido","Parcial"),IF(G401&lt;TODAY(),"Vencido",IF(G401=TODAY(),"Vence hoje",IF(G401&lt;=TODAY()+LISTAS!$B$4,"Vence em "&amp;LISTAS!$B$4&amp;" dias","Em aberto")))))))</f>
        <v/>
      </c>
      <c r="S401" s="4"/>
      <c r="T401" s="5" t="str">
        <f t="shared" si="27"/>
        <v/>
      </c>
    </row>
    <row r="402" spans="1:20">
      <c r="A402" s="10"/>
      <c r="B402" s="4"/>
      <c r="C402" s="10"/>
      <c r="D402" s="10"/>
      <c r="E402" s="10"/>
      <c r="F402" s="13"/>
      <c r="G402" s="13"/>
      <c r="H402" s="14"/>
      <c r="I402" s="14"/>
      <c r="J402" s="14"/>
      <c r="K402" s="15" t="str">
        <f t="shared" si="24"/>
        <v/>
      </c>
      <c r="L402" s="13"/>
      <c r="M402" s="14"/>
      <c r="N402" s="15" t="str">
        <f t="shared" si="25"/>
        <v/>
      </c>
      <c r="O402" s="10"/>
      <c r="P402" s="10"/>
      <c r="Q402" s="16" t="str">
        <f t="shared" ca="1" si="26"/>
        <v/>
      </c>
      <c r="R402" s="12" t="str">
        <f ca="1">IF(A402="","",IF(G402="","Sem vencimento",IF(N402&lt;=0,"Pago",IF(M402&gt;0,IF(G402&lt;TODAY(),"Parcial vencido","Parcial"),IF(G402&lt;TODAY(),"Vencido",IF(G402=TODAY(),"Vence hoje",IF(G402&lt;=TODAY()+LISTAS!$B$4,"Vence em "&amp;LISTAS!$B$4&amp;" dias","Em aberto")))))))</f>
        <v/>
      </c>
      <c r="S402" s="4"/>
      <c r="T402" s="5" t="str">
        <f t="shared" si="27"/>
        <v/>
      </c>
    </row>
    <row r="403" spans="1:20">
      <c r="A403" s="10"/>
      <c r="B403" s="4"/>
      <c r="C403" s="10"/>
      <c r="D403" s="10"/>
      <c r="E403" s="10"/>
      <c r="F403" s="13"/>
      <c r="G403" s="13"/>
      <c r="H403" s="14"/>
      <c r="I403" s="14"/>
      <c r="J403" s="14"/>
      <c r="K403" s="15" t="str">
        <f t="shared" si="24"/>
        <v/>
      </c>
      <c r="L403" s="13"/>
      <c r="M403" s="14"/>
      <c r="N403" s="15" t="str">
        <f t="shared" si="25"/>
        <v/>
      </c>
      <c r="O403" s="10"/>
      <c r="P403" s="10"/>
      <c r="Q403" s="16" t="str">
        <f t="shared" ca="1" si="26"/>
        <v/>
      </c>
      <c r="R403" s="12" t="str">
        <f ca="1">IF(A403="","",IF(G403="","Sem vencimento",IF(N403&lt;=0,"Pago",IF(M403&gt;0,IF(G403&lt;TODAY(),"Parcial vencido","Parcial"),IF(G403&lt;TODAY(),"Vencido",IF(G403=TODAY(),"Vence hoje",IF(G403&lt;=TODAY()+LISTAS!$B$4,"Vence em "&amp;LISTAS!$B$4&amp;" dias","Em aberto")))))))</f>
        <v/>
      </c>
      <c r="S403" s="4"/>
      <c r="T403" s="5" t="str">
        <f t="shared" si="27"/>
        <v/>
      </c>
    </row>
    <row r="404" spans="1:20">
      <c r="A404" s="10"/>
      <c r="B404" s="4"/>
      <c r="C404" s="10"/>
      <c r="D404" s="10"/>
      <c r="E404" s="10"/>
      <c r="F404" s="13"/>
      <c r="G404" s="13"/>
      <c r="H404" s="14"/>
      <c r="I404" s="14"/>
      <c r="J404" s="14"/>
      <c r="K404" s="15" t="str">
        <f t="shared" si="24"/>
        <v/>
      </c>
      <c r="L404" s="13"/>
      <c r="M404" s="14"/>
      <c r="N404" s="15" t="str">
        <f t="shared" si="25"/>
        <v/>
      </c>
      <c r="O404" s="10"/>
      <c r="P404" s="10"/>
      <c r="Q404" s="16" t="str">
        <f t="shared" ca="1" si="26"/>
        <v/>
      </c>
      <c r="R404" s="12" t="str">
        <f ca="1">IF(A404="","",IF(G404="","Sem vencimento",IF(N404&lt;=0,"Pago",IF(M404&gt;0,IF(G404&lt;TODAY(),"Parcial vencido","Parcial"),IF(G404&lt;TODAY(),"Vencido",IF(G404=TODAY(),"Vence hoje",IF(G404&lt;=TODAY()+LISTAS!$B$4,"Vence em "&amp;LISTAS!$B$4&amp;" dias","Em aberto")))))))</f>
        <v/>
      </c>
      <c r="S404" s="4"/>
      <c r="T404" s="5" t="str">
        <f t="shared" si="27"/>
        <v/>
      </c>
    </row>
    <row r="405" spans="1:20">
      <c r="A405" s="10"/>
      <c r="B405" s="4"/>
      <c r="C405" s="10"/>
      <c r="D405" s="10"/>
      <c r="E405" s="10"/>
      <c r="F405" s="13"/>
      <c r="G405" s="13"/>
      <c r="H405" s="14"/>
      <c r="I405" s="14"/>
      <c r="J405" s="14"/>
      <c r="K405" s="15" t="str">
        <f t="shared" si="24"/>
        <v/>
      </c>
      <c r="L405" s="13"/>
      <c r="M405" s="14"/>
      <c r="N405" s="15" t="str">
        <f t="shared" si="25"/>
        <v/>
      </c>
      <c r="O405" s="10"/>
      <c r="P405" s="10"/>
      <c r="Q405" s="16" t="str">
        <f t="shared" ca="1" si="26"/>
        <v/>
      </c>
      <c r="R405" s="12" t="str">
        <f ca="1">IF(A405="","",IF(G405="","Sem vencimento",IF(N405&lt;=0,"Pago",IF(M405&gt;0,IF(G405&lt;TODAY(),"Parcial vencido","Parcial"),IF(G405&lt;TODAY(),"Vencido",IF(G405=TODAY(),"Vence hoje",IF(G405&lt;=TODAY()+LISTAS!$B$4,"Vence em "&amp;LISTAS!$B$4&amp;" dias","Em aberto")))))))</f>
        <v/>
      </c>
      <c r="S405" s="4"/>
      <c r="T405" s="5" t="str">
        <f t="shared" si="27"/>
        <v/>
      </c>
    </row>
    <row r="406" spans="1:20">
      <c r="A406" s="10"/>
      <c r="B406" s="4"/>
      <c r="C406" s="10"/>
      <c r="D406" s="10"/>
      <c r="E406" s="10"/>
      <c r="F406" s="13"/>
      <c r="G406" s="13"/>
      <c r="H406" s="14"/>
      <c r="I406" s="14"/>
      <c r="J406" s="14"/>
      <c r="K406" s="15" t="str">
        <f t="shared" si="24"/>
        <v/>
      </c>
      <c r="L406" s="13"/>
      <c r="M406" s="14"/>
      <c r="N406" s="15" t="str">
        <f t="shared" si="25"/>
        <v/>
      </c>
      <c r="O406" s="10"/>
      <c r="P406" s="10"/>
      <c r="Q406" s="16" t="str">
        <f t="shared" ca="1" si="26"/>
        <v/>
      </c>
      <c r="R406" s="12" t="str">
        <f ca="1">IF(A406="","",IF(G406="","Sem vencimento",IF(N406&lt;=0,"Pago",IF(M406&gt;0,IF(G406&lt;TODAY(),"Parcial vencido","Parcial"),IF(G406&lt;TODAY(),"Vencido",IF(G406=TODAY(),"Vence hoje",IF(G406&lt;=TODAY()+LISTAS!$B$4,"Vence em "&amp;LISTAS!$B$4&amp;" dias","Em aberto")))))))</f>
        <v/>
      </c>
      <c r="S406" s="4"/>
      <c r="T406" s="5" t="str">
        <f t="shared" si="27"/>
        <v/>
      </c>
    </row>
    <row r="407" spans="1:20">
      <c r="A407" s="10"/>
      <c r="B407" s="4"/>
      <c r="C407" s="10"/>
      <c r="D407" s="10"/>
      <c r="E407" s="10"/>
      <c r="F407" s="13"/>
      <c r="G407" s="13"/>
      <c r="H407" s="14"/>
      <c r="I407" s="14"/>
      <c r="J407" s="14"/>
      <c r="K407" s="15" t="str">
        <f t="shared" si="24"/>
        <v/>
      </c>
      <c r="L407" s="13"/>
      <c r="M407" s="14"/>
      <c r="N407" s="15" t="str">
        <f t="shared" si="25"/>
        <v/>
      </c>
      <c r="O407" s="10"/>
      <c r="P407" s="10"/>
      <c r="Q407" s="16" t="str">
        <f t="shared" ca="1" si="26"/>
        <v/>
      </c>
      <c r="R407" s="12" t="str">
        <f ca="1">IF(A407="","",IF(G407="","Sem vencimento",IF(N407&lt;=0,"Pago",IF(M407&gt;0,IF(G407&lt;TODAY(),"Parcial vencido","Parcial"),IF(G407&lt;TODAY(),"Vencido",IF(G407=TODAY(),"Vence hoje",IF(G407&lt;=TODAY()+LISTAS!$B$4,"Vence em "&amp;LISTAS!$B$4&amp;" dias","Em aberto")))))))</f>
        <v/>
      </c>
      <c r="S407" s="4"/>
      <c r="T407" s="5" t="str">
        <f t="shared" si="27"/>
        <v/>
      </c>
    </row>
    <row r="408" spans="1:20">
      <c r="A408" s="10"/>
      <c r="B408" s="4"/>
      <c r="C408" s="10"/>
      <c r="D408" s="10"/>
      <c r="E408" s="10"/>
      <c r="F408" s="13"/>
      <c r="G408" s="13"/>
      <c r="H408" s="14"/>
      <c r="I408" s="14"/>
      <c r="J408" s="14"/>
      <c r="K408" s="15" t="str">
        <f t="shared" si="24"/>
        <v/>
      </c>
      <c r="L408" s="13"/>
      <c r="M408" s="14"/>
      <c r="N408" s="15" t="str">
        <f t="shared" si="25"/>
        <v/>
      </c>
      <c r="O408" s="10"/>
      <c r="P408" s="10"/>
      <c r="Q408" s="16" t="str">
        <f t="shared" ca="1" si="26"/>
        <v/>
      </c>
      <c r="R408" s="12" t="str">
        <f ca="1">IF(A408="","",IF(G408="","Sem vencimento",IF(N408&lt;=0,"Pago",IF(M408&gt;0,IF(G408&lt;TODAY(),"Parcial vencido","Parcial"),IF(G408&lt;TODAY(),"Vencido",IF(G408=TODAY(),"Vence hoje",IF(G408&lt;=TODAY()+LISTAS!$B$4,"Vence em "&amp;LISTAS!$B$4&amp;" dias","Em aberto")))))))</f>
        <v/>
      </c>
      <c r="S408" s="4"/>
      <c r="T408" s="5" t="str">
        <f t="shared" si="27"/>
        <v/>
      </c>
    </row>
    <row r="409" spans="1:20">
      <c r="A409" s="10"/>
      <c r="B409" s="4"/>
      <c r="C409" s="10"/>
      <c r="D409" s="10"/>
      <c r="E409" s="10"/>
      <c r="F409" s="13"/>
      <c r="G409" s="13"/>
      <c r="H409" s="14"/>
      <c r="I409" s="14"/>
      <c r="J409" s="14"/>
      <c r="K409" s="15" t="str">
        <f t="shared" si="24"/>
        <v/>
      </c>
      <c r="L409" s="13"/>
      <c r="M409" s="14"/>
      <c r="N409" s="15" t="str">
        <f t="shared" si="25"/>
        <v/>
      </c>
      <c r="O409" s="10"/>
      <c r="P409" s="10"/>
      <c r="Q409" s="16" t="str">
        <f t="shared" ca="1" si="26"/>
        <v/>
      </c>
      <c r="R409" s="12" t="str">
        <f ca="1">IF(A409="","",IF(G409="","Sem vencimento",IF(N409&lt;=0,"Pago",IF(M409&gt;0,IF(G409&lt;TODAY(),"Parcial vencido","Parcial"),IF(G409&lt;TODAY(),"Vencido",IF(G409=TODAY(),"Vence hoje",IF(G409&lt;=TODAY()+LISTAS!$B$4,"Vence em "&amp;LISTAS!$B$4&amp;" dias","Em aberto")))))))</f>
        <v/>
      </c>
      <c r="S409" s="4"/>
      <c r="T409" s="5" t="str">
        <f t="shared" si="27"/>
        <v/>
      </c>
    </row>
    <row r="410" spans="1:20">
      <c r="A410" s="10"/>
      <c r="B410" s="4"/>
      <c r="C410" s="10"/>
      <c r="D410" s="10"/>
      <c r="E410" s="10"/>
      <c r="F410" s="13"/>
      <c r="G410" s="13"/>
      <c r="H410" s="14"/>
      <c r="I410" s="14"/>
      <c r="J410" s="14"/>
      <c r="K410" s="15" t="str">
        <f t="shared" si="24"/>
        <v/>
      </c>
      <c r="L410" s="13"/>
      <c r="M410" s="14"/>
      <c r="N410" s="15" t="str">
        <f t="shared" si="25"/>
        <v/>
      </c>
      <c r="O410" s="10"/>
      <c r="P410" s="10"/>
      <c r="Q410" s="16" t="str">
        <f t="shared" ca="1" si="26"/>
        <v/>
      </c>
      <c r="R410" s="12" t="str">
        <f ca="1">IF(A410="","",IF(G410="","Sem vencimento",IF(N410&lt;=0,"Pago",IF(M410&gt;0,IF(G410&lt;TODAY(),"Parcial vencido","Parcial"),IF(G410&lt;TODAY(),"Vencido",IF(G410=TODAY(),"Vence hoje",IF(G410&lt;=TODAY()+LISTAS!$B$4,"Vence em "&amp;LISTAS!$B$4&amp;" dias","Em aberto")))))))</f>
        <v/>
      </c>
      <c r="S410" s="4"/>
      <c r="T410" s="5" t="str">
        <f t="shared" si="27"/>
        <v/>
      </c>
    </row>
    <row r="411" spans="1:20">
      <c r="A411" s="10"/>
      <c r="B411" s="4"/>
      <c r="C411" s="10"/>
      <c r="D411" s="10"/>
      <c r="E411" s="10"/>
      <c r="F411" s="13"/>
      <c r="G411" s="13"/>
      <c r="H411" s="14"/>
      <c r="I411" s="14"/>
      <c r="J411" s="14"/>
      <c r="K411" s="15" t="str">
        <f t="shared" si="24"/>
        <v/>
      </c>
      <c r="L411" s="13"/>
      <c r="M411" s="14"/>
      <c r="N411" s="15" t="str">
        <f t="shared" si="25"/>
        <v/>
      </c>
      <c r="O411" s="10"/>
      <c r="P411" s="10"/>
      <c r="Q411" s="16" t="str">
        <f t="shared" ca="1" si="26"/>
        <v/>
      </c>
      <c r="R411" s="12" t="str">
        <f ca="1">IF(A411="","",IF(G411="","Sem vencimento",IF(N411&lt;=0,"Pago",IF(M411&gt;0,IF(G411&lt;TODAY(),"Parcial vencido","Parcial"),IF(G411&lt;TODAY(),"Vencido",IF(G411=TODAY(),"Vence hoje",IF(G411&lt;=TODAY()+LISTAS!$B$4,"Vence em "&amp;LISTAS!$B$4&amp;" dias","Em aberto")))))))</f>
        <v/>
      </c>
      <c r="S411" s="4"/>
      <c r="T411" s="5" t="str">
        <f t="shared" si="27"/>
        <v/>
      </c>
    </row>
    <row r="412" spans="1:20">
      <c r="A412" s="10"/>
      <c r="B412" s="4"/>
      <c r="C412" s="10"/>
      <c r="D412" s="10"/>
      <c r="E412" s="10"/>
      <c r="F412" s="13"/>
      <c r="G412" s="13"/>
      <c r="H412" s="14"/>
      <c r="I412" s="14"/>
      <c r="J412" s="14"/>
      <c r="K412" s="15" t="str">
        <f t="shared" si="24"/>
        <v/>
      </c>
      <c r="L412" s="13"/>
      <c r="M412" s="14"/>
      <c r="N412" s="15" t="str">
        <f t="shared" si="25"/>
        <v/>
      </c>
      <c r="O412" s="10"/>
      <c r="P412" s="10"/>
      <c r="Q412" s="16" t="str">
        <f t="shared" ca="1" si="26"/>
        <v/>
      </c>
      <c r="R412" s="12" t="str">
        <f ca="1">IF(A412="","",IF(G412="","Sem vencimento",IF(N412&lt;=0,"Pago",IF(M412&gt;0,IF(G412&lt;TODAY(),"Parcial vencido","Parcial"),IF(G412&lt;TODAY(),"Vencido",IF(G412=TODAY(),"Vence hoje",IF(G412&lt;=TODAY()+LISTAS!$B$4,"Vence em "&amp;LISTAS!$B$4&amp;" dias","Em aberto")))))))</f>
        <v/>
      </c>
      <c r="S412" s="4"/>
      <c r="T412" s="5" t="str">
        <f t="shared" si="27"/>
        <v/>
      </c>
    </row>
    <row r="413" spans="1:20">
      <c r="A413" s="10"/>
      <c r="B413" s="4"/>
      <c r="C413" s="10"/>
      <c r="D413" s="10"/>
      <c r="E413" s="10"/>
      <c r="F413" s="13"/>
      <c r="G413" s="13"/>
      <c r="H413" s="14"/>
      <c r="I413" s="14"/>
      <c r="J413" s="14"/>
      <c r="K413" s="15" t="str">
        <f t="shared" si="24"/>
        <v/>
      </c>
      <c r="L413" s="13"/>
      <c r="M413" s="14"/>
      <c r="N413" s="15" t="str">
        <f t="shared" si="25"/>
        <v/>
      </c>
      <c r="O413" s="10"/>
      <c r="P413" s="10"/>
      <c r="Q413" s="16" t="str">
        <f t="shared" ca="1" si="26"/>
        <v/>
      </c>
      <c r="R413" s="12" t="str">
        <f ca="1">IF(A413="","",IF(G413="","Sem vencimento",IF(N413&lt;=0,"Pago",IF(M413&gt;0,IF(G413&lt;TODAY(),"Parcial vencido","Parcial"),IF(G413&lt;TODAY(),"Vencido",IF(G413=TODAY(),"Vence hoje",IF(G413&lt;=TODAY()+LISTAS!$B$4,"Vence em "&amp;LISTAS!$B$4&amp;" dias","Em aberto")))))))</f>
        <v/>
      </c>
      <c r="S413" s="4"/>
      <c r="T413" s="5" t="str">
        <f t="shared" si="27"/>
        <v/>
      </c>
    </row>
    <row r="414" spans="1:20">
      <c r="A414" s="10"/>
      <c r="B414" s="4"/>
      <c r="C414" s="10"/>
      <c r="D414" s="10"/>
      <c r="E414" s="10"/>
      <c r="F414" s="13"/>
      <c r="G414" s="13"/>
      <c r="H414" s="14"/>
      <c r="I414" s="14"/>
      <c r="J414" s="14"/>
      <c r="K414" s="15" t="str">
        <f t="shared" si="24"/>
        <v/>
      </c>
      <c r="L414" s="13"/>
      <c r="M414" s="14"/>
      <c r="N414" s="15" t="str">
        <f t="shared" si="25"/>
        <v/>
      </c>
      <c r="O414" s="10"/>
      <c r="P414" s="10"/>
      <c r="Q414" s="16" t="str">
        <f t="shared" ca="1" si="26"/>
        <v/>
      </c>
      <c r="R414" s="12" t="str">
        <f ca="1">IF(A414="","",IF(G414="","Sem vencimento",IF(N414&lt;=0,"Pago",IF(M414&gt;0,IF(G414&lt;TODAY(),"Parcial vencido","Parcial"),IF(G414&lt;TODAY(),"Vencido",IF(G414=TODAY(),"Vence hoje",IF(G414&lt;=TODAY()+LISTAS!$B$4,"Vence em "&amp;LISTAS!$B$4&amp;" dias","Em aberto")))))))</f>
        <v/>
      </c>
      <c r="S414" s="4"/>
      <c r="T414" s="5" t="str">
        <f t="shared" si="27"/>
        <v/>
      </c>
    </row>
    <row r="415" spans="1:20">
      <c r="A415" s="10"/>
      <c r="B415" s="4"/>
      <c r="C415" s="10"/>
      <c r="D415" s="10"/>
      <c r="E415" s="10"/>
      <c r="F415" s="13"/>
      <c r="G415" s="13"/>
      <c r="H415" s="14"/>
      <c r="I415" s="14"/>
      <c r="J415" s="14"/>
      <c r="K415" s="15" t="str">
        <f t="shared" si="24"/>
        <v/>
      </c>
      <c r="L415" s="13"/>
      <c r="M415" s="14"/>
      <c r="N415" s="15" t="str">
        <f t="shared" si="25"/>
        <v/>
      </c>
      <c r="O415" s="10"/>
      <c r="P415" s="10"/>
      <c r="Q415" s="16" t="str">
        <f t="shared" ca="1" si="26"/>
        <v/>
      </c>
      <c r="R415" s="12" t="str">
        <f ca="1">IF(A415="","",IF(G415="","Sem vencimento",IF(N415&lt;=0,"Pago",IF(M415&gt;0,IF(G415&lt;TODAY(),"Parcial vencido","Parcial"),IF(G415&lt;TODAY(),"Vencido",IF(G415=TODAY(),"Vence hoje",IF(G415&lt;=TODAY()+LISTAS!$B$4,"Vence em "&amp;LISTAS!$B$4&amp;" dias","Em aberto")))))))</f>
        <v/>
      </c>
      <c r="S415" s="4"/>
      <c r="T415" s="5" t="str">
        <f t="shared" si="27"/>
        <v/>
      </c>
    </row>
    <row r="416" spans="1:20">
      <c r="A416" s="10"/>
      <c r="B416" s="4"/>
      <c r="C416" s="10"/>
      <c r="D416" s="10"/>
      <c r="E416" s="10"/>
      <c r="F416" s="13"/>
      <c r="G416" s="13"/>
      <c r="H416" s="14"/>
      <c r="I416" s="14"/>
      <c r="J416" s="14"/>
      <c r="K416" s="15" t="str">
        <f t="shared" si="24"/>
        <v/>
      </c>
      <c r="L416" s="13"/>
      <c r="M416" s="14"/>
      <c r="N416" s="15" t="str">
        <f t="shared" si="25"/>
        <v/>
      </c>
      <c r="O416" s="10"/>
      <c r="P416" s="10"/>
      <c r="Q416" s="16" t="str">
        <f t="shared" ca="1" si="26"/>
        <v/>
      </c>
      <c r="R416" s="12" t="str">
        <f ca="1">IF(A416="","",IF(G416="","Sem vencimento",IF(N416&lt;=0,"Pago",IF(M416&gt;0,IF(G416&lt;TODAY(),"Parcial vencido","Parcial"),IF(G416&lt;TODAY(),"Vencido",IF(G416=TODAY(),"Vence hoje",IF(G416&lt;=TODAY()+LISTAS!$B$4,"Vence em "&amp;LISTAS!$B$4&amp;" dias","Em aberto")))))))</f>
        <v/>
      </c>
      <c r="S416" s="4"/>
      <c r="T416" s="5" t="str">
        <f t="shared" si="27"/>
        <v/>
      </c>
    </row>
    <row r="417" spans="1:20">
      <c r="A417" s="10"/>
      <c r="B417" s="4"/>
      <c r="C417" s="10"/>
      <c r="D417" s="10"/>
      <c r="E417" s="10"/>
      <c r="F417" s="13"/>
      <c r="G417" s="13"/>
      <c r="H417" s="14"/>
      <c r="I417" s="14"/>
      <c r="J417" s="14"/>
      <c r="K417" s="15" t="str">
        <f t="shared" si="24"/>
        <v/>
      </c>
      <c r="L417" s="13"/>
      <c r="M417" s="14"/>
      <c r="N417" s="15" t="str">
        <f t="shared" si="25"/>
        <v/>
      </c>
      <c r="O417" s="10"/>
      <c r="P417" s="10"/>
      <c r="Q417" s="16" t="str">
        <f t="shared" ca="1" si="26"/>
        <v/>
      </c>
      <c r="R417" s="12" t="str">
        <f ca="1">IF(A417="","",IF(G417="","Sem vencimento",IF(N417&lt;=0,"Pago",IF(M417&gt;0,IF(G417&lt;TODAY(),"Parcial vencido","Parcial"),IF(G417&lt;TODAY(),"Vencido",IF(G417=TODAY(),"Vence hoje",IF(G417&lt;=TODAY()+LISTAS!$B$4,"Vence em "&amp;LISTAS!$B$4&amp;" dias","Em aberto")))))))</f>
        <v/>
      </c>
      <c r="S417" s="4"/>
      <c r="T417" s="5" t="str">
        <f t="shared" si="27"/>
        <v/>
      </c>
    </row>
    <row r="418" spans="1:20">
      <c r="A418" s="10"/>
      <c r="B418" s="4"/>
      <c r="C418" s="10"/>
      <c r="D418" s="10"/>
      <c r="E418" s="10"/>
      <c r="F418" s="13"/>
      <c r="G418" s="13"/>
      <c r="H418" s="14"/>
      <c r="I418" s="14"/>
      <c r="J418" s="14"/>
      <c r="K418" s="15" t="str">
        <f t="shared" si="24"/>
        <v/>
      </c>
      <c r="L418" s="13"/>
      <c r="M418" s="14"/>
      <c r="N418" s="15" t="str">
        <f t="shared" si="25"/>
        <v/>
      </c>
      <c r="O418" s="10"/>
      <c r="P418" s="10"/>
      <c r="Q418" s="16" t="str">
        <f t="shared" ca="1" si="26"/>
        <v/>
      </c>
      <c r="R418" s="12" t="str">
        <f ca="1">IF(A418="","",IF(G418="","Sem vencimento",IF(N418&lt;=0,"Pago",IF(M418&gt;0,IF(G418&lt;TODAY(),"Parcial vencido","Parcial"),IF(G418&lt;TODAY(),"Vencido",IF(G418=TODAY(),"Vence hoje",IF(G418&lt;=TODAY()+LISTAS!$B$4,"Vence em "&amp;LISTAS!$B$4&amp;" dias","Em aberto")))))))</f>
        <v/>
      </c>
      <c r="S418" s="4"/>
      <c r="T418" s="5" t="str">
        <f t="shared" si="27"/>
        <v/>
      </c>
    </row>
    <row r="419" spans="1:20">
      <c r="A419" s="10"/>
      <c r="B419" s="4"/>
      <c r="C419" s="10"/>
      <c r="D419" s="10"/>
      <c r="E419" s="10"/>
      <c r="F419" s="13"/>
      <c r="G419" s="13"/>
      <c r="H419" s="14"/>
      <c r="I419" s="14"/>
      <c r="J419" s="14"/>
      <c r="K419" s="15" t="str">
        <f t="shared" si="24"/>
        <v/>
      </c>
      <c r="L419" s="13"/>
      <c r="M419" s="14"/>
      <c r="N419" s="15" t="str">
        <f t="shared" si="25"/>
        <v/>
      </c>
      <c r="O419" s="10"/>
      <c r="P419" s="10"/>
      <c r="Q419" s="16" t="str">
        <f t="shared" ca="1" si="26"/>
        <v/>
      </c>
      <c r="R419" s="12" t="str">
        <f ca="1">IF(A419="","",IF(G419="","Sem vencimento",IF(N419&lt;=0,"Pago",IF(M419&gt;0,IF(G419&lt;TODAY(),"Parcial vencido","Parcial"),IF(G419&lt;TODAY(),"Vencido",IF(G419=TODAY(),"Vence hoje",IF(G419&lt;=TODAY()+LISTAS!$B$4,"Vence em "&amp;LISTAS!$B$4&amp;" dias","Em aberto")))))))</f>
        <v/>
      </c>
      <c r="S419" s="4"/>
      <c r="T419" s="5" t="str">
        <f t="shared" si="27"/>
        <v/>
      </c>
    </row>
    <row r="420" spans="1:20">
      <c r="A420" s="10"/>
      <c r="B420" s="4"/>
      <c r="C420" s="10"/>
      <c r="D420" s="10"/>
      <c r="E420" s="10"/>
      <c r="F420" s="13"/>
      <c r="G420" s="13"/>
      <c r="H420" s="14"/>
      <c r="I420" s="14"/>
      <c r="J420" s="14"/>
      <c r="K420" s="15" t="str">
        <f t="shared" si="24"/>
        <v/>
      </c>
      <c r="L420" s="13"/>
      <c r="M420" s="14"/>
      <c r="N420" s="15" t="str">
        <f t="shared" si="25"/>
        <v/>
      </c>
      <c r="O420" s="10"/>
      <c r="P420" s="10"/>
      <c r="Q420" s="16" t="str">
        <f t="shared" ca="1" si="26"/>
        <v/>
      </c>
      <c r="R420" s="12" t="str">
        <f ca="1">IF(A420="","",IF(G420="","Sem vencimento",IF(N420&lt;=0,"Pago",IF(M420&gt;0,IF(G420&lt;TODAY(),"Parcial vencido","Parcial"),IF(G420&lt;TODAY(),"Vencido",IF(G420=TODAY(),"Vence hoje",IF(G420&lt;=TODAY()+LISTAS!$B$4,"Vence em "&amp;LISTAS!$B$4&amp;" dias","Em aberto")))))))</f>
        <v/>
      </c>
      <c r="S420" s="4"/>
      <c r="T420" s="5" t="str">
        <f t="shared" si="27"/>
        <v/>
      </c>
    </row>
    <row r="421" spans="1:20">
      <c r="A421" s="10"/>
      <c r="B421" s="4"/>
      <c r="C421" s="10"/>
      <c r="D421" s="10"/>
      <c r="E421" s="10"/>
      <c r="F421" s="13"/>
      <c r="G421" s="13"/>
      <c r="H421" s="14"/>
      <c r="I421" s="14"/>
      <c r="J421" s="14"/>
      <c r="K421" s="15" t="str">
        <f t="shared" si="24"/>
        <v/>
      </c>
      <c r="L421" s="13"/>
      <c r="M421" s="14"/>
      <c r="N421" s="15" t="str">
        <f t="shared" si="25"/>
        <v/>
      </c>
      <c r="O421" s="10"/>
      <c r="P421" s="10"/>
      <c r="Q421" s="16" t="str">
        <f t="shared" ca="1" si="26"/>
        <v/>
      </c>
      <c r="R421" s="12" t="str">
        <f ca="1">IF(A421="","",IF(G421="","Sem vencimento",IF(N421&lt;=0,"Pago",IF(M421&gt;0,IF(G421&lt;TODAY(),"Parcial vencido","Parcial"),IF(G421&lt;TODAY(),"Vencido",IF(G421=TODAY(),"Vence hoje",IF(G421&lt;=TODAY()+LISTAS!$B$4,"Vence em "&amp;LISTAS!$B$4&amp;" dias","Em aberto")))))))</f>
        <v/>
      </c>
      <c r="S421" s="4"/>
      <c r="T421" s="5" t="str">
        <f t="shared" si="27"/>
        <v/>
      </c>
    </row>
    <row r="422" spans="1:20">
      <c r="A422" s="10"/>
      <c r="B422" s="4"/>
      <c r="C422" s="10"/>
      <c r="D422" s="10"/>
      <c r="E422" s="10"/>
      <c r="F422" s="13"/>
      <c r="G422" s="13"/>
      <c r="H422" s="14"/>
      <c r="I422" s="14"/>
      <c r="J422" s="14"/>
      <c r="K422" s="15" t="str">
        <f t="shared" si="24"/>
        <v/>
      </c>
      <c r="L422" s="13"/>
      <c r="M422" s="14"/>
      <c r="N422" s="15" t="str">
        <f t="shared" si="25"/>
        <v/>
      </c>
      <c r="O422" s="10"/>
      <c r="P422" s="10"/>
      <c r="Q422" s="16" t="str">
        <f t="shared" ca="1" si="26"/>
        <v/>
      </c>
      <c r="R422" s="12" t="str">
        <f ca="1">IF(A422="","",IF(G422="","Sem vencimento",IF(N422&lt;=0,"Pago",IF(M422&gt;0,IF(G422&lt;TODAY(),"Parcial vencido","Parcial"),IF(G422&lt;TODAY(),"Vencido",IF(G422=TODAY(),"Vence hoje",IF(G422&lt;=TODAY()+LISTAS!$B$4,"Vence em "&amp;LISTAS!$B$4&amp;" dias","Em aberto")))))))</f>
        <v/>
      </c>
      <c r="S422" s="4"/>
      <c r="T422" s="5" t="str">
        <f t="shared" si="27"/>
        <v/>
      </c>
    </row>
    <row r="423" spans="1:20">
      <c r="A423" s="10"/>
      <c r="B423" s="4"/>
      <c r="C423" s="10"/>
      <c r="D423" s="10"/>
      <c r="E423" s="10"/>
      <c r="F423" s="13"/>
      <c r="G423" s="13"/>
      <c r="H423" s="14"/>
      <c r="I423" s="14"/>
      <c r="J423" s="14"/>
      <c r="K423" s="15" t="str">
        <f t="shared" si="24"/>
        <v/>
      </c>
      <c r="L423" s="13"/>
      <c r="M423" s="14"/>
      <c r="N423" s="15" t="str">
        <f t="shared" si="25"/>
        <v/>
      </c>
      <c r="O423" s="10"/>
      <c r="P423" s="10"/>
      <c r="Q423" s="16" t="str">
        <f t="shared" ca="1" si="26"/>
        <v/>
      </c>
      <c r="R423" s="12" t="str">
        <f ca="1">IF(A423="","",IF(G423="","Sem vencimento",IF(N423&lt;=0,"Pago",IF(M423&gt;0,IF(G423&lt;TODAY(),"Parcial vencido","Parcial"),IF(G423&lt;TODAY(),"Vencido",IF(G423=TODAY(),"Vence hoje",IF(G423&lt;=TODAY()+LISTAS!$B$4,"Vence em "&amp;LISTAS!$B$4&amp;" dias","Em aberto")))))))</f>
        <v/>
      </c>
      <c r="S423" s="4"/>
      <c r="T423" s="5" t="str">
        <f t="shared" si="27"/>
        <v/>
      </c>
    </row>
    <row r="424" spans="1:20">
      <c r="A424" s="10"/>
      <c r="B424" s="4"/>
      <c r="C424" s="10"/>
      <c r="D424" s="10"/>
      <c r="E424" s="10"/>
      <c r="F424" s="13"/>
      <c r="G424" s="13"/>
      <c r="H424" s="14"/>
      <c r="I424" s="14"/>
      <c r="J424" s="14"/>
      <c r="K424" s="15" t="str">
        <f t="shared" si="24"/>
        <v/>
      </c>
      <c r="L424" s="13"/>
      <c r="M424" s="14"/>
      <c r="N424" s="15" t="str">
        <f t="shared" si="25"/>
        <v/>
      </c>
      <c r="O424" s="10"/>
      <c r="P424" s="10"/>
      <c r="Q424" s="16" t="str">
        <f t="shared" ca="1" si="26"/>
        <v/>
      </c>
      <c r="R424" s="12" t="str">
        <f ca="1">IF(A424="","",IF(G424="","Sem vencimento",IF(N424&lt;=0,"Pago",IF(M424&gt;0,IF(G424&lt;TODAY(),"Parcial vencido","Parcial"),IF(G424&lt;TODAY(),"Vencido",IF(G424=TODAY(),"Vence hoje",IF(G424&lt;=TODAY()+LISTAS!$B$4,"Vence em "&amp;LISTAS!$B$4&amp;" dias","Em aberto")))))))</f>
        <v/>
      </c>
      <c r="S424" s="4"/>
      <c r="T424" s="5" t="str">
        <f t="shared" si="27"/>
        <v/>
      </c>
    </row>
    <row r="425" spans="1:20">
      <c r="A425" s="10"/>
      <c r="B425" s="4"/>
      <c r="C425" s="10"/>
      <c r="D425" s="10"/>
      <c r="E425" s="10"/>
      <c r="F425" s="13"/>
      <c r="G425" s="13"/>
      <c r="H425" s="14"/>
      <c r="I425" s="14"/>
      <c r="J425" s="14"/>
      <c r="K425" s="15" t="str">
        <f t="shared" si="24"/>
        <v/>
      </c>
      <c r="L425" s="13"/>
      <c r="M425" s="14"/>
      <c r="N425" s="15" t="str">
        <f t="shared" si="25"/>
        <v/>
      </c>
      <c r="O425" s="10"/>
      <c r="P425" s="10"/>
      <c r="Q425" s="16" t="str">
        <f t="shared" ca="1" si="26"/>
        <v/>
      </c>
      <c r="R425" s="12" t="str">
        <f ca="1">IF(A425="","",IF(G425="","Sem vencimento",IF(N425&lt;=0,"Pago",IF(M425&gt;0,IF(G425&lt;TODAY(),"Parcial vencido","Parcial"),IF(G425&lt;TODAY(),"Vencido",IF(G425=TODAY(),"Vence hoje",IF(G425&lt;=TODAY()+LISTAS!$B$4,"Vence em "&amp;LISTAS!$B$4&amp;" dias","Em aberto")))))))</f>
        <v/>
      </c>
      <c r="S425" s="4"/>
      <c r="T425" s="5" t="str">
        <f t="shared" si="27"/>
        <v/>
      </c>
    </row>
    <row r="426" spans="1:20">
      <c r="A426" s="10"/>
      <c r="B426" s="4"/>
      <c r="C426" s="10"/>
      <c r="D426" s="10"/>
      <c r="E426" s="10"/>
      <c r="F426" s="13"/>
      <c r="G426" s="13"/>
      <c r="H426" s="14"/>
      <c r="I426" s="14"/>
      <c r="J426" s="14"/>
      <c r="K426" s="15" t="str">
        <f t="shared" si="24"/>
        <v/>
      </c>
      <c r="L426" s="13"/>
      <c r="M426" s="14"/>
      <c r="N426" s="15" t="str">
        <f t="shared" si="25"/>
        <v/>
      </c>
      <c r="O426" s="10"/>
      <c r="P426" s="10"/>
      <c r="Q426" s="16" t="str">
        <f t="shared" ca="1" si="26"/>
        <v/>
      </c>
      <c r="R426" s="12" t="str">
        <f ca="1">IF(A426="","",IF(G426="","Sem vencimento",IF(N426&lt;=0,"Pago",IF(M426&gt;0,IF(G426&lt;TODAY(),"Parcial vencido","Parcial"),IF(G426&lt;TODAY(),"Vencido",IF(G426=TODAY(),"Vence hoje",IF(G426&lt;=TODAY()+LISTAS!$B$4,"Vence em "&amp;LISTAS!$B$4&amp;" dias","Em aberto")))))))</f>
        <v/>
      </c>
      <c r="S426" s="4"/>
      <c r="T426" s="5" t="str">
        <f t="shared" si="27"/>
        <v/>
      </c>
    </row>
    <row r="427" spans="1:20">
      <c r="A427" s="10"/>
      <c r="B427" s="4"/>
      <c r="C427" s="10"/>
      <c r="D427" s="10"/>
      <c r="E427" s="10"/>
      <c r="F427" s="13"/>
      <c r="G427" s="13"/>
      <c r="H427" s="14"/>
      <c r="I427" s="14"/>
      <c r="J427" s="14"/>
      <c r="K427" s="15" t="str">
        <f t="shared" si="24"/>
        <v/>
      </c>
      <c r="L427" s="13"/>
      <c r="M427" s="14"/>
      <c r="N427" s="15" t="str">
        <f t="shared" si="25"/>
        <v/>
      </c>
      <c r="O427" s="10"/>
      <c r="P427" s="10"/>
      <c r="Q427" s="16" t="str">
        <f t="shared" ca="1" si="26"/>
        <v/>
      </c>
      <c r="R427" s="12" t="str">
        <f ca="1">IF(A427="","",IF(G427="","Sem vencimento",IF(N427&lt;=0,"Pago",IF(M427&gt;0,IF(G427&lt;TODAY(),"Parcial vencido","Parcial"),IF(G427&lt;TODAY(),"Vencido",IF(G427=TODAY(),"Vence hoje",IF(G427&lt;=TODAY()+LISTAS!$B$4,"Vence em "&amp;LISTAS!$B$4&amp;" dias","Em aberto")))))))</f>
        <v/>
      </c>
      <c r="S427" s="4"/>
      <c r="T427" s="5" t="str">
        <f t="shared" si="27"/>
        <v/>
      </c>
    </row>
    <row r="428" spans="1:20">
      <c r="A428" s="10"/>
      <c r="B428" s="4"/>
      <c r="C428" s="10"/>
      <c r="D428" s="10"/>
      <c r="E428" s="10"/>
      <c r="F428" s="13"/>
      <c r="G428" s="13"/>
      <c r="H428" s="14"/>
      <c r="I428" s="14"/>
      <c r="J428" s="14"/>
      <c r="K428" s="15" t="str">
        <f t="shared" si="24"/>
        <v/>
      </c>
      <c r="L428" s="13"/>
      <c r="M428" s="14"/>
      <c r="N428" s="15" t="str">
        <f t="shared" si="25"/>
        <v/>
      </c>
      <c r="O428" s="10"/>
      <c r="P428" s="10"/>
      <c r="Q428" s="16" t="str">
        <f t="shared" ca="1" si="26"/>
        <v/>
      </c>
      <c r="R428" s="12" t="str">
        <f ca="1">IF(A428="","",IF(G428="","Sem vencimento",IF(N428&lt;=0,"Pago",IF(M428&gt;0,IF(G428&lt;TODAY(),"Parcial vencido","Parcial"),IF(G428&lt;TODAY(),"Vencido",IF(G428=TODAY(),"Vence hoje",IF(G428&lt;=TODAY()+LISTAS!$B$4,"Vence em "&amp;LISTAS!$B$4&amp;" dias","Em aberto")))))))</f>
        <v/>
      </c>
      <c r="S428" s="4"/>
      <c r="T428" s="5" t="str">
        <f t="shared" si="27"/>
        <v/>
      </c>
    </row>
    <row r="429" spans="1:20">
      <c r="A429" s="10"/>
      <c r="B429" s="4"/>
      <c r="C429" s="10"/>
      <c r="D429" s="10"/>
      <c r="E429" s="10"/>
      <c r="F429" s="13"/>
      <c r="G429" s="13"/>
      <c r="H429" s="14"/>
      <c r="I429" s="14"/>
      <c r="J429" s="14"/>
      <c r="K429" s="15" t="str">
        <f t="shared" si="24"/>
        <v/>
      </c>
      <c r="L429" s="13"/>
      <c r="M429" s="14"/>
      <c r="N429" s="15" t="str">
        <f t="shared" si="25"/>
        <v/>
      </c>
      <c r="O429" s="10"/>
      <c r="P429" s="10"/>
      <c r="Q429" s="16" t="str">
        <f t="shared" ca="1" si="26"/>
        <v/>
      </c>
      <c r="R429" s="12" t="str">
        <f ca="1">IF(A429="","",IF(G429="","Sem vencimento",IF(N429&lt;=0,"Pago",IF(M429&gt;0,IF(G429&lt;TODAY(),"Parcial vencido","Parcial"),IF(G429&lt;TODAY(),"Vencido",IF(G429=TODAY(),"Vence hoje",IF(G429&lt;=TODAY()+LISTAS!$B$4,"Vence em "&amp;LISTAS!$B$4&amp;" dias","Em aberto")))))))</f>
        <v/>
      </c>
      <c r="S429" s="4"/>
      <c r="T429" s="5" t="str">
        <f t="shared" si="27"/>
        <v/>
      </c>
    </row>
    <row r="430" spans="1:20">
      <c r="A430" s="10"/>
      <c r="B430" s="4"/>
      <c r="C430" s="10"/>
      <c r="D430" s="10"/>
      <c r="E430" s="10"/>
      <c r="F430" s="13"/>
      <c r="G430" s="13"/>
      <c r="H430" s="14"/>
      <c r="I430" s="14"/>
      <c r="J430" s="14"/>
      <c r="K430" s="15" t="str">
        <f t="shared" si="24"/>
        <v/>
      </c>
      <c r="L430" s="13"/>
      <c r="M430" s="14"/>
      <c r="N430" s="15" t="str">
        <f t="shared" si="25"/>
        <v/>
      </c>
      <c r="O430" s="10"/>
      <c r="P430" s="10"/>
      <c r="Q430" s="16" t="str">
        <f t="shared" ca="1" si="26"/>
        <v/>
      </c>
      <c r="R430" s="12" t="str">
        <f ca="1">IF(A430="","",IF(G430="","Sem vencimento",IF(N430&lt;=0,"Pago",IF(M430&gt;0,IF(G430&lt;TODAY(),"Parcial vencido","Parcial"),IF(G430&lt;TODAY(),"Vencido",IF(G430=TODAY(),"Vence hoje",IF(G430&lt;=TODAY()+LISTAS!$B$4,"Vence em "&amp;LISTAS!$B$4&amp;" dias","Em aberto")))))))</f>
        <v/>
      </c>
      <c r="S430" s="4"/>
      <c r="T430" s="5" t="str">
        <f t="shared" si="27"/>
        <v/>
      </c>
    </row>
    <row r="431" spans="1:20">
      <c r="A431" s="10"/>
      <c r="B431" s="4"/>
      <c r="C431" s="10"/>
      <c r="D431" s="10"/>
      <c r="E431" s="10"/>
      <c r="F431" s="13"/>
      <c r="G431" s="13"/>
      <c r="H431" s="14"/>
      <c r="I431" s="14"/>
      <c r="J431" s="14"/>
      <c r="K431" s="15" t="str">
        <f t="shared" si="24"/>
        <v/>
      </c>
      <c r="L431" s="13"/>
      <c r="M431" s="14"/>
      <c r="N431" s="15" t="str">
        <f t="shared" si="25"/>
        <v/>
      </c>
      <c r="O431" s="10"/>
      <c r="P431" s="10"/>
      <c r="Q431" s="16" t="str">
        <f t="shared" ca="1" si="26"/>
        <v/>
      </c>
      <c r="R431" s="12" t="str">
        <f ca="1">IF(A431="","",IF(G431="","Sem vencimento",IF(N431&lt;=0,"Pago",IF(M431&gt;0,IF(G431&lt;TODAY(),"Parcial vencido","Parcial"),IF(G431&lt;TODAY(),"Vencido",IF(G431=TODAY(),"Vence hoje",IF(G431&lt;=TODAY()+LISTAS!$B$4,"Vence em "&amp;LISTAS!$B$4&amp;" dias","Em aberto")))))))</f>
        <v/>
      </c>
      <c r="S431" s="4"/>
      <c r="T431" s="5" t="str">
        <f t="shared" si="27"/>
        <v/>
      </c>
    </row>
    <row r="432" spans="1:20">
      <c r="A432" s="10"/>
      <c r="B432" s="4"/>
      <c r="C432" s="10"/>
      <c r="D432" s="10"/>
      <c r="E432" s="10"/>
      <c r="F432" s="13"/>
      <c r="G432" s="13"/>
      <c r="H432" s="14"/>
      <c r="I432" s="14"/>
      <c r="J432" s="14"/>
      <c r="K432" s="15" t="str">
        <f t="shared" si="24"/>
        <v/>
      </c>
      <c r="L432" s="13"/>
      <c r="M432" s="14"/>
      <c r="N432" s="15" t="str">
        <f t="shared" si="25"/>
        <v/>
      </c>
      <c r="O432" s="10"/>
      <c r="P432" s="10"/>
      <c r="Q432" s="16" t="str">
        <f t="shared" ca="1" si="26"/>
        <v/>
      </c>
      <c r="R432" s="12" t="str">
        <f ca="1">IF(A432="","",IF(G432="","Sem vencimento",IF(N432&lt;=0,"Pago",IF(M432&gt;0,IF(G432&lt;TODAY(),"Parcial vencido","Parcial"),IF(G432&lt;TODAY(),"Vencido",IF(G432=TODAY(),"Vence hoje",IF(G432&lt;=TODAY()+LISTAS!$B$4,"Vence em "&amp;LISTAS!$B$4&amp;" dias","Em aberto")))))))</f>
        <v/>
      </c>
      <c r="S432" s="4"/>
      <c r="T432" s="5" t="str">
        <f t="shared" si="27"/>
        <v/>
      </c>
    </row>
    <row r="433" spans="1:20">
      <c r="A433" s="10"/>
      <c r="B433" s="4"/>
      <c r="C433" s="10"/>
      <c r="D433" s="10"/>
      <c r="E433" s="10"/>
      <c r="F433" s="13"/>
      <c r="G433" s="13"/>
      <c r="H433" s="14"/>
      <c r="I433" s="14"/>
      <c r="J433" s="14"/>
      <c r="K433" s="15" t="str">
        <f t="shared" si="24"/>
        <v/>
      </c>
      <c r="L433" s="13"/>
      <c r="M433" s="14"/>
      <c r="N433" s="15" t="str">
        <f t="shared" si="25"/>
        <v/>
      </c>
      <c r="O433" s="10"/>
      <c r="P433" s="10"/>
      <c r="Q433" s="16" t="str">
        <f t="shared" ca="1" si="26"/>
        <v/>
      </c>
      <c r="R433" s="12" t="str">
        <f ca="1">IF(A433="","",IF(G433="","Sem vencimento",IF(N433&lt;=0,"Pago",IF(M433&gt;0,IF(G433&lt;TODAY(),"Parcial vencido","Parcial"),IF(G433&lt;TODAY(),"Vencido",IF(G433=TODAY(),"Vence hoje",IF(G433&lt;=TODAY()+LISTAS!$B$4,"Vence em "&amp;LISTAS!$B$4&amp;" dias","Em aberto")))))))</f>
        <v/>
      </c>
      <c r="S433" s="4"/>
      <c r="T433" s="5" t="str">
        <f t="shared" si="27"/>
        <v/>
      </c>
    </row>
    <row r="434" spans="1:20">
      <c r="A434" s="10"/>
      <c r="B434" s="4"/>
      <c r="C434" s="10"/>
      <c r="D434" s="10"/>
      <c r="E434" s="10"/>
      <c r="F434" s="13"/>
      <c r="G434" s="13"/>
      <c r="H434" s="14"/>
      <c r="I434" s="14"/>
      <c r="J434" s="14"/>
      <c r="K434" s="15" t="str">
        <f t="shared" si="24"/>
        <v/>
      </c>
      <c r="L434" s="13"/>
      <c r="M434" s="14"/>
      <c r="N434" s="15" t="str">
        <f t="shared" si="25"/>
        <v/>
      </c>
      <c r="O434" s="10"/>
      <c r="P434" s="10"/>
      <c r="Q434" s="16" t="str">
        <f t="shared" ca="1" si="26"/>
        <v/>
      </c>
      <c r="R434" s="12" t="str">
        <f ca="1">IF(A434="","",IF(G434="","Sem vencimento",IF(N434&lt;=0,"Pago",IF(M434&gt;0,IF(G434&lt;TODAY(),"Parcial vencido","Parcial"),IF(G434&lt;TODAY(),"Vencido",IF(G434=TODAY(),"Vence hoje",IF(G434&lt;=TODAY()+LISTAS!$B$4,"Vence em "&amp;LISTAS!$B$4&amp;" dias","Em aberto")))))))</f>
        <v/>
      </c>
      <c r="S434" s="4"/>
      <c r="T434" s="5" t="str">
        <f t="shared" si="27"/>
        <v/>
      </c>
    </row>
    <row r="435" spans="1:20">
      <c r="A435" s="10"/>
      <c r="B435" s="4"/>
      <c r="C435" s="10"/>
      <c r="D435" s="10"/>
      <c r="E435" s="10"/>
      <c r="F435" s="13"/>
      <c r="G435" s="13"/>
      <c r="H435" s="14"/>
      <c r="I435" s="14"/>
      <c r="J435" s="14"/>
      <c r="K435" s="15" t="str">
        <f t="shared" si="24"/>
        <v/>
      </c>
      <c r="L435" s="13"/>
      <c r="M435" s="14"/>
      <c r="N435" s="15" t="str">
        <f t="shared" si="25"/>
        <v/>
      </c>
      <c r="O435" s="10"/>
      <c r="P435" s="10"/>
      <c r="Q435" s="16" t="str">
        <f t="shared" ca="1" si="26"/>
        <v/>
      </c>
      <c r="R435" s="12" t="str">
        <f ca="1">IF(A435="","",IF(G435="","Sem vencimento",IF(N435&lt;=0,"Pago",IF(M435&gt;0,IF(G435&lt;TODAY(),"Parcial vencido","Parcial"),IF(G435&lt;TODAY(),"Vencido",IF(G435=TODAY(),"Vence hoje",IF(G435&lt;=TODAY()+LISTAS!$B$4,"Vence em "&amp;LISTAS!$B$4&amp;" dias","Em aberto")))))))</f>
        <v/>
      </c>
      <c r="S435" s="4"/>
      <c r="T435" s="5" t="str">
        <f t="shared" si="27"/>
        <v/>
      </c>
    </row>
    <row r="436" spans="1:20">
      <c r="A436" s="10"/>
      <c r="B436" s="4"/>
      <c r="C436" s="10"/>
      <c r="D436" s="10"/>
      <c r="E436" s="10"/>
      <c r="F436" s="13"/>
      <c r="G436" s="13"/>
      <c r="H436" s="14"/>
      <c r="I436" s="14"/>
      <c r="J436" s="14"/>
      <c r="K436" s="15" t="str">
        <f t="shared" si="24"/>
        <v/>
      </c>
      <c r="L436" s="13"/>
      <c r="M436" s="14"/>
      <c r="N436" s="15" t="str">
        <f t="shared" si="25"/>
        <v/>
      </c>
      <c r="O436" s="10"/>
      <c r="P436" s="10"/>
      <c r="Q436" s="16" t="str">
        <f t="shared" ca="1" si="26"/>
        <v/>
      </c>
      <c r="R436" s="12" t="str">
        <f ca="1">IF(A436="","",IF(G436="","Sem vencimento",IF(N436&lt;=0,"Pago",IF(M436&gt;0,IF(G436&lt;TODAY(),"Parcial vencido","Parcial"),IF(G436&lt;TODAY(),"Vencido",IF(G436=TODAY(),"Vence hoje",IF(G436&lt;=TODAY()+LISTAS!$B$4,"Vence em "&amp;LISTAS!$B$4&amp;" dias","Em aberto")))))))</f>
        <v/>
      </c>
      <c r="S436" s="4"/>
      <c r="T436" s="5" t="str">
        <f t="shared" si="27"/>
        <v/>
      </c>
    </row>
    <row r="437" spans="1:20">
      <c r="A437" s="10"/>
      <c r="B437" s="4"/>
      <c r="C437" s="10"/>
      <c r="D437" s="10"/>
      <c r="E437" s="10"/>
      <c r="F437" s="13"/>
      <c r="G437" s="13"/>
      <c r="H437" s="14"/>
      <c r="I437" s="14"/>
      <c r="J437" s="14"/>
      <c r="K437" s="15" t="str">
        <f t="shared" si="24"/>
        <v/>
      </c>
      <c r="L437" s="13"/>
      <c r="M437" s="14"/>
      <c r="N437" s="15" t="str">
        <f t="shared" si="25"/>
        <v/>
      </c>
      <c r="O437" s="10"/>
      <c r="P437" s="10"/>
      <c r="Q437" s="16" t="str">
        <f t="shared" ca="1" si="26"/>
        <v/>
      </c>
      <c r="R437" s="12" t="str">
        <f ca="1">IF(A437="","",IF(G437="","Sem vencimento",IF(N437&lt;=0,"Pago",IF(M437&gt;0,IF(G437&lt;TODAY(),"Parcial vencido","Parcial"),IF(G437&lt;TODAY(),"Vencido",IF(G437=TODAY(),"Vence hoje",IF(G437&lt;=TODAY()+LISTAS!$B$4,"Vence em "&amp;LISTAS!$B$4&amp;" dias","Em aberto")))))))</f>
        <v/>
      </c>
      <c r="S437" s="4"/>
      <c r="T437" s="5" t="str">
        <f t="shared" si="27"/>
        <v/>
      </c>
    </row>
    <row r="438" spans="1:20">
      <c r="A438" s="10"/>
      <c r="B438" s="4"/>
      <c r="C438" s="10"/>
      <c r="D438" s="10"/>
      <c r="E438" s="10"/>
      <c r="F438" s="13"/>
      <c r="G438" s="13"/>
      <c r="H438" s="14"/>
      <c r="I438" s="14"/>
      <c r="J438" s="14"/>
      <c r="K438" s="15" t="str">
        <f t="shared" si="24"/>
        <v/>
      </c>
      <c r="L438" s="13"/>
      <c r="M438" s="14"/>
      <c r="N438" s="15" t="str">
        <f t="shared" si="25"/>
        <v/>
      </c>
      <c r="O438" s="10"/>
      <c r="P438" s="10"/>
      <c r="Q438" s="16" t="str">
        <f t="shared" ca="1" si="26"/>
        <v/>
      </c>
      <c r="R438" s="12" t="str">
        <f ca="1">IF(A438="","",IF(G438="","Sem vencimento",IF(N438&lt;=0,"Pago",IF(M438&gt;0,IF(G438&lt;TODAY(),"Parcial vencido","Parcial"),IF(G438&lt;TODAY(),"Vencido",IF(G438=TODAY(),"Vence hoje",IF(G438&lt;=TODAY()+LISTAS!$B$4,"Vence em "&amp;LISTAS!$B$4&amp;" dias","Em aberto")))))))</f>
        <v/>
      </c>
      <c r="S438" s="4"/>
      <c r="T438" s="5" t="str">
        <f t="shared" si="27"/>
        <v/>
      </c>
    </row>
    <row r="439" spans="1:20">
      <c r="A439" s="10"/>
      <c r="B439" s="4"/>
      <c r="C439" s="10"/>
      <c r="D439" s="10"/>
      <c r="E439" s="10"/>
      <c r="F439" s="13"/>
      <c r="G439" s="13"/>
      <c r="H439" s="14"/>
      <c r="I439" s="14"/>
      <c r="J439" s="14"/>
      <c r="K439" s="15" t="str">
        <f t="shared" si="24"/>
        <v/>
      </c>
      <c r="L439" s="13"/>
      <c r="M439" s="14"/>
      <c r="N439" s="15" t="str">
        <f t="shared" si="25"/>
        <v/>
      </c>
      <c r="O439" s="10"/>
      <c r="P439" s="10"/>
      <c r="Q439" s="16" t="str">
        <f t="shared" ca="1" si="26"/>
        <v/>
      </c>
      <c r="R439" s="12" t="str">
        <f ca="1">IF(A439="","",IF(G439="","Sem vencimento",IF(N439&lt;=0,"Pago",IF(M439&gt;0,IF(G439&lt;TODAY(),"Parcial vencido","Parcial"),IF(G439&lt;TODAY(),"Vencido",IF(G439=TODAY(),"Vence hoje",IF(G439&lt;=TODAY()+LISTAS!$B$4,"Vence em "&amp;LISTAS!$B$4&amp;" dias","Em aberto")))))))</f>
        <v/>
      </c>
      <c r="S439" s="4"/>
      <c r="T439" s="5" t="str">
        <f t="shared" si="27"/>
        <v/>
      </c>
    </row>
    <row r="440" spans="1:20">
      <c r="A440" s="10"/>
      <c r="B440" s="4"/>
      <c r="C440" s="10"/>
      <c r="D440" s="10"/>
      <c r="E440" s="10"/>
      <c r="F440" s="13"/>
      <c r="G440" s="13"/>
      <c r="H440" s="14"/>
      <c r="I440" s="14"/>
      <c r="J440" s="14"/>
      <c r="K440" s="15" t="str">
        <f t="shared" si="24"/>
        <v/>
      </c>
      <c r="L440" s="13"/>
      <c r="M440" s="14"/>
      <c r="N440" s="15" t="str">
        <f t="shared" si="25"/>
        <v/>
      </c>
      <c r="O440" s="10"/>
      <c r="P440" s="10"/>
      <c r="Q440" s="16" t="str">
        <f t="shared" ca="1" si="26"/>
        <v/>
      </c>
      <c r="R440" s="12" t="str">
        <f ca="1">IF(A440="","",IF(G440="","Sem vencimento",IF(N440&lt;=0,"Pago",IF(M440&gt;0,IF(G440&lt;TODAY(),"Parcial vencido","Parcial"),IF(G440&lt;TODAY(),"Vencido",IF(G440=TODAY(),"Vence hoje",IF(G440&lt;=TODAY()+LISTAS!$B$4,"Vence em "&amp;LISTAS!$B$4&amp;" dias","Em aberto")))))))</f>
        <v/>
      </c>
      <c r="S440" s="4"/>
      <c r="T440" s="5" t="str">
        <f t="shared" si="27"/>
        <v/>
      </c>
    </row>
    <row r="441" spans="1:20">
      <c r="A441" s="10"/>
      <c r="B441" s="4"/>
      <c r="C441" s="10"/>
      <c r="D441" s="10"/>
      <c r="E441" s="10"/>
      <c r="F441" s="13"/>
      <c r="G441" s="13"/>
      <c r="H441" s="14"/>
      <c r="I441" s="14"/>
      <c r="J441" s="14"/>
      <c r="K441" s="15" t="str">
        <f t="shared" si="24"/>
        <v/>
      </c>
      <c r="L441" s="13"/>
      <c r="M441" s="14"/>
      <c r="N441" s="15" t="str">
        <f t="shared" si="25"/>
        <v/>
      </c>
      <c r="O441" s="10"/>
      <c r="P441" s="10"/>
      <c r="Q441" s="16" t="str">
        <f t="shared" ca="1" si="26"/>
        <v/>
      </c>
      <c r="R441" s="12" t="str">
        <f ca="1">IF(A441="","",IF(G441="","Sem vencimento",IF(N441&lt;=0,"Pago",IF(M441&gt;0,IF(G441&lt;TODAY(),"Parcial vencido","Parcial"),IF(G441&lt;TODAY(),"Vencido",IF(G441=TODAY(),"Vence hoje",IF(G441&lt;=TODAY()+LISTAS!$B$4,"Vence em "&amp;LISTAS!$B$4&amp;" dias","Em aberto")))))))</f>
        <v/>
      </c>
      <c r="S441" s="4"/>
      <c r="T441" s="5" t="str">
        <f t="shared" si="27"/>
        <v/>
      </c>
    </row>
    <row r="442" spans="1:20">
      <c r="A442" s="10"/>
      <c r="B442" s="4"/>
      <c r="C442" s="10"/>
      <c r="D442" s="10"/>
      <c r="E442" s="10"/>
      <c r="F442" s="13"/>
      <c r="G442" s="13"/>
      <c r="H442" s="14"/>
      <c r="I442" s="14"/>
      <c r="J442" s="14"/>
      <c r="K442" s="15" t="str">
        <f t="shared" si="24"/>
        <v/>
      </c>
      <c r="L442" s="13"/>
      <c r="M442" s="14"/>
      <c r="N442" s="15" t="str">
        <f t="shared" si="25"/>
        <v/>
      </c>
      <c r="O442" s="10"/>
      <c r="P442" s="10"/>
      <c r="Q442" s="16" t="str">
        <f t="shared" ca="1" si="26"/>
        <v/>
      </c>
      <c r="R442" s="12" t="str">
        <f ca="1">IF(A442="","",IF(G442="","Sem vencimento",IF(N442&lt;=0,"Pago",IF(M442&gt;0,IF(G442&lt;TODAY(),"Parcial vencido","Parcial"),IF(G442&lt;TODAY(),"Vencido",IF(G442=TODAY(),"Vence hoje",IF(G442&lt;=TODAY()+LISTAS!$B$4,"Vence em "&amp;LISTAS!$B$4&amp;" dias","Em aberto")))))))</f>
        <v/>
      </c>
      <c r="S442" s="4"/>
      <c r="T442" s="5" t="str">
        <f t="shared" si="27"/>
        <v/>
      </c>
    </row>
    <row r="443" spans="1:20">
      <c r="A443" s="10"/>
      <c r="B443" s="4"/>
      <c r="C443" s="10"/>
      <c r="D443" s="10"/>
      <c r="E443" s="10"/>
      <c r="F443" s="13"/>
      <c r="G443" s="13"/>
      <c r="H443" s="14"/>
      <c r="I443" s="14"/>
      <c r="J443" s="14"/>
      <c r="K443" s="15" t="str">
        <f t="shared" si="24"/>
        <v/>
      </c>
      <c r="L443" s="13"/>
      <c r="M443" s="14"/>
      <c r="N443" s="15" t="str">
        <f t="shared" si="25"/>
        <v/>
      </c>
      <c r="O443" s="10"/>
      <c r="P443" s="10"/>
      <c r="Q443" s="16" t="str">
        <f t="shared" ca="1" si="26"/>
        <v/>
      </c>
      <c r="R443" s="12" t="str">
        <f ca="1">IF(A443="","",IF(G443="","Sem vencimento",IF(N443&lt;=0,"Pago",IF(M443&gt;0,IF(G443&lt;TODAY(),"Parcial vencido","Parcial"),IF(G443&lt;TODAY(),"Vencido",IF(G443=TODAY(),"Vence hoje",IF(G443&lt;=TODAY()+LISTAS!$B$4,"Vence em "&amp;LISTAS!$B$4&amp;" dias","Em aberto")))))))</f>
        <v/>
      </c>
      <c r="S443" s="4"/>
      <c r="T443" s="5" t="str">
        <f t="shared" si="27"/>
        <v/>
      </c>
    </row>
    <row r="444" spans="1:20">
      <c r="A444" s="10"/>
      <c r="B444" s="4"/>
      <c r="C444" s="10"/>
      <c r="D444" s="10"/>
      <c r="E444" s="10"/>
      <c r="F444" s="13"/>
      <c r="G444" s="13"/>
      <c r="H444" s="14"/>
      <c r="I444" s="14"/>
      <c r="J444" s="14"/>
      <c r="K444" s="15" t="str">
        <f t="shared" si="24"/>
        <v/>
      </c>
      <c r="L444" s="13"/>
      <c r="M444" s="14"/>
      <c r="N444" s="15" t="str">
        <f t="shared" si="25"/>
        <v/>
      </c>
      <c r="O444" s="10"/>
      <c r="P444" s="10"/>
      <c r="Q444" s="16" t="str">
        <f t="shared" ca="1" si="26"/>
        <v/>
      </c>
      <c r="R444" s="12" t="str">
        <f ca="1">IF(A444="","",IF(G444="","Sem vencimento",IF(N444&lt;=0,"Pago",IF(M444&gt;0,IF(G444&lt;TODAY(),"Parcial vencido","Parcial"),IF(G444&lt;TODAY(),"Vencido",IF(G444=TODAY(),"Vence hoje",IF(G444&lt;=TODAY()+LISTAS!$B$4,"Vence em "&amp;LISTAS!$B$4&amp;" dias","Em aberto")))))))</f>
        <v/>
      </c>
      <c r="S444" s="4"/>
      <c r="T444" s="5" t="str">
        <f t="shared" si="27"/>
        <v/>
      </c>
    </row>
    <row r="445" spans="1:20">
      <c r="A445" s="10"/>
      <c r="B445" s="4"/>
      <c r="C445" s="10"/>
      <c r="D445" s="10"/>
      <c r="E445" s="10"/>
      <c r="F445" s="13"/>
      <c r="G445" s="13"/>
      <c r="H445" s="14"/>
      <c r="I445" s="14"/>
      <c r="J445" s="14"/>
      <c r="K445" s="15" t="str">
        <f t="shared" si="24"/>
        <v/>
      </c>
      <c r="L445" s="13"/>
      <c r="M445" s="14"/>
      <c r="N445" s="15" t="str">
        <f t="shared" si="25"/>
        <v/>
      </c>
      <c r="O445" s="10"/>
      <c r="P445" s="10"/>
      <c r="Q445" s="16" t="str">
        <f t="shared" ca="1" si="26"/>
        <v/>
      </c>
      <c r="R445" s="12" t="str">
        <f ca="1">IF(A445="","",IF(G445="","Sem vencimento",IF(N445&lt;=0,"Pago",IF(M445&gt;0,IF(G445&lt;TODAY(),"Parcial vencido","Parcial"),IF(G445&lt;TODAY(),"Vencido",IF(G445=TODAY(),"Vence hoje",IF(G445&lt;=TODAY()+LISTAS!$B$4,"Vence em "&amp;LISTAS!$B$4&amp;" dias","Em aberto")))))))</f>
        <v/>
      </c>
      <c r="S445" s="4"/>
      <c r="T445" s="5" t="str">
        <f t="shared" si="27"/>
        <v/>
      </c>
    </row>
    <row r="446" spans="1:20">
      <c r="A446" s="10"/>
      <c r="B446" s="4"/>
      <c r="C446" s="10"/>
      <c r="D446" s="10"/>
      <c r="E446" s="10"/>
      <c r="F446" s="13"/>
      <c r="G446" s="13"/>
      <c r="H446" s="14"/>
      <c r="I446" s="14"/>
      <c r="J446" s="14"/>
      <c r="K446" s="15" t="str">
        <f t="shared" si="24"/>
        <v/>
      </c>
      <c r="L446" s="13"/>
      <c r="M446" s="14"/>
      <c r="N446" s="15" t="str">
        <f t="shared" si="25"/>
        <v/>
      </c>
      <c r="O446" s="10"/>
      <c r="P446" s="10"/>
      <c r="Q446" s="16" t="str">
        <f t="shared" ca="1" si="26"/>
        <v/>
      </c>
      <c r="R446" s="12" t="str">
        <f ca="1">IF(A446="","",IF(G446="","Sem vencimento",IF(N446&lt;=0,"Pago",IF(M446&gt;0,IF(G446&lt;TODAY(),"Parcial vencido","Parcial"),IF(G446&lt;TODAY(),"Vencido",IF(G446=TODAY(),"Vence hoje",IF(G446&lt;=TODAY()+LISTAS!$B$4,"Vence em "&amp;LISTAS!$B$4&amp;" dias","Em aberto")))))))</f>
        <v/>
      </c>
      <c r="S446" s="4"/>
      <c r="T446" s="5" t="str">
        <f t="shared" si="27"/>
        <v/>
      </c>
    </row>
    <row r="447" spans="1:20">
      <c r="A447" s="10"/>
      <c r="B447" s="4"/>
      <c r="C447" s="10"/>
      <c r="D447" s="10"/>
      <c r="E447" s="10"/>
      <c r="F447" s="13"/>
      <c r="G447" s="13"/>
      <c r="H447" s="14"/>
      <c r="I447" s="14"/>
      <c r="J447" s="14"/>
      <c r="K447" s="15" t="str">
        <f t="shared" si="24"/>
        <v/>
      </c>
      <c r="L447" s="13"/>
      <c r="M447" s="14"/>
      <c r="N447" s="15" t="str">
        <f t="shared" si="25"/>
        <v/>
      </c>
      <c r="O447" s="10"/>
      <c r="P447" s="10"/>
      <c r="Q447" s="16" t="str">
        <f t="shared" ca="1" si="26"/>
        <v/>
      </c>
      <c r="R447" s="12" t="str">
        <f ca="1">IF(A447="","",IF(G447="","Sem vencimento",IF(N447&lt;=0,"Pago",IF(M447&gt;0,IF(G447&lt;TODAY(),"Parcial vencido","Parcial"),IF(G447&lt;TODAY(),"Vencido",IF(G447=TODAY(),"Vence hoje",IF(G447&lt;=TODAY()+LISTAS!$B$4,"Vence em "&amp;LISTAS!$B$4&amp;" dias","Em aberto")))))))</f>
        <v/>
      </c>
      <c r="S447" s="4"/>
      <c r="T447" s="5" t="str">
        <f t="shared" si="27"/>
        <v/>
      </c>
    </row>
    <row r="448" spans="1:20">
      <c r="A448" s="10"/>
      <c r="B448" s="4"/>
      <c r="C448" s="10"/>
      <c r="D448" s="10"/>
      <c r="E448" s="10"/>
      <c r="F448" s="13"/>
      <c r="G448" s="13"/>
      <c r="H448" s="14"/>
      <c r="I448" s="14"/>
      <c r="J448" s="14"/>
      <c r="K448" s="15" t="str">
        <f t="shared" si="24"/>
        <v/>
      </c>
      <c r="L448" s="13"/>
      <c r="M448" s="14"/>
      <c r="N448" s="15" t="str">
        <f t="shared" si="25"/>
        <v/>
      </c>
      <c r="O448" s="10"/>
      <c r="P448" s="10"/>
      <c r="Q448" s="16" t="str">
        <f t="shared" ca="1" si="26"/>
        <v/>
      </c>
      <c r="R448" s="12" t="str">
        <f ca="1">IF(A448="","",IF(G448="","Sem vencimento",IF(N448&lt;=0,"Pago",IF(M448&gt;0,IF(G448&lt;TODAY(),"Parcial vencido","Parcial"),IF(G448&lt;TODAY(),"Vencido",IF(G448=TODAY(),"Vence hoje",IF(G448&lt;=TODAY()+LISTAS!$B$4,"Vence em "&amp;LISTAS!$B$4&amp;" dias","Em aberto")))))))</f>
        <v/>
      </c>
      <c r="S448" s="4"/>
      <c r="T448" s="5" t="str">
        <f t="shared" si="27"/>
        <v/>
      </c>
    </row>
    <row r="449" spans="1:20">
      <c r="A449" s="10"/>
      <c r="B449" s="4"/>
      <c r="C449" s="10"/>
      <c r="D449" s="10"/>
      <c r="E449" s="10"/>
      <c r="F449" s="13"/>
      <c r="G449" s="13"/>
      <c r="H449" s="14"/>
      <c r="I449" s="14"/>
      <c r="J449" s="14"/>
      <c r="K449" s="15" t="str">
        <f t="shared" si="24"/>
        <v/>
      </c>
      <c r="L449" s="13"/>
      <c r="M449" s="14"/>
      <c r="N449" s="15" t="str">
        <f t="shared" si="25"/>
        <v/>
      </c>
      <c r="O449" s="10"/>
      <c r="P449" s="10"/>
      <c r="Q449" s="16" t="str">
        <f t="shared" ca="1" si="26"/>
        <v/>
      </c>
      <c r="R449" s="12" t="str">
        <f ca="1">IF(A449="","",IF(G449="","Sem vencimento",IF(N449&lt;=0,"Pago",IF(M449&gt;0,IF(G449&lt;TODAY(),"Parcial vencido","Parcial"),IF(G449&lt;TODAY(),"Vencido",IF(G449=TODAY(),"Vence hoje",IF(G449&lt;=TODAY()+LISTAS!$B$4,"Vence em "&amp;LISTAS!$B$4&amp;" dias","Em aberto")))))))</f>
        <v/>
      </c>
      <c r="S449" s="4"/>
      <c r="T449" s="5" t="str">
        <f t="shared" si="27"/>
        <v/>
      </c>
    </row>
    <row r="450" spans="1:20">
      <c r="A450" s="10"/>
      <c r="B450" s="4"/>
      <c r="C450" s="10"/>
      <c r="D450" s="10"/>
      <c r="E450" s="10"/>
      <c r="F450" s="13"/>
      <c r="G450" s="13"/>
      <c r="H450" s="14"/>
      <c r="I450" s="14"/>
      <c r="J450" s="14"/>
      <c r="K450" s="15" t="str">
        <f t="shared" si="24"/>
        <v/>
      </c>
      <c r="L450" s="13"/>
      <c r="M450" s="14"/>
      <c r="N450" s="15" t="str">
        <f t="shared" si="25"/>
        <v/>
      </c>
      <c r="O450" s="10"/>
      <c r="P450" s="10"/>
      <c r="Q450" s="16" t="str">
        <f t="shared" ca="1" si="26"/>
        <v/>
      </c>
      <c r="R450" s="12" t="str">
        <f ca="1">IF(A450="","",IF(G450="","Sem vencimento",IF(N450&lt;=0,"Pago",IF(M450&gt;0,IF(G450&lt;TODAY(),"Parcial vencido","Parcial"),IF(G450&lt;TODAY(),"Vencido",IF(G450=TODAY(),"Vence hoje",IF(G450&lt;=TODAY()+LISTAS!$B$4,"Vence em "&amp;LISTAS!$B$4&amp;" dias","Em aberto")))))))</f>
        <v/>
      </c>
      <c r="S450" s="4"/>
      <c r="T450" s="5" t="str">
        <f t="shared" si="27"/>
        <v/>
      </c>
    </row>
    <row r="451" spans="1:20">
      <c r="A451" s="10"/>
      <c r="B451" s="4"/>
      <c r="C451" s="10"/>
      <c r="D451" s="10"/>
      <c r="E451" s="10"/>
      <c r="F451" s="13"/>
      <c r="G451" s="13"/>
      <c r="H451" s="14"/>
      <c r="I451" s="14"/>
      <c r="J451" s="14"/>
      <c r="K451" s="15" t="str">
        <f t="shared" si="24"/>
        <v/>
      </c>
      <c r="L451" s="13"/>
      <c r="M451" s="14"/>
      <c r="N451" s="15" t="str">
        <f t="shared" si="25"/>
        <v/>
      </c>
      <c r="O451" s="10"/>
      <c r="P451" s="10"/>
      <c r="Q451" s="16" t="str">
        <f t="shared" ca="1" si="26"/>
        <v/>
      </c>
      <c r="R451" s="12" t="str">
        <f ca="1">IF(A451="","",IF(G451="","Sem vencimento",IF(N451&lt;=0,"Pago",IF(M451&gt;0,IF(G451&lt;TODAY(),"Parcial vencido","Parcial"),IF(G451&lt;TODAY(),"Vencido",IF(G451=TODAY(),"Vence hoje",IF(G451&lt;=TODAY()+LISTAS!$B$4,"Vence em "&amp;LISTAS!$B$4&amp;" dias","Em aberto")))))))</f>
        <v/>
      </c>
      <c r="S451" s="4"/>
      <c r="T451" s="5" t="str">
        <f t="shared" si="27"/>
        <v/>
      </c>
    </row>
    <row r="452" spans="1:20">
      <c r="A452" s="10"/>
      <c r="B452" s="4"/>
      <c r="C452" s="10"/>
      <c r="D452" s="10"/>
      <c r="E452" s="10"/>
      <c r="F452" s="13"/>
      <c r="G452" s="13"/>
      <c r="H452" s="14"/>
      <c r="I452" s="14"/>
      <c r="J452" s="14"/>
      <c r="K452" s="15" t="str">
        <f t="shared" si="24"/>
        <v/>
      </c>
      <c r="L452" s="13"/>
      <c r="M452" s="14"/>
      <c r="N452" s="15" t="str">
        <f t="shared" si="25"/>
        <v/>
      </c>
      <c r="O452" s="10"/>
      <c r="P452" s="10"/>
      <c r="Q452" s="16" t="str">
        <f t="shared" ca="1" si="26"/>
        <v/>
      </c>
      <c r="R452" s="12" t="str">
        <f ca="1">IF(A452="","",IF(G452="","Sem vencimento",IF(N452&lt;=0,"Pago",IF(M452&gt;0,IF(G452&lt;TODAY(),"Parcial vencido","Parcial"),IF(G452&lt;TODAY(),"Vencido",IF(G452=TODAY(),"Vence hoje",IF(G452&lt;=TODAY()+LISTAS!$B$4,"Vence em "&amp;LISTAS!$B$4&amp;" dias","Em aberto")))))))</f>
        <v/>
      </c>
      <c r="S452" s="4"/>
      <c r="T452" s="5" t="str">
        <f t="shared" si="27"/>
        <v/>
      </c>
    </row>
    <row r="453" spans="1:20">
      <c r="A453" s="10"/>
      <c r="B453" s="4"/>
      <c r="C453" s="10"/>
      <c r="D453" s="10"/>
      <c r="E453" s="10"/>
      <c r="F453" s="13"/>
      <c r="G453" s="13"/>
      <c r="H453" s="14"/>
      <c r="I453" s="14"/>
      <c r="J453" s="14"/>
      <c r="K453" s="15" t="str">
        <f t="shared" ref="K453:K516" si="28">IF(A453="","",MAX(H453-I453+J453,0))</f>
        <v/>
      </c>
      <c r="L453" s="13"/>
      <c r="M453" s="14"/>
      <c r="N453" s="15" t="str">
        <f t="shared" ref="N453:N516" si="29">IF(A453="","",MAX(K453-M453,0))</f>
        <v/>
      </c>
      <c r="O453" s="10"/>
      <c r="P453" s="10"/>
      <c r="Q453" s="16" t="str">
        <f t="shared" ref="Q453:Q516" ca="1" si="30">IF(OR(A453="",G453="",N453&lt;=0),"",G453-TODAY())</f>
        <v/>
      </c>
      <c r="R453" s="12" t="str">
        <f ca="1">IF(A453="","",IF(G453="","Sem vencimento",IF(N453&lt;=0,"Pago",IF(M453&gt;0,IF(G453&lt;TODAY(),"Parcial vencido","Parcial"),IF(G453&lt;TODAY(),"Vencido",IF(G453=TODAY(),"Vence hoje",IF(G453&lt;=TODAY()+LISTAS!$B$4,"Vence em "&amp;LISTAS!$B$4&amp;" dias","Em aberto")))))))</f>
        <v/>
      </c>
      <c r="S453" s="4"/>
      <c r="T453" s="5" t="str">
        <f t="shared" ref="T453:T516" si="31">IF(A453="","",IF(C453="","Categoria; ","")&amp;IF(G453="","Vencimento; ","")&amp;IF(H453&lt;=0,"Valor; ","")&amp;IF(P453="","Responsável; ","")&amp;IF(AND(M453&gt;0,L453=""),"Data pgto.; ","")&amp;IF(AND(L453&lt;&gt;"",M453&lt;=0),"Valor pago; ","")&amp;IF(M453&gt;K453,"Pagamento &gt; previsto; ","")&amp;IF(AND(E453&lt;&gt;"",COUNTIFS($A$5:$A$1004,A453,$E$5:$E$1004,E453)&gt;1),"Possível duplicidade; ",""))</f>
        <v/>
      </c>
    </row>
    <row r="454" spans="1:20">
      <c r="A454" s="10"/>
      <c r="B454" s="4"/>
      <c r="C454" s="10"/>
      <c r="D454" s="10"/>
      <c r="E454" s="10"/>
      <c r="F454" s="13"/>
      <c r="G454" s="13"/>
      <c r="H454" s="14"/>
      <c r="I454" s="14"/>
      <c r="J454" s="14"/>
      <c r="K454" s="15" t="str">
        <f t="shared" si="28"/>
        <v/>
      </c>
      <c r="L454" s="13"/>
      <c r="M454" s="14"/>
      <c r="N454" s="15" t="str">
        <f t="shared" si="29"/>
        <v/>
      </c>
      <c r="O454" s="10"/>
      <c r="P454" s="10"/>
      <c r="Q454" s="16" t="str">
        <f t="shared" ca="1" si="30"/>
        <v/>
      </c>
      <c r="R454" s="12" t="str">
        <f ca="1">IF(A454="","",IF(G454="","Sem vencimento",IF(N454&lt;=0,"Pago",IF(M454&gt;0,IF(G454&lt;TODAY(),"Parcial vencido","Parcial"),IF(G454&lt;TODAY(),"Vencido",IF(G454=TODAY(),"Vence hoje",IF(G454&lt;=TODAY()+LISTAS!$B$4,"Vence em "&amp;LISTAS!$B$4&amp;" dias","Em aberto")))))))</f>
        <v/>
      </c>
      <c r="S454" s="4"/>
      <c r="T454" s="5" t="str">
        <f t="shared" si="31"/>
        <v/>
      </c>
    </row>
    <row r="455" spans="1:20">
      <c r="A455" s="10"/>
      <c r="B455" s="4"/>
      <c r="C455" s="10"/>
      <c r="D455" s="10"/>
      <c r="E455" s="10"/>
      <c r="F455" s="13"/>
      <c r="G455" s="13"/>
      <c r="H455" s="14"/>
      <c r="I455" s="14"/>
      <c r="J455" s="14"/>
      <c r="K455" s="15" t="str">
        <f t="shared" si="28"/>
        <v/>
      </c>
      <c r="L455" s="13"/>
      <c r="M455" s="14"/>
      <c r="N455" s="15" t="str">
        <f t="shared" si="29"/>
        <v/>
      </c>
      <c r="O455" s="10"/>
      <c r="P455" s="10"/>
      <c r="Q455" s="16" t="str">
        <f t="shared" ca="1" si="30"/>
        <v/>
      </c>
      <c r="R455" s="12" t="str">
        <f ca="1">IF(A455="","",IF(G455="","Sem vencimento",IF(N455&lt;=0,"Pago",IF(M455&gt;0,IF(G455&lt;TODAY(),"Parcial vencido","Parcial"),IF(G455&lt;TODAY(),"Vencido",IF(G455=TODAY(),"Vence hoje",IF(G455&lt;=TODAY()+LISTAS!$B$4,"Vence em "&amp;LISTAS!$B$4&amp;" dias","Em aberto")))))))</f>
        <v/>
      </c>
      <c r="S455" s="4"/>
      <c r="T455" s="5" t="str">
        <f t="shared" si="31"/>
        <v/>
      </c>
    </row>
    <row r="456" spans="1:20">
      <c r="A456" s="10"/>
      <c r="B456" s="4"/>
      <c r="C456" s="10"/>
      <c r="D456" s="10"/>
      <c r="E456" s="10"/>
      <c r="F456" s="13"/>
      <c r="G456" s="13"/>
      <c r="H456" s="14"/>
      <c r="I456" s="14"/>
      <c r="J456" s="14"/>
      <c r="K456" s="15" t="str">
        <f t="shared" si="28"/>
        <v/>
      </c>
      <c r="L456" s="13"/>
      <c r="M456" s="14"/>
      <c r="N456" s="15" t="str">
        <f t="shared" si="29"/>
        <v/>
      </c>
      <c r="O456" s="10"/>
      <c r="P456" s="10"/>
      <c r="Q456" s="16" t="str">
        <f t="shared" ca="1" si="30"/>
        <v/>
      </c>
      <c r="R456" s="12" t="str">
        <f ca="1">IF(A456="","",IF(G456="","Sem vencimento",IF(N456&lt;=0,"Pago",IF(M456&gt;0,IF(G456&lt;TODAY(),"Parcial vencido","Parcial"),IF(G456&lt;TODAY(),"Vencido",IF(G456=TODAY(),"Vence hoje",IF(G456&lt;=TODAY()+LISTAS!$B$4,"Vence em "&amp;LISTAS!$B$4&amp;" dias","Em aberto")))))))</f>
        <v/>
      </c>
      <c r="S456" s="4"/>
      <c r="T456" s="5" t="str">
        <f t="shared" si="31"/>
        <v/>
      </c>
    </row>
    <row r="457" spans="1:20">
      <c r="A457" s="10"/>
      <c r="B457" s="4"/>
      <c r="C457" s="10"/>
      <c r="D457" s="10"/>
      <c r="E457" s="10"/>
      <c r="F457" s="13"/>
      <c r="G457" s="13"/>
      <c r="H457" s="14"/>
      <c r="I457" s="14"/>
      <c r="J457" s="14"/>
      <c r="K457" s="15" t="str">
        <f t="shared" si="28"/>
        <v/>
      </c>
      <c r="L457" s="13"/>
      <c r="M457" s="14"/>
      <c r="N457" s="15" t="str">
        <f t="shared" si="29"/>
        <v/>
      </c>
      <c r="O457" s="10"/>
      <c r="P457" s="10"/>
      <c r="Q457" s="16" t="str">
        <f t="shared" ca="1" si="30"/>
        <v/>
      </c>
      <c r="R457" s="12" t="str">
        <f ca="1">IF(A457="","",IF(G457="","Sem vencimento",IF(N457&lt;=0,"Pago",IF(M457&gt;0,IF(G457&lt;TODAY(),"Parcial vencido","Parcial"),IF(G457&lt;TODAY(),"Vencido",IF(G457=TODAY(),"Vence hoje",IF(G457&lt;=TODAY()+LISTAS!$B$4,"Vence em "&amp;LISTAS!$B$4&amp;" dias","Em aberto")))))))</f>
        <v/>
      </c>
      <c r="S457" s="4"/>
      <c r="T457" s="5" t="str">
        <f t="shared" si="31"/>
        <v/>
      </c>
    </row>
    <row r="458" spans="1:20">
      <c r="A458" s="10"/>
      <c r="B458" s="4"/>
      <c r="C458" s="10"/>
      <c r="D458" s="10"/>
      <c r="E458" s="10"/>
      <c r="F458" s="13"/>
      <c r="G458" s="13"/>
      <c r="H458" s="14"/>
      <c r="I458" s="14"/>
      <c r="J458" s="14"/>
      <c r="K458" s="15" t="str">
        <f t="shared" si="28"/>
        <v/>
      </c>
      <c r="L458" s="13"/>
      <c r="M458" s="14"/>
      <c r="N458" s="15" t="str">
        <f t="shared" si="29"/>
        <v/>
      </c>
      <c r="O458" s="10"/>
      <c r="P458" s="10"/>
      <c r="Q458" s="16" t="str">
        <f t="shared" ca="1" si="30"/>
        <v/>
      </c>
      <c r="R458" s="12" t="str">
        <f ca="1">IF(A458="","",IF(G458="","Sem vencimento",IF(N458&lt;=0,"Pago",IF(M458&gt;0,IF(G458&lt;TODAY(),"Parcial vencido","Parcial"),IF(G458&lt;TODAY(),"Vencido",IF(G458=TODAY(),"Vence hoje",IF(G458&lt;=TODAY()+LISTAS!$B$4,"Vence em "&amp;LISTAS!$B$4&amp;" dias","Em aberto")))))))</f>
        <v/>
      </c>
      <c r="S458" s="4"/>
      <c r="T458" s="5" t="str">
        <f t="shared" si="31"/>
        <v/>
      </c>
    </row>
    <row r="459" spans="1:20">
      <c r="A459" s="10"/>
      <c r="B459" s="4"/>
      <c r="C459" s="10"/>
      <c r="D459" s="10"/>
      <c r="E459" s="10"/>
      <c r="F459" s="13"/>
      <c r="G459" s="13"/>
      <c r="H459" s="14"/>
      <c r="I459" s="14"/>
      <c r="J459" s="14"/>
      <c r="K459" s="15" t="str">
        <f t="shared" si="28"/>
        <v/>
      </c>
      <c r="L459" s="13"/>
      <c r="M459" s="14"/>
      <c r="N459" s="15" t="str">
        <f t="shared" si="29"/>
        <v/>
      </c>
      <c r="O459" s="10"/>
      <c r="P459" s="10"/>
      <c r="Q459" s="16" t="str">
        <f t="shared" ca="1" si="30"/>
        <v/>
      </c>
      <c r="R459" s="12" t="str">
        <f ca="1">IF(A459="","",IF(G459="","Sem vencimento",IF(N459&lt;=0,"Pago",IF(M459&gt;0,IF(G459&lt;TODAY(),"Parcial vencido","Parcial"),IF(G459&lt;TODAY(),"Vencido",IF(G459=TODAY(),"Vence hoje",IF(G459&lt;=TODAY()+LISTAS!$B$4,"Vence em "&amp;LISTAS!$B$4&amp;" dias","Em aberto")))))))</f>
        <v/>
      </c>
      <c r="S459" s="4"/>
      <c r="T459" s="5" t="str">
        <f t="shared" si="31"/>
        <v/>
      </c>
    </row>
    <row r="460" spans="1:20">
      <c r="A460" s="10"/>
      <c r="B460" s="4"/>
      <c r="C460" s="10"/>
      <c r="D460" s="10"/>
      <c r="E460" s="10"/>
      <c r="F460" s="13"/>
      <c r="G460" s="13"/>
      <c r="H460" s="14"/>
      <c r="I460" s="14"/>
      <c r="J460" s="14"/>
      <c r="K460" s="15" t="str">
        <f t="shared" si="28"/>
        <v/>
      </c>
      <c r="L460" s="13"/>
      <c r="M460" s="14"/>
      <c r="N460" s="15" t="str">
        <f t="shared" si="29"/>
        <v/>
      </c>
      <c r="O460" s="10"/>
      <c r="P460" s="10"/>
      <c r="Q460" s="16" t="str">
        <f t="shared" ca="1" si="30"/>
        <v/>
      </c>
      <c r="R460" s="12" t="str">
        <f ca="1">IF(A460="","",IF(G460="","Sem vencimento",IF(N460&lt;=0,"Pago",IF(M460&gt;0,IF(G460&lt;TODAY(),"Parcial vencido","Parcial"),IF(G460&lt;TODAY(),"Vencido",IF(G460=TODAY(),"Vence hoje",IF(G460&lt;=TODAY()+LISTAS!$B$4,"Vence em "&amp;LISTAS!$B$4&amp;" dias","Em aberto")))))))</f>
        <v/>
      </c>
      <c r="S460" s="4"/>
      <c r="T460" s="5" t="str">
        <f t="shared" si="31"/>
        <v/>
      </c>
    </row>
    <row r="461" spans="1:20">
      <c r="A461" s="10"/>
      <c r="B461" s="4"/>
      <c r="C461" s="10"/>
      <c r="D461" s="10"/>
      <c r="E461" s="10"/>
      <c r="F461" s="13"/>
      <c r="G461" s="13"/>
      <c r="H461" s="14"/>
      <c r="I461" s="14"/>
      <c r="J461" s="14"/>
      <c r="K461" s="15" t="str">
        <f t="shared" si="28"/>
        <v/>
      </c>
      <c r="L461" s="13"/>
      <c r="M461" s="14"/>
      <c r="N461" s="15" t="str">
        <f t="shared" si="29"/>
        <v/>
      </c>
      <c r="O461" s="10"/>
      <c r="P461" s="10"/>
      <c r="Q461" s="16" t="str">
        <f t="shared" ca="1" si="30"/>
        <v/>
      </c>
      <c r="R461" s="12" t="str">
        <f ca="1">IF(A461="","",IF(G461="","Sem vencimento",IF(N461&lt;=0,"Pago",IF(M461&gt;0,IF(G461&lt;TODAY(),"Parcial vencido","Parcial"),IF(G461&lt;TODAY(),"Vencido",IF(G461=TODAY(),"Vence hoje",IF(G461&lt;=TODAY()+LISTAS!$B$4,"Vence em "&amp;LISTAS!$B$4&amp;" dias","Em aberto")))))))</f>
        <v/>
      </c>
      <c r="S461" s="4"/>
      <c r="T461" s="5" t="str">
        <f t="shared" si="31"/>
        <v/>
      </c>
    </row>
    <row r="462" spans="1:20">
      <c r="A462" s="10"/>
      <c r="B462" s="4"/>
      <c r="C462" s="10"/>
      <c r="D462" s="10"/>
      <c r="E462" s="10"/>
      <c r="F462" s="13"/>
      <c r="G462" s="13"/>
      <c r="H462" s="14"/>
      <c r="I462" s="14"/>
      <c r="J462" s="14"/>
      <c r="K462" s="15" t="str">
        <f t="shared" si="28"/>
        <v/>
      </c>
      <c r="L462" s="13"/>
      <c r="M462" s="14"/>
      <c r="N462" s="15" t="str">
        <f t="shared" si="29"/>
        <v/>
      </c>
      <c r="O462" s="10"/>
      <c r="P462" s="10"/>
      <c r="Q462" s="16" t="str">
        <f t="shared" ca="1" si="30"/>
        <v/>
      </c>
      <c r="R462" s="12" t="str">
        <f ca="1">IF(A462="","",IF(G462="","Sem vencimento",IF(N462&lt;=0,"Pago",IF(M462&gt;0,IF(G462&lt;TODAY(),"Parcial vencido","Parcial"),IF(G462&lt;TODAY(),"Vencido",IF(G462=TODAY(),"Vence hoje",IF(G462&lt;=TODAY()+LISTAS!$B$4,"Vence em "&amp;LISTAS!$B$4&amp;" dias","Em aberto")))))))</f>
        <v/>
      </c>
      <c r="S462" s="4"/>
      <c r="T462" s="5" t="str">
        <f t="shared" si="31"/>
        <v/>
      </c>
    </row>
    <row r="463" spans="1:20">
      <c r="A463" s="10"/>
      <c r="B463" s="4"/>
      <c r="C463" s="10"/>
      <c r="D463" s="10"/>
      <c r="E463" s="10"/>
      <c r="F463" s="13"/>
      <c r="G463" s="13"/>
      <c r="H463" s="14"/>
      <c r="I463" s="14"/>
      <c r="J463" s="14"/>
      <c r="K463" s="15" t="str">
        <f t="shared" si="28"/>
        <v/>
      </c>
      <c r="L463" s="13"/>
      <c r="M463" s="14"/>
      <c r="N463" s="15" t="str">
        <f t="shared" si="29"/>
        <v/>
      </c>
      <c r="O463" s="10"/>
      <c r="P463" s="10"/>
      <c r="Q463" s="16" t="str">
        <f t="shared" ca="1" si="30"/>
        <v/>
      </c>
      <c r="R463" s="12" t="str">
        <f ca="1">IF(A463="","",IF(G463="","Sem vencimento",IF(N463&lt;=0,"Pago",IF(M463&gt;0,IF(G463&lt;TODAY(),"Parcial vencido","Parcial"),IF(G463&lt;TODAY(),"Vencido",IF(G463=TODAY(),"Vence hoje",IF(G463&lt;=TODAY()+LISTAS!$B$4,"Vence em "&amp;LISTAS!$B$4&amp;" dias","Em aberto")))))))</f>
        <v/>
      </c>
      <c r="S463" s="4"/>
      <c r="T463" s="5" t="str">
        <f t="shared" si="31"/>
        <v/>
      </c>
    </row>
    <row r="464" spans="1:20">
      <c r="A464" s="10"/>
      <c r="B464" s="4"/>
      <c r="C464" s="10"/>
      <c r="D464" s="10"/>
      <c r="E464" s="10"/>
      <c r="F464" s="13"/>
      <c r="G464" s="13"/>
      <c r="H464" s="14"/>
      <c r="I464" s="14"/>
      <c r="J464" s="14"/>
      <c r="K464" s="15" t="str">
        <f t="shared" si="28"/>
        <v/>
      </c>
      <c r="L464" s="13"/>
      <c r="M464" s="14"/>
      <c r="N464" s="15" t="str">
        <f t="shared" si="29"/>
        <v/>
      </c>
      <c r="O464" s="10"/>
      <c r="P464" s="10"/>
      <c r="Q464" s="16" t="str">
        <f t="shared" ca="1" si="30"/>
        <v/>
      </c>
      <c r="R464" s="12" t="str">
        <f ca="1">IF(A464="","",IF(G464="","Sem vencimento",IF(N464&lt;=0,"Pago",IF(M464&gt;0,IF(G464&lt;TODAY(),"Parcial vencido","Parcial"),IF(G464&lt;TODAY(),"Vencido",IF(G464=TODAY(),"Vence hoje",IF(G464&lt;=TODAY()+LISTAS!$B$4,"Vence em "&amp;LISTAS!$B$4&amp;" dias","Em aberto")))))))</f>
        <v/>
      </c>
      <c r="S464" s="4"/>
      <c r="T464" s="5" t="str">
        <f t="shared" si="31"/>
        <v/>
      </c>
    </row>
    <row r="465" spans="1:20">
      <c r="A465" s="10"/>
      <c r="B465" s="4"/>
      <c r="C465" s="10"/>
      <c r="D465" s="10"/>
      <c r="E465" s="10"/>
      <c r="F465" s="13"/>
      <c r="G465" s="13"/>
      <c r="H465" s="14"/>
      <c r="I465" s="14"/>
      <c r="J465" s="14"/>
      <c r="K465" s="15" t="str">
        <f t="shared" si="28"/>
        <v/>
      </c>
      <c r="L465" s="13"/>
      <c r="M465" s="14"/>
      <c r="N465" s="15" t="str">
        <f t="shared" si="29"/>
        <v/>
      </c>
      <c r="O465" s="10"/>
      <c r="P465" s="10"/>
      <c r="Q465" s="16" t="str">
        <f t="shared" ca="1" si="30"/>
        <v/>
      </c>
      <c r="R465" s="12" t="str">
        <f ca="1">IF(A465="","",IF(G465="","Sem vencimento",IF(N465&lt;=0,"Pago",IF(M465&gt;0,IF(G465&lt;TODAY(),"Parcial vencido","Parcial"),IF(G465&lt;TODAY(),"Vencido",IF(G465=TODAY(),"Vence hoje",IF(G465&lt;=TODAY()+LISTAS!$B$4,"Vence em "&amp;LISTAS!$B$4&amp;" dias","Em aberto")))))))</f>
        <v/>
      </c>
      <c r="S465" s="4"/>
      <c r="T465" s="5" t="str">
        <f t="shared" si="31"/>
        <v/>
      </c>
    </row>
    <row r="466" spans="1:20">
      <c r="A466" s="10"/>
      <c r="B466" s="4"/>
      <c r="C466" s="10"/>
      <c r="D466" s="10"/>
      <c r="E466" s="10"/>
      <c r="F466" s="13"/>
      <c r="G466" s="13"/>
      <c r="H466" s="14"/>
      <c r="I466" s="14"/>
      <c r="J466" s="14"/>
      <c r="K466" s="15" t="str">
        <f t="shared" si="28"/>
        <v/>
      </c>
      <c r="L466" s="13"/>
      <c r="M466" s="14"/>
      <c r="N466" s="15" t="str">
        <f t="shared" si="29"/>
        <v/>
      </c>
      <c r="O466" s="10"/>
      <c r="P466" s="10"/>
      <c r="Q466" s="16" t="str">
        <f t="shared" ca="1" si="30"/>
        <v/>
      </c>
      <c r="R466" s="12" t="str">
        <f ca="1">IF(A466="","",IF(G466="","Sem vencimento",IF(N466&lt;=0,"Pago",IF(M466&gt;0,IF(G466&lt;TODAY(),"Parcial vencido","Parcial"),IF(G466&lt;TODAY(),"Vencido",IF(G466=TODAY(),"Vence hoje",IF(G466&lt;=TODAY()+LISTAS!$B$4,"Vence em "&amp;LISTAS!$B$4&amp;" dias","Em aberto")))))))</f>
        <v/>
      </c>
      <c r="S466" s="4"/>
      <c r="T466" s="5" t="str">
        <f t="shared" si="31"/>
        <v/>
      </c>
    </row>
    <row r="467" spans="1:20">
      <c r="A467" s="10"/>
      <c r="B467" s="4"/>
      <c r="C467" s="10"/>
      <c r="D467" s="10"/>
      <c r="E467" s="10"/>
      <c r="F467" s="13"/>
      <c r="G467" s="13"/>
      <c r="H467" s="14"/>
      <c r="I467" s="14"/>
      <c r="J467" s="14"/>
      <c r="K467" s="15" t="str">
        <f t="shared" si="28"/>
        <v/>
      </c>
      <c r="L467" s="13"/>
      <c r="M467" s="14"/>
      <c r="N467" s="15" t="str">
        <f t="shared" si="29"/>
        <v/>
      </c>
      <c r="O467" s="10"/>
      <c r="P467" s="10"/>
      <c r="Q467" s="16" t="str">
        <f t="shared" ca="1" si="30"/>
        <v/>
      </c>
      <c r="R467" s="12" t="str">
        <f ca="1">IF(A467="","",IF(G467="","Sem vencimento",IF(N467&lt;=0,"Pago",IF(M467&gt;0,IF(G467&lt;TODAY(),"Parcial vencido","Parcial"),IF(G467&lt;TODAY(),"Vencido",IF(G467=TODAY(),"Vence hoje",IF(G467&lt;=TODAY()+LISTAS!$B$4,"Vence em "&amp;LISTAS!$B$4&amp;" dias","Em aberto")))))))</f>
        <v/>
      </c>
      <c r="S467" s="4"/>
      <c r="T467" s="5" t="str">
        <f t="shared" si="31"/>
        <v/>
      </c>
    </row>
    <row r="468" spans="1:20">
      <c r="A468" s="10"/>
      <c r="B468" s="4"/>
      <c r="C468" s="10"/>
      <c r="D468" s="10"/>
      <c r="E468" s="10"/>
      <c r="F468" s="13"/>
      <c r="G468" s="13"/>
      <c r="H468" s="14"/>
      <c r="I468" s="14"/>
      <c r="J468" s="14"/>
      <c r="K468" s="15" t="str">
        <f t="shared" si="28"/>
        <v/>
      </c>
      <c r="L468" s="13"/>
      <c r="M468" s="14"/>
      <c r="N468" s="15" t="str">
        <f t="shared" si="29"/>
        <v/>
      </c>
      <c r="O468" s="10"/>
      <c r="P468" s="10"/>
      <c r="Q468" s="16" t="str">
        <f t="shared" ca="1" si="30"/>
        <v/>
      </c>
      <c r="R468" s="12" t="str">
        <f ca="1">IF(A468="","",IF(G468="","Sem vencimento",IF(N468&lt;=0,"Pago",IF(M468&gt;0,IF(G468&lt;TODAY(),"Parcial vencido","Parcial"),IF(G468&lt;TODAY(),"Vencido",IF(G468=TODAY(),"Vence hoje",IF(G468&lt;=TODAY()+LISTAS!$B$4,"Vence em "&amp;LISTAS!$B$4&amp;" dias","Em aberto")))))))</f>
        <v/>
      </c>
      <c r="S468" s="4"/>
      <c r="T468" s="5" t="str">
        <f t="shared" si="31"/>
        <v/>
      </c>
    </row>
    <row r="469" spans="1:20">
      <c r="A469" s="10"/>
      <c r="B469" s="4"/>
      <c r="C469" s="10"/>
      <c r="D469" s="10"/>
      <c r="E469" s="10"/>
      <c r="F469" s="13"/>
      <c r="G469" s="13"/>
      <c r="H469" s="14"/>
      <c r="I469" s="14"/>
      <c r="J469" s="14"/>
      <c r="K469" s="15" t="str">
        <f t="shared" si="28"/>
        <v/>
      </c>
      <c r="L469" s="13"/>
      <c r="M469" s="14"/>
      <c r="N469" s="15" t="str">
        <f t="shared" si="29"/>
        <v/>
      </c>
      <c r="O469" s="10"/>
      <c r="P469" s="10"/>
      <c r="Q469" s="16" t="str">
        <f t="shared" ca="1" si="30"/>
        <v/>
      </c>
      <c r="R469" s="12" t="str">
        <f ca="1">IF(A469="","",IF(G469="","Sem vencimento",IF(N469&lt;=0,"Pago",IF(M469&gt;0,IF(G469&lt;TODAY(),"Parcial vencido","Parcial"),IF(G469&lt;TODAY(),"Vencido",IF(G469=TODAY(),"Vence hoje",IF(G469&lt;=TODAY()+LISTAS!$B$4,"Vence em "&amp;LISTAS!$B$4&amp;" dias","Em aberto")))))))</f>
        <v/>
      </c>
      <c r="S469" s="4"/>
      <c r="T469" s="5" t="str">
        <f t="shared" si="31"/>
        <v/>
      </c>
    </row>
    <row r="470" spans="1:20">
      <c r="A470" s="10"/>
      <c r="B470" s="4"/>
      <c r="C470" s="10"/>
      <c r="D470" s="10"/>
      <c r="E470" s="10"/>
      <c r="F470" s="13"/>
      <c r="G470" s="13"/>
      <c r="H470" s="14"/>
      <c r="I470" s="14"/>
      <c r="J470" s="14"/>
      <c r="K470" s="15" t="str">
        <f t="shared" si="28"/>
        <v/>
      </c>
      <c r="L470" s="13"/>
      <c r="M470" s="14"/>
      <c r="N470" s="15" t="str">
        <f t="shared" si="29"/>
        <v/>
      </c>
      <c r="O470" s="10"/>
      <c r="P470" s="10"/>
      <c r="Q470" s="16" t="str">
        <f t="shared" ca="1" si="30"/>
        <v/>
      </c>
      <c r="R470" s="12" t="str">
        <f ca="1">IF(A470="","",IF(G470="","Sem vencimento",IF(N470&lt;=0,"Pago",IF(M470&gt;0,IF(G470&lt;TODAY(),"Parcial vencido","Parcial"),IF(G470&lt;TODAY(),"Vencido",IF(G470=TODAY(),"Vence hoje",IF(G470&lt;=TODAY()+LISTAS!$B$4,"Vence em "&amp;LISTAS!$B$4&amp;" dias","Em aberto")))))))</f>
        <v/>
      </c>
      <c r="S470" s="4"/>
      <c r="T470" s="5" t="str">
        <f t="shared" si="31"/>
        <v/>
      </c>
    </row>
    <row r="471" spans="1:20">
      <c r="A471" s="10"/>
      <c r="B471" s="4"/>
      <c r="C471" s="10"/>
      <c r="D471" s="10"/>
      <c r="E471" s="10"/>
      <c r="F471" s="13"/>
      <c r="G471" s="13"/>
      <c r="H471" s="14"/>
      <c r="I471" s="14"/>
      <c r="J471" s="14"/>
      <c r="K471" s="15" t="str">
        <f t="shared" si="28"/>
        <v/>
      </c>
      <c r="L471" s="13"/>
      <c r="M471" s="14"/>
      <c r="N471" s="15" t="str">
        <f t="shared" si="29"/>
        <v/>
      </c>
      <c r="O471" s="10"/>
      <c r="P471" s="10"/>
      <c r="Q471" s="16" t="str">
        <f t="shared" ca="1" si="30"/>
        <v/>
      </c>
      <c r="R471" s="12" t="str">
        <f ca="1">IF(A471="","",IF(G471="","Sem vencimento",IF(N471&lt;=0,"Pago",IF(M471&gt;0,IF(G471&lt;TODAY(),"Parcial vencido","Parcial"),IF(G471&lt;TODAY(),"Vencido",IF(G471=TODAY(),"Vence hoje",IF(G471&lt;=TODAY()+LISTAS!$B$4,"Vence em "&amp;LISTAS!$B$4&amp;" dias","Em aberto")))))))</f>
        <v/>
      </c>
      <c r="S471" s="4"/>
      <c r="T471" s="5" t="str">
        <f t="shared" si="31"/>
        <v/>
      </c>
    </row>
    <row r="472" spans="1:20">
      <c r="A472" s="10"/>
      <c r="B472" s="4"/>
      <c r="C472" s="10"/>
      <c r="D472" s="10"/>
      <c r="E472" s="10"/>
      <c r="F472" s="13"/>
      <c r="G472" s="13"/>
      <c r="H472" s="14"/>
      <c r="I472" s="14"/>
      <c r="J472" s="14"/>
      <c r="K472" s="15" t="str">
        <f t="shared" si="28"/>
        <v/>
      </c>
      <c r="L472" s="13"/>
      <c r="M472" s="14"/>
      <c r="N472" s="15" t="str">
        <f t="shared" si="29"/>
        <v/>
      </c>
      <c r="O472" s="10"/>
      <c r="P472" s="10"/>
      <c r="Q472" s="16" t="str">
        <f t="shared" ca="1" si="30"/>
        <v/>
      </c>
      <c r="R472" s="12" t="str">
        <f ca="1">IF(A472="","",IF(G472="","Sem vencimento",IF(N472&lt;=0,"Pago",IF(M472&gt;0,IF(G472&lt;TODAY(),"Parcial vencido","Parcial"),IF(G472&lt;TODAY(),"Vencido",IF(G472=TODAY(),"Vence hoje",IF(G472&lt;=TODAY()+LISTAS!$B$4,"Vence em "&amp;LISTAS!$B$4&amp;" dias","Em aberto")))))))</f>
        <v/>
      </c>
      <c r="S472" s="4"/>
      <c r="T472" s="5" t="str">
        <f t="shared" si="31"/>
        <v/>
      </c>
    </row>
    <row r="473" spans="1:20">
      <c r="A473" s="10"/>
      <c r="B473" s="4"/>
      <c r="C473" s="10"/>
      <c r="D473" s="10"/>
      <c r="E473" s="10"/>
      <c r="F473" s="13"/>
      <c r="G473" s="13"/>
      <c r="H473" s="14"/>
      <c r="I473" s="14"/>
      <c r="J473" s="14"/>
      <c r="K473" s="15" t="str">
        <f t="shared" si="28"/>
        <v/>
      </c>
      <c r="L473" s="13"/>
      <c r="M473" s="14"/>
      <c r="N473" s="15" t="str">
        <f t="shared" si="29"/>
        <v/>
      </c>
      <c r="O473" s="10"/>
      <c r="P473" s="10"/>
      <c r="Q473" s="16" t="str">
        <f t="shared" ca="1" si="30"/>
        <v/>
      </c>
      <c r="R473" s="12" t="str">
        <f ca="1">IF(A473="","",IF(G473="","Sem vencimento",IF(N473&lt;=0,"Pago",IF(M473&gt;0,IF(G473&lt;TODAY(),"Parcial vencido","Parcial"),IF(G473&lt;TODAY(),"Vencido",IF(G473=TODAY(),"Vence hoje",IF(G473&lt;=TODAY()+LISTAS!$B$4,"Vence em "&amp;LISTAS!$B$4&amp;" dias","Em aberto")))))))</f>
        <v/>
      </c>
      <c r="S473" s="4"/>
      <c r="T473" s="5" t="str">
        <f t="shared" si="31"/>
        <v/>
      </c>
    </row>
    <row r="474" spans="1:20">
      <c r="A474" s="10"/>
      <c r="B474" s="4"/>
      <c r="C474" s="10"/>
      <c r="D474" s="10"/>
      <c r="E474" s="10"/>
      <c r="F474" s="13"/>
      <c r="G474" s="13"/>
      <c r="H474" s="14"/>
      <c r="I474" s="14"/>
      <c r="J474" s="14"/>
      <c r="K474" s="15" t="str">
        <f t="shared" si="28"/>
        <v/>
      </c>
      <c r="L474" s="13"/>
      <c r="M474" s="14"/>
      <c r="N474" s="15" t="str">
        <f t="shared" si="29"/>
        <v/>
      </c>
      <c r="O474" s="10"/>
      <c r="P474" s="10"/>
      <c r="Q474" s="16" t="str">
        <f t="shared" ca="1" si="30"/>
        <v/>
      </c>
      <c r="R474" s="12" t="str">
        <f ca="1">IF(A474="","",IF(G474="","Sem vencimento",IF(N474&lt;=0,"Pago",IF(M474&gt;0,IF(G474&lt;TODAY(),"Parcial vencido","Parcial"),IF(G474&lt;TODAY(),"Vencido",IF(G474=TODAY(),"Vence hoje",IF(G474&lt;=TODAY()+LISTAS!$B$4,"Vence em "&amp;LISTAS!$B$4&amp;" dias","Em aberto")))))))</f>
        <v/>
      </c>
      <c r="S474" s="4"/>
      <c r="T474" s="5" t="str">
        <f t="shared" si="31"/>
        <v/>
      </c>
    </row>
    <row r="475" spans="1:20">
      <c r="A475" s="10"/>
      <c r="B475" s="4"/>
      <c r="C475" s="10"/>
      <c r="D475" s="10"/>
      <c r="E475" s="10"/>
      <c r="F475" s="13"/>
      <c r="G475" s="13"/>
      <c r="H475" s="14"/>
      <c r="I475" s="14"/>
      <c r="J475" s="14"/>
      <c r="K475" s="15" t="str">
        <f t="shared" si="28"/>
        <v/>
      </c>
      <c r="L475" s="13"/>
      <c r="M475" s="14"/>
      <c r="N475" s="15" t="str">
        <f t="shared" si="29"/>
        <v/>
      </c>
      <c r="O475" s="10"/>
      <c r="P475" s="10"/>
      <c r="Q475" s="16" t="str">
        <f t="shared" ca="1" si="30"/>
        <v/>
      </c>
      <c r="R475" s="12" t="str">
        <f ca="1">IF(A475="","",IF(G475="","Sem vencimento",IF(N475&lt;=0,"Pago",IF(M475&gt;0,IF(G475&lt;TODAY(),"Parcial vencido","Parcial"),IF(G475&lt;TODAY(),"Vencido",IF(G475=TODAY(),"Vence hoje",IF(G475&lt;=TODAY()+LISTAS!$B$4,"Vence em "&amp;LISTAS!$B$4&amp;" dias","Em aberto")))))))</f>
        <v/>
      </c>
      <c r="S475" s="4"/>
      <c r="T475" s="5" t="str">
        <f t="shared" si="31"/>
        <v/>
      </c>
    </row>
    <row r="476" spans="1:20">
      <c r="A476" s="10"/>
      <c r="B476" s="4"/>
      <c r="C476" s="10"/>
      <c r="D476" s="10"/>
      <c r="E476" s="10"/>
      <c r="F476" s="13"/>
      <c r="G476" s="13"/>
      <c r="H476" s="14"/>
      <c r="I476" s="14"/>
      <c r="J476" s="14"/>
      <c r="K476" s="15" t="str">
        <f t="shared" si="28"/>
        <v/>
      </c>
      <c r="L476" s="13"/>
      <c r="M476" s="14"/>
      <c r="N476" s="15" t="str">
        <f t="shared" si="29"/>
        <v/>
      </c>
      <c r="O476" s="10"/>
      <c r="P476" s="10"/>
      <c r="Q476" s="16" t="str">
        <f t="shared" ca="1" si="30"/>
        <v/>
      </c>
      <c r="R476" s="12" t="str">
        <f ca="1">IF(A476="","",IF(G476="","Sem vencimento",IF(N476&lt;=0,"Pago",IF(M476&gt;0,IF(G476&lt;TODAY(),"Parcial vencido","Parcial"),IF(G476&lt;TODAY(),"Vencido",IF(G476=TODAY(),"Vence hoje",IF(G476&lt;=TODAY()+LISTAS!$B$4,"Vence em "&amp;LISTAS!$B$4&amp;" dias","Em aberto")))))))</f>
        <v/>
      </c>
      <c r="S476" s="4"/>
      <c r="T476" s="5" t="str">
        <f t="shared" si="31"/>
        <v/>
      </c>
    </row>
    <row r="477" spans="1:20">
      <c r="A477" s="10"/>
      <c r="B477" s="4"/>
      <c r="C477" s="10"/>
      <c r="D477" s="10"/>
      <c r="E477" s="10"/>
      <c r="F477" s="13"/>
      <c r="G477" s="13"/>
      <c r="H477" s="14"/>
      <c r="I477" s="14"/>
      <c r="J477" s="14"/>
      <c r="K477" s="15" t="str">
        <f t="shared" si="28"/>
        <v/>
      </c>
      <c r="L477" s="13"/>
      <c r="M477" s="14"/>
      <c r="N477" s="15" t="str">
        <f t="shared" si="29"/>
        <v/>
      </c>
      <c r="O477" s="10"/>
      <c r="P477" s="10"/>
      <c r="Q477" s="16" t="str">
        <f t="shared" ca="1" si="30"/>
        <v/>
      </c>
      <c r="R477" s="12" t="str">
        <f ca="1">IF(A477="","",IF(G477="","Sem vencimento",IF(N477&lt;=0,"Pago",IF(M477&gt;0,IF(G477&lt;TODAY(),"Parcial vencido","Parcial"),IF(G477&lt;TODAY(),"Vencido",IF(G477=TODAY(),"Vence hoje",IF(G477&lt;=TODAY()+LISTAS!$B$4,"Vence em "&amp;LISTAS!$B$4&amp;" dias","Em aberto")))))))</f>
        <v/>
      </c>
      <c r="S477" s="4"/>
      <c r="T477" s="5" t="str">
        <f t="shared" si="31"/>
        <v/>
      </c>
    </row>
    <row r="478" spans="1:20">
      <c r="A478" s="10"/>
      <c r="B478" s="4"/>
      <c r="C478" s="10"/>
      <c r="D478" s="10"/>
      <c r="E478" s="10"/>
      <c r="F478" s="13"/>
      <c r="G478" s="13"/>
      <c r="H478" s="14"/>
      <c r="I478" s="14"/>
      <c r="J478" s="14"/>
      <c r="K478" s="15" t="str">
        <f t="shared" si="28"/>
        <v/>
      </c>
      <c r="L478" s="13"/>
      <c r="M478" s="14"/>
      <c r="N478" s="15" t="str">
        <f t="shared" si="29"/>
        <v/>
      </c>
      <c r="O478" s="10"/>
      <c r="P478" s="10"/>
      <c r="Q478" s="16" t="str">
        <f t="shared" ca="1" si="30"/>
        <v/>
      </c>
      <c r="R478" s="12" t="str">
        <f ca="1">IF(A478="","",IF(G478="","Sem vencimento",IF(N478&lt;=0,"Pago",IF(M478&gt;0,IF(G478&lt;TODAY(),"Parcial vencido","Parcial"),IF(G478&lt;TODAY(),"Vencido",IF(G478=TODAY(),"Vence hoje",IF(G478&lt;=TODAY()+LISTAS!$B$4,"Vence em "&amp;LISTAS!$B$4&amp;" dias","Em aberto")))))))</f>
        <v/>
      </c>
      <c r="S478" s="4"/>
      <c r="T478" s="5" t="str">
        <f t="shared" si="31"/>
        <v/>
      </c>
    </row>
    <row r="479" spans="1:20">
      <c r="A479" s="10"/>
      <c r="B479" s="4"/>
      <c r="C479" s="10"/>
      <c r="D479" s="10"/>
      <c r="E479" s="10"/>
      <c r="F479" s="13"/>
      <c r="G479" s="13"/>
      <c r="H479" s="14"/>
      <c r="I479" s="14"/>
      <c r="J479" s="14"/>
      <c r="K479" s="15" t="str">
        <f t="shared" si="28"/>
        <v/>
      </c>
      <c r="L479" s="13"/>
      <c r="M479" s="14"/>
      <c r="N479" s="15" t="str">
        <f t="shared" si="29"/>
        <v/>
      </c>
      <c r="O479" s="10"/>
      <c r="P479" s="10"/>
      <c r="Q479" s="16" t="str">
        <f t="shared" ca="1" si="30"/>
        <v/>
      </c>
      <c r="R479" s="12" t="str">
        <f ca="1">IF(A479="","",IF(G479="","Sem vencimento",IF(N479&lt;=0,"Pago",IF(M479&gt;0,IF(G479&lt;TODAY(),"Parcial vencido","Parcial"),IF(G479&lt;TODAY(),"Vencido",IF(G479=TODAY(),"Vence hoje",IF(G479&lt;=TODAY()+LISTAS!$B$4,"Vence em "&amp;LISTAS!$B$4&amp;" dias","Em aberto")))))))</f>
        <v/>
      </c>
      <c r="S479" s="4"/>
      <c r="T479" s="5" t="str">
        <f t="shared" si="31"/>
        <v/>
      </c>
    </row>
    <row r="480" spans="1:20">
      <c r="A480" s="10"/>
      <c r="B480" s="4"/>
      <c r="C480" s="10"/>
      <c r="D480" s="10"/>
      <c r="E480" s="10"/>
      <c r="F480" s="13"/>
      <c r="G480" s="13"/>
      <c r="H480" s="14"/>
      <c r="I480" s="14"/>
      <c r="J480" s="14"/>
      <c r="K480" s="15" t="str">
        <f t="shared" si="28"/>
        <v/>
      </c>
      <c r="L480" s="13"/>
      <c r="M480" s="14"/>
      <c r="N480" s="15" t="str">
        <f t="shared" si="29"/>
        <v/>
      </c>
      <c r="O480" s="10"/>
      <c r="P480" s="10"/>
      <c r="Q480" s="16" t="str">
        <f t="shared" ca="1" si="30"/>
        <v/>
      </c>
      <c r="R480" s="12" t="str">
        <f ca="1">IF(A480="","",IF(G480="","Sem vencimento",IF(N480&lt;=0,"Pago",IF(M480&gt;0,IF(G480&lt;TODAY(),"Parcial vencido","Parcial"),IF(G480&lt;TODAY(),"Vencido",IF(G480=TODAY(),"Vence hoje",IF(G480&lt;=TODAY()+LISTAS!$B$4,"Vence em "&amp;LISTAS!$B$4&amp;" dias","Em aberto")))))))</f>
        <v/>
      </c>
      <c r="S480" s="4"/>
      <c r="T480" s="5" t="str">
        <f t="shared" si="31"/>
        <v/>
      </c>
    </row>
    <row r="481" spans="1:20">
      <c r="A481" s="10"/>
      <c r="B481" s="4"/>
      <c r="C481" s="10"/>
      <c r="D481" s="10"/>
      <c r="E481" s="10"/>
      <c r="F481" s="13"/>
      <c r="G481" s="13"/>
      <c r="H481" s="14"/>
      <c r="I481" s="14"/>
      <c r="J481" s="14"/>
      <c r="K481" s="15" t="str">
        <f t="shared" si="28"/>
        <v/>
      </c>
      <c r="L481" s="13"/>
      <c r="M481" s="14"/>
      <c r="N481" s="15" t="str">
        <f t="shared" si="29"/>
        <v/>
      </c>
      <c r="O481" s="10"/>
      <c r="P481" s="10"/>
      <c r="Q481" s="16" t="str">
        <f t="shared" ca="1" si="30"/>
        <v/>
      </c>
      <c r="R481" s="12" t="str">
        <f ca="1">IF(A481="","",IF(G481="","Sem vencimento",IF(N481&lt;=0,"Pago",IF(M481&gt;0,IF(G481&lt;TODAY(),"Parcial vencido","Parcial"),IF(G481&lt;TODAY(),"Vencido",IF(G481=TODAY(),"Vence hoje",IF(G481&lt;=TODAY()+LISTAS!$B$4,"Vence em "&amp;LISTAS!$B$4&amp;" dias","Em aberto")))))))</f>
        <v/>
      </c>
      <c r="S481" s="4"/>
      <c r="T481" s="5" t="str">
        <f t="shared" si="31"/>
        <v/>
      </c>
    </row>
    <row r="482" spans="1:20">
      <c r="A482" s="10"/>
      <c r="B482" s="4"/>
      <c r="C482" s="10"/>
      <c r="D482" s="10"/>
      <c r="E482" s="10"/>
      <c r="F482" s="13"/>
      <c r="G482" s="13"/>
      <c r="H482" s="14"/>
      <c r="I482" s="14"/>
      <c r="J482" s="14"/>
      <c r="K482" s="15" t="str">
        <f t="shared" si="28"/>
        <v/>
      </c>
      <c r="L482" s="13"/>
      <c r="M482" s="14"/>
      <c r="N482" s="15" t="str">
        <f t="shared" si="29"/>
        <v/>
      </c>
      <c r="O482" s="10"/>
      <c r="P482" s="10"/>
      <c r="Q482" s="16" t="str">
        <f t="shared" ca="1" si="30"/>
        <v/>
      </c>
      <c r="R482" s="12" t="str">
        <f ca="1">IF(A482="","",IF(G482="","Sem vencimento",IF(N482&lt;=0,"Pago",IF(M482&gt;0,IF(G482&lt;TODAY(),"Parcial vencido","Parcial"),IF(G482&lt;TODAY(),"Vencido",IF(G482=TODAY(),"Vence hoje",IF(G482&lt;=TODAY()+LISTAS!$B$4,"Vence em "&amp;LISTAS!$B$4&amp;" dias","Em aberto")))))))</f>
        <v/>
      </c>
      <c r="S482" s="4"/>
      <c r="T482" s="5" t="str">
        <f t="shared" si="31"/>
        <v/>
      </c>
    </row>
    <row r="483" spans="1:20">
      <c r="A483" s="10"/>
      <c r="B483" s="4"/>
      <c r="C483" s="10"/>
      <c r="D483" s="10"/>
      <c r="E483" s="10"/>
      <c r="F483" s="13"/>
      <c r="G483" s="13"/>
      <c r="H483" s="14"/>
      <c r="I483" s="14"/>
      <c r="J483" s="14"/>
      <c r="K483" s="15" t="str">
        <f t="shared" si="28"/>
        <v/>
      </c>
      <c r="L483" s="13"/>
      <c r="M483" s="14"/>
      <c r="N483" s="15" t="str">
        <f t="shared" si="29"/>
        <v/>
      </c>
      <c r="O483" s="10"/>
      <c r="P483" s="10"/>
      <c r="Q483" s="16" t="str">
        <f t="shared" ca="1" si="30"/>
        <v/>
      </c>
      <c r="R483" s="12" t="str">
        <f ca="1">IF(A483="","",IF(G483="","Sem vencimento",IF(N483&lt;=0,"Pago",IF(M483&gt;0,IF(G483&lt;TODAY(),"Parcial vencido","Parcial"),IF(G483&lt;TODAY(),"Vencido",IF(G483=TODAY(),"Vence hoje",IF(G483&lt;=TODAY()+LISTAS!$B$4,"Vence em "&amp;LISTAS!$B$4&amp;" dias","Em aberto")))))))</f>
        <v/>
      </c>
      <c r="S483" s="4"/>
      <c r="T483" s="5" t="str">
        <f t="shared" si="31"/>
        <v/>
      </c>
    </row>
    <row r="484" spans="1:20">
      <c r="A484" s="10"/>
      <c r="B484" s="4"/>
      <c r="C484" s="10"/>
      <c r="D484" s="10"/>
      <c r="E484" s="10"/>
      <c r="F484" s="13"/>
      <c r="G484" s="13"/>
      <c r="H484" s="14"/>
      <c r="I484" s="14"/>
      <c r="J484" s="14"/>
      <c r="K484" s="15" t="str">
        <f t="shared" si="28"/>
        <v/>
      </c>
      <c r="L484" s="13"/>
      <c r="M484" s="14"/>
      <c r="N484" s="15" t="str">
        <f t="shared" si="29"/>
        <v/>
      </c>
      <c r="O484" s="10"/>
      <c r="P484" s="10"/>
      <c r="Q484" s="16" t="str">
        <f t="shared" ca="1" si="30"/>
        <v/>
      </c>
      <c r="R484" s="12" t="str">
        <f ca="1">IF(A484="","",IF(G484="","Sem vencimento",IF(N484&lt;=0,"Pago",IF(M484&gt;0,IF(G484&lt;TODAY(),"Parcial vencido","Parcial"),IF(G484&lt;TODAY(),"Vencido",IF(G484=TODAY(),"Vence hoje",IF(G484&lt;=TODAY()+LISTAS!$B$4,"Vence em "&amp;LISTAS!$B$4&amp;" dias","Em aberto")))))))</f>
        <v/>
      </c>
      <c r="S484" s="4"/>
      <c r="T484" s="5" t="str">
        <f t="shared" si="31"/>
        <v/>
      </c>
    </row>
    <row r="485" spans="1:20">
      <c r="A485" s="10"/>
      <c r="B485" s="4"/>
      <c r="C485" s="10"/>
      <c r="D485" s="10"/>
      <c r="E485" s="10"/>
      <c r="F485" s="13"/>
      <c r="G485" s="13"/>
      <c r="H485" s="14"/>
      <c r="I485" s="14"/>
      <c r="J485" s="14"/>
      <c r="K485" s="15" t="str">
        <f t="shared" si="28"/>
        <v/>
      </c>
      <c r="L485" s="13"/>
      <c r="M485" s="14"/>
      <c r="N485" s="15" t="str">
        <f t="shared" si="29"/>
        <v/>
      </c>
      <c r="O485" s="10"/>
      <c r="P485" s="10"/>
      <c r="Q485" s="16" t="str">
        <f t="shared" ca="1" si="30"/>
        <v/>
      </c>
      <c r="R485" s="12" t="str">
        <f ca="1">IF(A485="","",IF(G485="","Sem vencimento",IF(N485&lt;=0,"Pago",IF(M485&gt;0,IF(G485&lt;TODAY(),"Parcial vencido","Parcial"),IF(G485&lt;TODAY(),"Vencido",IF(G485=TODAY(),"Vence hoje",IF(G485&lt;=TODAY()+LISTAS!$B$4,"Vence em "&amp;LISTAS!$B$4&amp;" dias","Em aberto")))))))</f>
        <v/>
      </c>
      <c r="S485" s="4"/>
      <c r="T485" s="5" t="str">
        <f t="shared" si="31"/>
        <v/>
      </c>
    </row>
    <row r="486" spans="1:20">
      <c r="A486" s="10"/>
      <c r="B486" s="4"/>
      <c r="C486" s="10"/>
      <c r="D486" s="10"/>
      <c r="E486" s="10"/>
      <c r="F486" s="13"/>
      <c r="G486" s="13"/>
      <c r="H486" s="14"/>
      <c r="I486" s="14"/>
      <c r="J486" s="14"/>
      <c r="K486" s="15" t="str">
        <f t="shared" si="28"/>
        <v/>
      </c>
      <c r="L486" s="13"/>
      <c r="M486" s="14"/>
      <c r="N486" s="15" t="str">
        <f t="shared" si="29"/>
        <v/>
      </c>
      <c r="O486" s="10"/>
      <c r="P486" s="10"/>
      <c r="Q486" s="16" t="str">
        <f t="shared" ca="1" si="30"/>
        <v/>
      </c>
      <c r="R486" s="12" t="str">
        <f ca="1">IF(A486="","",IF(G486="","Sem vencimento",IF(N486&lt;=0,"Pago",IF(M486&gt;0,IF(G486&lt;TODAY(),"Parcial vencido","Parcial"),IF(G486&lt;TODAY(),"Vencido",IF(G486=TODAY(),"Vence hoje",IF(G486&lt;=TODAY()+LISTAS!$B$4,"Vence em "&amp;LISTAS!$B$4&amp;" dias","Em aberto")))))))</f>
        <v/>
      </c>
      <c r="S486" s="4"/>
      <c r="T486" s="5" t="str">
        <f t="shared" si="31"/>
        <v/>
      </c>
    </row>
    <row r="487" spans="1:20">
      <c r="A487" s="10"/>
      <c r="B487" s="4"/>
      <c r="C487" s="10"/>
      <c r="D487" s="10"/>
      <c r="E487" s="10"/>
      <c r="F487" s="13"/>
      <c r="G487" s="13"/>
      <c r="H487" s="14"/>
      <c r="I487" s="14"/>
      <c r="J487" s="14"/>
      <c r="K487" s="15" t="str">
        <f t="shared" si="28"/>
        <v/>
      </c>
      <c r="L487" s="13"/>
      <c r="M487" s="14"/>
      <c r="N487" s="15" t="str">
        <f t="shared" si="29"/>
        <v/>
      </c>
      <c r="O487" s="10"/>
      <c r="P487" s="10"/>
      <c r="Q487" s="16" t="str">
        <f t="shared" ca="1" si="30"/>
        <v/>
      </c>
      <c r="R487" s="12" t="str">
        <f ca="1">IF(A487="","",IF(G487="","Sem vencimento",IF(N487&lt;=0,"Pago",IF(M487&gt;0,IF(G487&lt;TODAY(),"Parcial vencido","Parcial"),IF(G487&lt;TODAY(),"Vencido",IF(G487=TODAY(),"Vence hoje",IF(G487&lt;=TODAY()+LISTAS!$B$4,"Vence em "&amp;LISTAS!$B$4&amp;" dias","Em aberto")))))))</f>
        <v/>
      </c>
      <c r="S487" s="4"/>
      <c r="T487" s="5" t="str">
        <f t="shared" si="31"/>
        <v/>
      </c>
    </row>
    <row r="488" spans="1:20">
      <c r="A488" s="10"/>
      <c r="B488" s="4"/>
      <c r="C488" s="10"/>
      <c r="D488" s="10"/>
      <c r="E488" s="10"/>
      <c r="F488" s="13"/>
      <c r="G488" s="13"/>
      <c r="H488" s="14"/>
      <c r="I488" s="14"/>
      <c r="J488" s="14"/>
      <c r="K488" s="15" t="str">
        <f t="shared" si="28"/>
        <v/>
      </c>
      <c r="L488" s="13"/>
      <c r="M488" s="14"/>
      <c r="N488" s="15" t="str">
        <f t="shared" si="29"/>
        <v/>
      </c>
      <c r="O488" s="10"/>
      <c r="P488" s="10"/>
      <c r="Q488" s="16" t="str">
        <f t="shared" ca="1" si="30"/>
        <v/>
      </c>
      <c r="R488" s="12" t="str">
        <f ca="1">IF(A488="","",IF(G488="","Sem vencimento",IF(N488&lt;=0,"Pago",IF(M488&gt;0,IF(G488&lt;TODAY(),"Parcial vencido","Parcial"),IF(G488&lt;TODAY(),"Vencido",IF(G488=TODAY(),"Vence hoje",IF(G488&lt;=TODAY()+LISTAS!$B$4,"Vence em "&amp;LISTAS!$B$4&amp;" dias","Em aberto")))))))</f>
        <v/>
      </c>
      <c r="S488" s="4"/>
      <c r="T488" s="5" t="str">
        <f t="shared" si="31"/>
        <v/>
      </c>
    </row>
    <row r="489" spans="1:20">
      <c r="A489" s="10"/>
      <c r="B489" s="4"/>
      <c r="C489" s="10"/>
      <c r="D489" s="10"/>
      <c r="E489" s="10"/>
      <c r="F489" s="13"/>
      <c r="G489" s="13"/>
      <c r="H489" s="14"/>
      <c r="I489" s="14"/>
      <c r="J489" s="14"/>
      <c r="K489" s="15" t="str">
        <f t="shared" si="28"/>
        <v/>
      </c>
      <c r="L489" s="13"/>
      <c r="M489" s="14"/>
      <c r="N489" s="15" t="str">
        <f t="shared" si="29"/>
        <v/>
      </c>
      <c r="O489" s="10"/>
      <c r="P489" s="10"/>
      <c r="Q489" s="16" t="str">
        <f t="shared" ca="1" si="30"/>
        <v/>
      </c>
      <c r="R489" s="12" t="str">
        <f ca="1">IF(A489="","",IF(G489="","Sem vencimento",IF(N489&lt;=0,"Pago",IF(M489&gt;0,IF(G489&lt;TODAY(),"Parcial vencido","Parcial"),IF(G489&lt;TODAY(),"Vencido",IF(G489=TODAY(),"Vence hoje",IF(G489&lt;=TODAY()+LISTAS!$B$4,"Vence em "&amp;LISTAS!$B$4&amp;" dias","Em aberto")))))))</f>
        <v/>
      </c>
      <c r="S489" s="4"/>
      <c r="T489" s="5" t="str">
        <f t="shared" si="31"/>
        <v/>
      </c>
    </row>
    <row r="490" spans="1:20">
      <c r="A490" s="10"/>
      <c r="B490" s="4"/>
      <c r="C490" s="10"/>
      <c r="D490" s="10"/>
      <c r="E490" s="10"/>
      <c r="F490" s="13"/>
      <c r="G490" s="13"/>
      <c r="H490" s="14"/>
      <c r="I490" s="14"/>
      <c r="J490" s="14"/>
      <c r="K490" s="15" t="str">
        <f t="shared" si="28"/>
        <v/>
      </c>
      <c r="L490" s="13"/>
      <c r="M490" s="14"/>
      <c r="N490" s="15" t="str">
        <f t="shared" si="29"/>
        <v/>
      </c>
      <c r="O490" s="10"/>
      <c r="P490" s="10"/>
      <c r="Q490" s="16" t="str">
        <f t="shared" ca="1" si="30"/>
        <v/>
      </c>
      <c r="R490" s="12" t="str">
        <f ca="1">IF(A490="","",IF(G490="","Sem vencimento",IF(N490&lt;=0,"Pago",IF(M490&gt;0,IF(G490&lt;TODAY(),"Parcial vencido","Parcial"),IF(G490&lt;TODAY(),"Vencido",IF(G490=TODAY(),"Vence hoje",IF(G490&lt;=TODAY()+LISTAS!$B$4,"Vence em "&amp;LISTAS!$B$4&amp;" dias","Em aberto")))))))</f>
        <v/>
      </c>
      <c r="S490" s="4"/>
      <c r="T490" s="5" t="str">
        <f t="shared" si="31"/>
        <v/>
      </c>
    </row>
    <row r="491" spans="1:20">
      <c r="A491" s="10"/>
      <c r="B491" s="4"/>
      <c r="C491" s="10"/>
      <c r="D491" s="10"/>
      <c r="E491" s="10"/>
      <c r="F491" s="13"/>
      <c r="G491" s="13"/>
      <c r="H491" s="14"/>
      <c r="I491" s="14"/>
      <c r="J491" s="14"/>
      <c r="K491" s="15" t="str">
        <f t="shared" si="28"/>
        <v/>
      </c>
      <c r="L491" s="13"/>
      <c r="M491" s="14"/>
      <c r="N491" s="15" t="str">
        <f t="shared" si="29"/>
        <v/>
      </c>
      <c r="O491" s="10"/>
      <c r="P491" s="10"/>
      <c r="Q491" s="16" t="str">
        <f t="shared" ca="1" si="30"/>
        <v/>
      </c>
      <c r="R491" s="12" t="str">
        <f ca="1">IF(A491="","",IF(G491="","Sem vencimento",IF(N491&lt;=0,"Pago",IF(M491&gt;0,IF(G491&lt;TODAY(),"Parcial vencido","Parcial"),IF(G491&lt;TODAY(),"Vencido",IF(G491=TODAY(),"Vence hoje",IF(G491&lt;=TODAY()+LISTAS!$B$4,"Vence em "&amp;LISTAS!$B$4&amp;" dias","Em aberto")))))))</f>
        <v/>
      </c>
      <c r="S491" s="4"/>
      <c r="T491" s="5" t="str">
        <f t="shared" si="31"/>
        <v/>
      </c>
    </row>
    <row r="492" spans="1:20">
      <c r="A492" s="10"/>
      <c r="B492" s="4"/>
      <c r="C492" s="10"/>
      <c r="D492" s="10"/>
      <c r="E492" s="10"/>
      <c r="F492" s="13"/>
      <c r="G492" s="13"/>
      <c r="H492" s="14"/>
      <c r="I492" s="14"/>
      <c r="J492" s="14"/>
      <c r="K492" s="15" t="str">
        <f t="shared" si="28"/>
        <v/>
      </c>
      <c r="L492" s="13"/>
      <c r="M492" s="14"/>
      <c r="N492" s="15" t="str">
        <f t="shared" si="29"/>
        <v/>
      </c>
      <c r="O492" s="10"/>
      <c r="P492" s="10"/>
      <c r="Q492" s="16" t="str">
        <f t="shared" ca="1" si="30"/>
        <v/>
      </c>
      <c r="R492" s="12" t="str">
        <f ca="1">IF(A492="","",IF(G492="","Sem vencimento",IF(N492&lt;=0,"Pago",IF(M492&gt;0,IF(G492&lt;TODAY(),"Parcial vencido","Parcial"),IF(G492&lt;TODAY(),"Vencido",IF(G492=TODAY(),"Vence hoje",IF(G492&lt;=TODAY()+LISTAS!$B$4,"Vence em "&amp;LISTAS!$B$4&amp;" dias","Em aberto")))))))</f>
        <v/>
      </c>
      <c r="S492" s="4"/>
      <c r="T492" s="5" t="str">
        <f t="shared" si="31"/>
        <v/>
      </c>
    </row>
    <row r="493" spans="1:20">
      <c r="A493" s="10"/>
      <c r="B493" s="4"/>
      <c r="C493" s="10"/>
      <c r="D493" s="10"/>
      <c r="E493" s="10"/>
      <c r="F493" s="13"/>
      <c r="G493" s="13"/>
      <c r="H493" s="14"/>
      <c r="I493" s="14"/>
      <c r="J493" s="14"/>
      <c r="K493" s="15" t="str">
        <f t="shared" si="28"/>
        <v/>
      </c>
      <c r="L493" s="13"/>
      <c r="M493" s="14"/>
      <c r="N493" s="15" t="str">
        <f t="shared" si="29"/>
        <v/>
      </c>
      <c r="O493" s="10"/>
      <c r="P493" s="10"/>
      <c r="Q493" s="16" t="str">
        <f t="shared" ca="1" si="30"/>
        <v/>
      </c>
      <c r="R493" s="12" t="str">
        <f ca="1">IF(A493="","",IF(G493="","Sem vencimento",IF(N493&lt;=0,"Pago",IF(M493&gt;0,IF(G493&lt;TODAY(),"Parcial vencido","Parcial"),IF(G493&lt;TODAY(),"Vencido",IF(G493=TODAY(),"Vence hoje",IF(G493&lt;=TODAY()+LISTAS!$B$4,"Vence em "&amp;LISTAS!$B$4&amp;" dias","Em aberto")))))))</f>
        <v/>
      </c>
      <c r="S493" s="4"/>
      <c r="T493" s="5" t="str">
        <f t="shared" si="31"/>
        <v/>
      </c>
    </row>
    <row r="494" spans="1:20">
      <c r="A494" s="10"/>
      <c r="B494" s="4"/>
      <c r="C494" s="10"/>
      <c r="D494" s="10"/>
      <c r="E494" s="10"/>
      <c r="F494" s="13"/>
      <c r="G494" s="13"/>
      <c r="H494" s="14"/>
      <c r="I494" s="14"/>
      <c r="J494" s="14"/>
      <c r="K494" s="15" t="str">
        <f t="shared" si="28"/>
        <v/>
      </c>
      <c r="L494" s="13"/>
      <c r="M494" s="14"/>
      <c r="N494" s="15" t="str">
        <f t="shared" si="29"/>
        <v/>
      </c>
      <c r="O494" s="10"/>
      <c r="P494" s="10"/>
      <c r="Q494" s="16" t="str">
        <f t="shared" ca="1" si="30"/>
        <v/>
      </c>
      <c r="R494" s="12" t="str">
        <f ca="1">IF(A494="","",IF(G494="","Sem vencimento",IF(N494&lt;=0,"Pago",IF(M494&gt;0,IF(G494&lt;TODAY(),"Parcial vencido","Parcial"),IF(G494&lt;TODAY(),"Vencido",IF(G494=TODAY(),"Vence hoje",IF(G494&lt;=TODAY()+LISTAS!$B$4,"Vence em "&amp;LISTAS!$B$4&amp;" dias","Em aberto")))))))</f>
        <v/>
      </c>
      <c r="S494" s="4"/>
      <c r="T494" s="5" t="str">
        <f t="shared" si="31"/>
        <v/>
      </c>
    </row>
    <row r="495" spans="1:20">
      <c r="A495" s="10"/>
      <c r="B495" s="4"/>
      <c r="C495" s="10"/>
      <c r="D495" s="10"/>
      <c r="E495" s="10"/>
      <c r="F495" s="13"/>
      <c r="G495" s="13"/>
      <c r="H495" s="14"/>
      <c r="I495" s="14"/>
      <c r="J495" s="14"/>
      <c r="K495" s="15" t="str">
        <f t="shared" si="28"/>
        <v/>
      </c>
      <c r="L495" s="13"/>
      <c r="M495" s="14"/>
      <c r="N495" s="15" t="str">
        <f t="shared" si="29"/>
        <v/>
      </c>
      <c r="O495" s="10"/>
      <c r="P495" s="10"/>
      <c r="Q495" s="16" t="str">
        <f t="shared" ca="1" si="30"/>
        <v/>
      </c>
      <c r="R495" s="12" t="str">
        <f ca="1">IF(A495="","",IF(G495="","Sem vencimento",IF(N495&lt;=0,"Pago",IF(M495&gt;0,IF(G495&lt;TODAY(),"Parcial vencido","Parcial"),IF(G495&lt;TODAY(),"Vencido",IF(G495=TODAY(),"Vence hoje",IF(G495&lt;=TODAY()+LISTAS!$B$4,"Vence em "&amp;LISTAS!$B$4&amp;" dias","Em aberto")))))))</f>
        <v/>
      </c>
      <c r="S495" s="4"/>
      <c r="T495" s="5" t="str">
        <f t="shared" si="31"/>
        <v/>
      </c>
    </row>
    <row r="496" spans="1:20">
      <c r="A496" s="10"/>
      <c r="B496" s="4"/>
      <c r="C496" s="10"/>
      <c r="D496" s="10"/>
      <c r="E496" s="10"/>
      <c r="F496" s="13"/>
      <c r="G496" s="13"/>
      <c r="H496" s="14"/>
      <c r="I496" s="14"/>
      <c r="J496" s="14"/>
      <c r="K496" s="15" t="str">
        <f t="shared" si="28"/>
        <v/>
      </c>
      <c r="L496" s="13"/>
      <c r="M496" s="14"/>
      <c r="N496" s="15" t="str">
        <f t="shared" si="29"/>
        <v/>
      </c>
      <c r="O496" s="10"/>
      <c r="P496" s="10"/>
      <c r="Q496" s="16" t="str">
        <f t="shared" ca="1" si="30"/>
        <v/>
      </c>
      <c r="R496" s="12" t="str">
        <f ca="1">IF(A496="","",IF(G496="","Sem vencimento",IF(N496&lt;=0,"Pago",IF(M496&gt;0,IF(G496&lt;TODAY(),"Parcial vencido","Parcial"),IF(G496&lt;TODAY(),"Vencido",IF(G496=TODAY(),"Vence hoje",IF(G496&lt;=TODAY()+LISTAS!$B$4,"Vence em "&amp;LISTAS!$B$4&amp;" dias","Em aberto")))))))</f>
        <v/>
      </c>
      <c r="S496" s="4"/>
      <c r="T496" s="5" t="str">
        <f t="shared" si="31"/>
        <v/>
      </c>
    </row>
    <row r="497" spans="1:20">
      <c r="A497" s="10"/>
      <c r="B497" s="4"/>
      <c r="C497" s="10"/>
      <c r="D497" s="10"/>
      <c r="E497" s="10"/>
      <c r="F497" s="13"/>
      <c r="G497" s="13"/>
      <c r="H497" s="14"/>
      <c r="I497" s="14"/>
      <c r="J497" s="14"/>
      <c r="K497" s="15" t="str">
        <f t="shared" si="28"/>
        <v/>
      </c>
      <c r="L497" s="13"/>
      <c r="M497" s="14"/>
      <c r="N497" s="15" t="str">
        <f t="shared" si="29"/>
        <v/>
      </c>
      <c r="O497" s="10"/>
      <c r="P497" s="10"/>
      <c r="Q497" s="16" t="str">
        <f t="shared" ca="1" si="30"/>
        <v/>
      </c>
      <c r="R497" s="12" t="str">
        <f ca="1">IF(A497="","",IF(G497="","Sem vencimento",IF(N497&lt;=0,"Pago",IF(M497&gt;0,IF(G497&lt;TODAY(),"Parcial vencido","Parcial"),IF(G497&lt;TODAY(),"Vencido",IF(G497=TODAY(),"Vence hoje",IF(G497&lt;=TODAY()+LISTAS!$B$4,"Vence em "&amp;LISTAS!$B$4&amp;" dias","Em aberto")))))))</f>
        <v/>
      </c>
      <c r="S497" s="4"/>
      <c r="T497" s="5" t="str">
        <f t="shared" si="31"/>
        <v/>
      </c>
    </row>
    <row r="498" spans="1:20">
      <c r="A498" s="10"/>
      <c r="B498" s="4"/>
      <c r="C498" s="10"/>
      <c r="D498" s="10"/>
      <c r="E498" s="10"/>
      <c r="F498" s="13"/>
      <c r="G498" s="13"/>
      <c r="H498" s="14"/>
      <c r="I498" s="14"/>
      <c r="J498" s="14"/>
      <c r="K498" s="15" t="str">
        <f t="shared" si="28"/>
        <v/>
      </c>
      <c r="L498" s="13"/>
      <c r="M498" s="14"/>
      <c r="N498" s="15" t="str">
        <f t="shared" si="29"/>
        <v/>
      </c>
      <c r="O498" s="10"/>
      <c r="P498" s="10"/>
      <c r="Q498" s="16" t="str">
        <f t="shared" ca="1" si="30"/>
        <v/>
      </c>
      <c r="R498" s="12" t="str">
        <f ca="1">IF(A498="","",IF(G498="","Sem vencimento",IF(N498&lt;=0,"Pago",IF(M498&gt;0,IF(G498&lt;TODAY(),"Parcial vencido","Parcial"),IF(G498&lt;TODAY(),"Vencido",IF(G498=TODAY(),"Vence hoje",IF(G498&lt;=TODAY()+LISTAS!$B$4,"Vence em "&amp;LISTAS!$B$4&amp;" dias","Em aberto")))))))</f>
        <v/>
      </c>
      <c r="S498" s="4"/>
      <c r="T498" s="5" t="str">
        <f t="shared" si="31"/>
        <v/>
      </c>
    </row>
    <row r="499" spans="1:20">
      <c r="A499" s="10"/>
      <c r="B499" s="4"/>
      <c r="C499" s="10"/>
      <c r="D499" s="10"/>
      <c r="E499" s="10"/>
      <c r="F499" s="13"/>
      <c r="G499" s="13"/>
      <c r="H499" s="14"/>
      <c r="I499" s="14"/>
      <c r="J499" s="14"/>
      <c r="K499" s="15" t="str">
        <f t="shared" si="28"/>
        <v/>
      </c>
      <c r="L499" s="13"/>
      <c r="M499" s="14"/>
      <c r="N499" s="15" t="str">
        <f t="shared" si="29"/>
        <v/>
      </c>
      <c r="O499" s="10"/>
      <c r="P499" s="10"/>
      <c r="Q499" s="16" t="str">
        <f t="shared" ca="1" si="30"/>
        <v/>
      </c>
      <c r="R499" s="12" t="str">
        <f ca="1">IF(A499="","",IF(G499="","Sem vencimento",IF(N499&lt;=0,"Pago",IF(M499&gt;0,IF(G499&lt;TODAY(),"Parcial vencido","Parcial"),IF(G499&lt;TODAY(),"Vencido",IF(G499=TODAY(),"Vence hoje",IF(G499&lt;=TODAY()+LISTAS!$B$4,"Vence em "&amp;LISTAS!$B$4&amp;" dias","Em aberto")))))))</f>
        <v/>
      </c>
      <c r="S499" s="4"/>
      <c r="T499" s="5" t="str">
        <f t="shared" si="31"/>
        <v/>
      </c>
    </row>
    <row r="500" spans="1:20">
      <c r="A500" s="10"/>
      <c r="B500" s="4"/>
      <c r="C500" s="10"/>
      <c r="D500" s="10"/>
      <c r="E500" s="10"/>
      <c r="F500" s="13"/>
      <c r="G500" s="13"/>
      <c r="H500" s="14"/>
      <c r="I500" s="14"/>
      <c r="J500" s="14"/>
      <c r="K500" s="15" t="str">
        <f t="shared" si="28"/>
        <v/>
      </c>
      <c r="L500" s="13"/>
      <c r="M500" s="14"/>
      <c r="N500" s="15" t="str">
        <f t="shared" si="29"/>
        <v/>
      </c>
      <c r="O500" s="10"/>
      <c r="P500" s="10"/>
      <c r="Q500" s="16" t="str">
        <f t="shared" ca="1" si="30"/>
        <v/>
      </c>
      <c r="R500" s="12" t="str">
        <f ca="1">IF(A500="","",IF(G500="","Sem vencimento",IF(N500&lt;=0,"Pago",IF(M500&gt;0,IF(G500&lt;TODAY(),"Parcial vencido","Parcial"),IF(G500&lt;TODAY(),"Vencido",IF(G500=TODAY(),"Vence hoje",IF(G500&lt;=TODAY()+LISTAS!$B$4,"Vence em "&amp;LISTAS!$B$4&amp;" dias","Em aberto")))))))</f>
        <v/>
      </c>
      <c r="S500" s="4"/>
      <c r="T500" s="5" t="str">
        <f t="shared" si="31"/>
        <v/>
      </c>
    </row>
    <row r="501" spans="1:20">
      <c r="A501" s="10"/>
      <c r="B501" s="4"/>
      <c r="C501" s="10"/>
      <c r="D501" s="10"/>
      <c r="E501" s="10"/>
      <c r="F501" s="13"/>
      <c r="G501" s="13"/>
      <c r="H501" s="14"/>
      <c r="I501" s="14"/>
      <c r="J501" s="14"/>
      <c r="K501" s="15" t="str">
        <f t="shared" si="28"/>
        <v/>
      </c>
      <c r="L501" s="13"/>
      <c r="M501" s="14"/>
      <c r="N501" s="15" t="str">
        <f t="shared" si="29"/>
        <v/>
      </c>
      <c r="O501" s="10"/>
      <c r="P501" s="10"/>
      <c r="Q501" s="16" t="str">
        <f t="shared" ca="1" si="30"/>
        <v/>
      </c>
      <c r="R501" s="12" t="str">
        <f ca="1">IF(A501="","",IF(G501="","Sem vencimento",IF(N501&lt;=0,"Pago",IF(M501&gt;0,IF(G501&lt;TODAY(),"Parcial vencido","Parcial"),IF(G501&lt;TODAY(),"Vencido",IF(G501=TODAY(),"Vence hoje",IF(G501&lt;=TODAY()+LISTAS!$B$4,"Vence em "&amp;LISTAS!$B$4&amp;" dias","Em aberto")))))))</f>
        <v/>
      </c>
      <c r="S501" s="4"/>
      <c r="T501" s="5" t="str">
        <f t="shared" si="31"/>
        <v/>
      </c>
    </row>
    <row r="502" spans="1:20">
      <c r="A502" s="10"/>
      <c r="B502" s="4"/>
      <c r="C502" s="10"/>
      <c r="D502" s="10"/>
      <c r="E502" s="10"/>
      <c r="F502" s="13"/>
      <c r="G502" s="13"/>
      <c r="H502" s="14"/>
      <c r="I502" s="14"/>
      <c r="J502" s="14"/>
      <c r="K502" s="15" t="str">
        <f t="shared" si="28"/>
        <v/>
      </c>
      <c r="L502" s="13"/>
      <c r="M502" s="14"/>
      <c r="N502" s="15" t="str">
        <f t="shared" si="29"/>
        <v/>
      </c>
      <c r="O502" s="10"/>
      <c r="P502" s="10"/>
      <c r="Q502" s="16" t="str">
        <f t="shared" ca="1" si="30"/>
        <v/>
      </c>
      <c r="R502" s="12" t="str">
        <f ca="1">IF(A502="","",IF(G502="","Sem vencimento",IF(N502&lt;=0,"Pago",IF(M502&gt;0,IF(G502&lt;TODAY(),"Parcial vencido","Parcial"),IF(G502&lt;TODAY(),"Vencido",IF(G502=TODAY(),"Vence hoje",IF(G502&lt;=TODAY()+LISTAS!$B$4,"Vence em "&amp;LISTAS!$B$4&amp;" dias","Em aberto")))))))</f>
        <v/>
      </c>
      <c r="S502" s="4"/>
      <c r="T502" s="5" t="str">
        <f t="shared" si="31"/>
        <v/>
      </c>
    </row>
    <row r="503" spans="1:20">
      <c r="A503" s="10"/>
      <c r="B503" s="4"/>
      <c r="C503" s="10"/>
      <c r="D503" s="10"/>
      <c r="E503" s="10"/>
      <c r="F503" s="13"/>
      <c r="G503" s="13"/>
      <c r="H503" s="14"/>
      <c r="I503" s="14"/>
      <c r="J503" s="14"/>
      <c r="K503" s="15" t="str">
        <f t="shared" si="28"/>
        <v/>
      </c>
      <c r="L503" s="13"/>
      <c r="M503" s="14"/>
      <c r="N503" s="15" t="str">
        <f t="shared" si="29"/>
        <v/>
      </c>
      <c r="O503" s="10"/>
      <c r="P503" s="10"/>
      <c r="Q503" s="16" t="str">
        <f t="shared" ca="1" si="30"/>
        <v/>
      </c>
      <c r="R503" s="12" t="str">
        <f ca="1">IF(A503="","",IF(G503="","Sem vencimento",IF(N503&lt;=0,"Pago",IF(M503&gt;0,IF(G503&lt;TODAY(),"Parcial vencido","Parcial"),IF(G503&lt;TODAY(),"Vencido",IF(G503=TODAY(),"Vence hoje",IF(G503&lt;=TODAY()+LISTAS!$B$4,"Vence em "&amp;LISTAS!$B$4&amp;" dias","Em aberto")))))))</f>
        <v/>
      </c>
      <c r="S503" s="4"/>
      <c r="T503" s="5" t="str">
        <f t="shared" si="31"/>
        <v/>
      </c>
    </row>
    <row r="504" spans="1:20">
      <c r="A504" s="10"/>
      <c r="B504" s="4"/>
      <c r="C504" s="10"/>
      <c r="D504" s="10"/>
      <c r="E504" s="10"/>
      <c r="F504" s="13"/>
      <c r="G504" s="13"/>
      <c r="H504" s="14"/>
      <c r="I504" s="14"/>
      <c r="J504" s="14"/>
      <c r="K504" s="15" t="str">
        <f t="shared" si="28"/>
        <v/>
      </c>
      <c r="L504" s="13"/>
      <c r="M504" s="14"/>
      <c r="N504" s="15" t="str">
        <f t="shared" si="29"/>
        <v/>
      </c>
      <c r="O504" s="10"/>
      <c r="P504" s="10"/>
      <c r="Q504" s="16" t="str">
        <f t="shared" ca="1" si="30"/>
        <v/>
      </c>
      <c r="R504" s="12" t="str">
        <f ca="1">IF(A504="","",IF(G504="","Sem vencimento",IF(N504&lt;=0,"Pago",IF(M504&gt;0,IF(G504&lt;TODAY(),"Parcial vencido","Parcial"),IF(G504&lt;TODAY(),"Vencido",IF(G504=TODAY(),"Vence hoje",IF(G504&lt;=TODAY()+LISTAS!$B$4,"Vence em "&amp;LISTAS!$B$4&amp;" dias","Em aberto")))))))</f>
        <v/>
      </c>
      <c r="S504" s="4"/>
      <c r="T504" s="5" t="str">
        <f t="shared" si="31"/>
        <v/>
      </c>
    </row>
    <row r="505" spans="1:20">
      <c r="A505" s="10"/>
      <c r="B505" s="4"/>
      <c r="C505" s="10"/>
      <c r="D505" s="10"/>
      <c r="E505" s="10"/>
      <c r="F505" s="13"/>
      <c r="G505" s="13"/>
      <c r="H505" s="14"/>
      <c r="I505" s="14"/>
      <c r="J505" s="14"/>
      <c r="K505" s="15" t="str">
        <f t="shared" si="28"/>
        <v/>
      </c>
      <c r="L505" s="13"/>
      <c r="M505" s="14"/>
      <c r="N505" s="15" t="str">
        <f t="shared" si="29"/>
        <v/>
      </c>
      <c r="O505" s="10"/>
      <c r="P505" s="10"/>
      <c r="Q505" s="16" t="str">
        <f t="shared" ca="1" si="30"/>
        <v/>
      </c>
      <c r="R505" s="12" t="str">
        <f ca="1">IF(A505="","",IF(G505="","Sem vencimento",IF(N505&lt;=0,"Pago",IF(M505&gt;0,IF(G505&lt;TODAY(),"Parcial vencido","Parcial"),IF(G505&lt;TODAY(),"Vencido",IF(G505=TODAY(),"Vence hoje",IF(G505&lt;=TODAY()+LISTAS!$B$4,"Vence em "&amp;LISTAS!$B$4&amp;" dias","Em aberto")))))))</f>
        <v/>
      </c>
      <c r="S505" s="4"/>
      <c r="T505" s="5" t="str">
        <f t="shared" si="31"/>
        <v/>
      </c>
    </row>
    <row r="506" spans="1:20">
      <c r="A506" s="10"/>
      <c r="B506" s="4"/>
      <c r="C506" s="10"/>
      <c r="D506" s="10"/>
      <c r="E506" s="10"/>
      <c r="F506" s="13"/>
      <c r="G506" s="13"/>
      <c r="H506" s="14"/>
      <c r="I506" s="14"/>
      <c r="J506" s="14"/>
      <c r="K506" s="15" t="str">
        <f t="shared" si="28"/>
        <v/>
      </c>
      <c r="L506" s="13"/>
      <c r="M506" s="14"/>
      <c r="N506" s="15" t="str">
        <f t="shared" si="29"/>
        <v/>
      </c>
      <c r="O506" s="10"/>
      <c r="P506" s="10"/>
      <c r="Q506" s="16" t="str">
        <f t="shared" ca="1" si="30"/>
        <v/>
      </c>
      <c r="R506" s="12" t="str">
        <f ca="1">IF(A506="","",IF(G506="","Sem vencimento",IF(N506&lt;=0,"Pago",IF(M506&gt;0,IF(G506&lt;TODAY(),"Parcial vencido","Parcial"),IF(G506&lt;TODAY(),"Vencido",IF(G506=TODAY(),"Vence hoje",IF(G506&lt;=TODAY()+LISTAS!$B$4,"Vence em "&amp;LISTAS!$B$4&amp;" dias","Em aberto")))))))</f>
        <v/>
      </c>
      <c r="S506" s="4"/>
      <c r="T506" s="5" t="str">
        <f t="shared" si="31"/>
        <v/>
      </c>
    </row>
    <row r="507" spans="1:20">
      <c r="A507" s="10"/>
      <c r="B507" s="4"/>
      <c r="C507" s="10"/>
      <c r="D507" s="10"/>
      <c r="E507" s="10"/>
      <c r="F507" s="13"/>
      <c r="G507" s="13"/>
      <c r="H507" s="14"/>
      <c r="I507" s="14"/>
      <c r="J507" s="14"/>
      <c r="K507" s="15" t="str">
        <f t="shared" si="28"/>
        <v/>
      </c>
      <c r="L507" s="13"/>
      <c r="M507" s="14"/>
      <c r="N507" s="15" t="str">
        <f t="shared" si="29"/>
        <v/>
      </c>
      <c r="O507" s="10"/>
      <c r="P507" s="10"/>
      <c r="Q507" s="16" t="str">
        <f t="shared" ca="1" si="30"/>
        <v/>
      </c>
      <c r="R507" s="12" t="str">
        <f ca="1">IF(A507="","",IF(G507="","Sem vencimento",IF(N507&lt;=0,"Pago",IF(M507&gt;0,IF(G507&lt;TODAY(),"Parcial vencido","Parcial"),IF(G507&lt;TODAY(),"Vencido",IF(G507=TODAY(),"Vence hoje",IF(G507&lt;=TODAY()+LISTAS!$B$4,"Vence em "&amp;LISTAS!$B$4&amp;" dias","Em aberto")))))))</f>
        <v/>
      </c>
      <c r="S507" s="4"/>
      <c r="T507" s="5" t="str">
        <f t="shared" si="31"/>
        <v/>
      </c>
    </row>
    <row r="508" spans="1:20">
      <c r="A508" s="10"/>
      <c r="B508" s="4"/>
      <c r="C508" s="10"/>
      <c r="D508" s="10"/>
      <c r="E508" s="10"/>
      <c r="F508" s="13"/>
      <c r="G508" s="13"/>
      <c r="H508" s="14"/>
      <c r="I508" s="14"/>
      <c r="J508" s="14"/>
      <c r="K508" s="15" t="str">
        <f t="shared" si="28"/>
        <v/>
      </c>
      <c r="L508" s="13"/>
      <c r="M508" s="14"/>
      <c r="N508" s="15" t="str">
        <f t="shared" si="29"/>
        <v/>
      </c>
      <c r="O508" s="10"/>
      <c r="P508" s="10"/>
      <c r="Q508" s="16" t="str">
        <f t="shared" ca="1" si="30"/>
        <v/>
      </c>
      <c r="R508" s="12" t="str">
        <f ca="1">IF(A508="","",IF(G508="","Sem vencimento",IF(N508&lt;=0,"Pago",IF(M508&gt;0,IF(G508&lt;TODAY(),"Parcial vencido","Parcial"),IF(G508&lt;TODAY(),"Vencido",IF(G508=TODAY(),"Vence hoje",IF(G508&lt;=TODAY()+LISTAS!$B$4,"Vence em "&amp;LISTAS!$B$4&amp;" dias","Em aberto")))))))</f>
        <v/>
      </c>
      <c r="S508" s="4"/>
      <c r="T508" s="5" t="str">
        <f t="shared" si="31"/>
        <v/>
      </c>
    </row>
    <row r="509" spans="1:20">
      <c r="A509" s="10"/>
      <c r="B509" s="4"/>
      <c r="C509" s="10"/>
      <c r="D509" s="10"/>
      <c r="E509" s="10"/>
      <c r="F509" s="13"/>
      <c r="G509" s="13"/>
      <c r="H509" s="14"/>
      <c r="I509" s="14"/>
      <c r="J509" s="14"/>
      <c r="K509" s="15" t="str">
        <f t="shared" si="28"/>
        <v/>
      </c>
      <c r="L509" s="13"/>
      <c r="M509" s="14"/>
      <c r="N509" s="15" t="str">
        <f t="shared" si="29"/>
        <v/>
      </c>
      <c r="O509" s="10"/>
      <c r="P509" s="10"/>
      <c r="Q509" s="16" t="str">
        <f t="shared" ca="1" si="30"/>
        <v/>
      </c>
      <c r="R509" s="12" t="str">
        <f ca="1">IF(A509="","",IF(G509="","Sem vencimento",IF(N509&lt;=0,"Pago",IF(M509&gt;0,IF(G509&lt;TODAY(),"Parcial vencido","Parcial"),IF(G509&lt;TODAY(),"Vencido",IF(G509=TODAY(),"Vence hoje",IF(G509&lt;=TODAY()+LISTAS!$B$4,"Vence em "&amp;LISTAS!$B$4&amp;" dias","Em aberto")))))))</f>
        <v/>
      </c>
      <c r="S509" s="4"/>
      <c r="T509" s="5" t="str">
        <f t="shared" si="31"/>
        <v/>
      </c>
    </row>
    <row r="510" spans="1:20">
      <c r="A510" s="10"/>
      <c r="B510" s="4"/>
      <c r="C510" s="10"/>
      <c r="D510" s="10"/>
      <c r="E510" s="10"/>
      <c r="F510" s="13"/>
      <c r="G510" s="13"/>
      <c r="H510" s="14"/>
      <c r="I510" s="14"/>
      <c r="J510" s="14"/>
      <c r="K510" s="15" t="str">
        <f t="shared" si="28"/>
        <v/>
      </c>
      <c r="L510" s="13"/>
      <c r="M510" s="14"/>
      <c r="N510" s="15" t="str">
        <f t="shared" si="29"/>
        <v/>
      </c>
      <c r="O510" s="10"/>
      <c r="P510" s="10"/>
      <c r="Q510" s="16" t="str">
        <f t="shared" ca="1" si="30"/>
        <v/>
      </c>
      <c r="R510" s="12" t="str">
        <f ca="1">IF(A510="","",IF(G510="","Sem vencimento",IF(N510&lt;=0,"Pago",IF(M510&gt;0,IF(G510&lt;TODAY(),"Parcial vencido","Parcial"),IF(G510&lt;TODAY(),"Vencido",IF(G510=TODAY(),"Vence hoje",IF(G510&lt;=TODAY()+LISTAS!$B$4,"Vence em "&amp;LISTAS!$B$4&amp;" dias","Em aberto")))))))</f>
        <v/>
      </c>
      <c r="S510" s="4"/>
      <c r="T510" s="5" t="str">
        <f t="shared" si="31"/>
        <v/>
      </c>
    </row>
    <row r="511" spans="1:20">
      <c r="A511" s="10"/>
      <c r="B511" s="4"/>
      <c r="C511" s="10"/>
      <c r="D511" s="10"/>
      <c r="E511" s="10"/>
      <c r="F511" s="13"/>
      <c r="G511" s="13"/>
      <c r="H511" s="14"/>
      <c r="I511" s="14"/>
      <c r="J511" s="14"/>
      <c r="K511" s="15" t="str">
        <f t="shared" si="28"/>
        <v/>
      </c>
      <c r="L511" s="13"/>
      <c r="M511" s="14"/>
      <c r="N511" s="15" t="str">
        <f t="shared" si="29"/>
        <v/>
      </c>
      <c r="O511" s="10"/>
      <c r="P511" s="10"/>
      <c r="Q511" s="16" t="str">
        <f t="shared" ca="1" si="30"/>
        <v/>
      </c>
      <c r="R511" s="12" t="str">
        <f ca="1">IF(A511="","",IF(G511="","Sem vencimento",IF(N511&lt;=0,"Pago",IF(M511&gt;0,IF(G511&lt;TODAY(),"Parcial vencido","Parcial"),IF(G511&lt;TODAY(),"Vencido",IF(G511=TODAY(),"Vence hoje",IF(G511&lt;=TODAY()+LISTAS!$B$4,"Vence em "&amp;LISTAS!$B$4&amp;" dias","Em aberto")))))))</f>
        <v/>
      </c>
      <c r="S511" s="4"/>
      <c r="T511" s="5" t="str">
        <f t="shared" si="31"/>
        <v/>
      </c>
    </row>
    <row r="512" spans="1:20">
      <c r="A512" s="10"/>
      <c r="B512" s="4"/>
      <c r="C512" s="10"/>
      <c r="D512" s="10"/>
      <c r="E512" s="10"/>
      <c r="F512" s="13"/>
      <c r="G512" s="13"/>
      <c r="H512" s="14"/>
      <c r="I512" s="14"/>
      <c r="J512" s="14"/>
      <c r="K512" s="15" t="str">
        <f t="shared" si="28"/>
        <v/>
      </c>
      <c r="L512" s="13"/>
      <c r="M512" s="14"/>
      <c r="N512" s="15" t="str">
        <f t="shared" si="29"/>
        <v/>
      </c>
      <c r="O512" s="10"/>
      <c r="P512" s="10"/>
      <c r="Q512" s="16" t="str">
        <f t="shared" ca="1" si="30"/>
        <v/>
      </c>
      <c r="R512" s="12" t="str">
        <f ca="1">IF(A512="","",IF(G512="","Sem vencimento",IF(N512&lt;=0,"Pago",IF(M512&gt;0,IF(G512&lt;TODAY(),"Parcial vencido","Parcial"),IF(G512&lt;TODAY(),"Vencido",IF(G512=TODAY(),"Vence hoje",IF(G512&lt;=TODAY()+LISTAS!$B$4,"Vence em "&amp;LISTAS!$B$4&amp;" dias","Em aberto")))))))</f>
        <v/>
      </c>
      <c r="S512" s="4"/>
      <c r="T512" s="5" t="str">
        <f t="shared" si="31"/>
        <v/>
      </c>
    </row>
    <row r="513" spans="1:20">
      <c r="A513" s="10"/>
      <c r="B513" s="4"/>
      <c r="C513" s="10"/>
      <c r="D513" s="10"/>
      <c r="E513" s="10"/>
      <c r="F513" s="13"/>
      <c r="G513" s="13"/>
      <c r="H513" s="14"/>
      <c r="I513" s="14"/>
      <c r="J513" s="14"/>
      <c r="K513" s="15" t="str">
        <f t="shared" si="28"/>
        <v/>
      </c>
      <c r="L513" s="13"/>
      <c r="M513" s="14"/>
      <c r="N513" s="15" t="str">
        <f t="shared" si="29"/>
        <v/>
      </c>
      <c r="O513" s="10"/>
      <c r="P513" s="10"/>
      <c r="Q513" s="16" t="str">
        <f t="shared" ca="1" si="30"/>
        <v/>
      </c>
      <c r="R513" s="12" t="str">
        <f ca="1">IF(A513="","",IF(G513="","Sem vencimento",IF(N513&lt;=0,"Pago",IF(M513&gt;0,IF(G513&lt;TODAY(),"Parcial vencido","Parcial"),IF(G513&lt;TODAY(),"Vencido",IF(G513=TODAY(),"Vence hoje",IF(G513&lt;=TODAY()+LISTAS!$B$4,"Vence em "&amp;LISTAS!$B$4&amp;" dias","Em aberto")))))))</f>
        <v/>
      </c>
      <c r="S513" s="4"/>
      <c r="T513" s="5" t="str">
        <f t="shared" si="31"/>
        <v/>
      </c>
    </row>
    <row r="514" spans="1:20">
      <c r="A514" s="10"/>
      <c r="B514" s="4"/>
      <c r="C514" s="10"/>
      <c r="D514" s="10"/>
      <c r="E514" s="10"/>
      <c r="F514" s="13"/>
      <c r="G514" s="13"/>
      <c r="H514" s="14"/>
      <c r="I514" s="14"/>
      <c r="J514" s="14"/>
      <c r="K514" s="15" t="str">
        <f t="shared" si="28"/>
        <v/>
      </c>
      <c r="L514" s="13"/>
      <c r="M514" s="14"/>
      <c r="N514" s="15" t="str">
        <f t="shared" si="29"/>
        <v/>
      </c>
      <c r="O514" s="10"/>
      <c r="P514" s="10"/>
      <c r="Q514" s="16" t="str">
        <f t="shared" ca="1" si="30"/>
        <v/>
      </c>
      <c r="R514" s="12" t="str">
        <f ca="1">IF(A514="","",IF(G514="","Sem vencimento",IF(N514&lt;=0,"Pago",IF(M514&gt;0,IF(G514&lt;TODAY(),"Parcial vencido","Parcial"),IF(G514&lt;TODAY(),"Vencido",IF(G514=TODAY(),"Vence hoje",IF(G514&lt;=TODAY()+LISTAS!$B$4,"Vence em "&amp;LISTAS!$B$4&amp;" dias","Em aberto")))))))</f>
        <v/>
      </c>
      <c r="S514" s="4"/>
      <c r="T514" s="5" t="str">
        <f t="shared" si="31"/>
        <v/>
      </c>
    </row>
    <row r="515" spans="1:20">
      <c r="A515" s="10"/>
      <c r="B515" s="4"/>
      <c r="C515" s="10"/>
      <c r="D515" s="10"/>
      <c r="E515" s="10"/>
      <c r="F515" s="13"/>
      <c r="G515" s="13"/>
      <c r="H515" s="14"/>
      <c r="I515" s="14"/>
      <c r="J515" s="14"/>
      <c r="K515" s="15" t="str">
        <f t="shared" si="28"/>
        <v/>
      </c>
      <c r="L515" s="13"/>
      <c r="M515" s="14"/>
      <c r="N515" s="15" t="str">
        <f t="shared" si="29"/>
        <v/>
      </c>
      <c r="O515" s="10"/>
      <c r="P515" s="10"/>
      <c r="Q515" s="16" t="str">
        <f t="shared" ca="1" si="30"/>
        <v/>
      </c>
      <c r="R515" s="12" t="str">
        <f ca="1">IF(A515="","",IF(G515="","Sem vencimento",IF(N515&lt;=0,"Pago",IF(M515&gt;0,IF(G515&lt;TODAY(),"Parcial vencido","Parcial"),IF(G515&lt;TODAY(),"Vencido",IF(G515=TODAY(),"Vence hoje",IF(G515&lt;=TODAY()+LISTAS!$B$4,"Vence em "&amp;LISTAS!$B$4&amp;" dias","Em aberto")))))))</f>
        <v/>
      </c>
      <c r="S515" s="4"/>
      <c r="T515" s="5" t="str">
        <f t="shared" si="31"/>
        <v/>
      </c>
    </row>
    <row r="516" spans="1:20">
      <c r="A516" s="10"/>
      <c r="B516" s="4"/>
      <c r="C516" s="10"/>
      <c r="D516" s="10"/>
      <c r="E516" s="10"/>
      <c r="F516" s="13"/>
      <c r="G516" s="13"/>
      <c r="H516" s="14"/>
      <c r="I516" s="14"/>
      <c r="J516" s="14"/>
      <c r="K516" s="15" t="str">
        <f t="shared" si="28"/>
        <v/>
      </c>
      <c r="L516" s="13"/>
      <c r="M516" s="14"/>
      <c r="N516" s="15" t="str">
        <f t="shared" si="29"/>
        <v/>
      </c>
      <c r="O516" s="10"/>
      <c r="P516" s="10"/>
      <c r="Q516" s="16" t="str">
        <f t="shared" ca="1" si="30"/>
        <v/>
      </c>
      <c r="R516" s="12" t="str">
        <f ca="1">IF(A516="","",IF(G516="","Sem vencimento",IF(N516&lt;=0,"Pago",IF(M516&gt;0,IF(G516&lt;TODAY(),"Parcial vencido","Parcial"),IF(G516&lt;TODAY(),"Vencido",IF(G516=TODAY(),"Vence hoje",IF(G516&lt;=TODAY()+LISTAS!$B$4,"Vence em "&amp;LISTAS!$B$4&amp;" dias","Em aberto")))))))</f>
        <v/>
      </c>
      <c r="S516" s="4"/>
      <c r="T516" s="5" t="str">
        <f t="shared" si="31"/>
        <v/>
      </c>
    </row>
    <row r="517" spans="1:20">
      <c r="A517" s="10"/>
      <c r="B517" s="4"/>
      <c r="C517" s="10"/>
      <c r="D517" s="10"/>
      <c r="E517" s="10"/>
      <c r="F517" s="13"/>
      <c r="G517" s="13"/>
      <c r="H517" s="14"/>
      <c r="I517" s="14"/>
      <c r="J517" s="14"/>
      <c r="K517" s="15" t="str">
        <f t="shared" ref="K517:K580" si="32">IF(A517="","",MAX(H517-I517+J517,0))</f>
        <v/>
      </c>
      <c r="L517" s="13"/>
      <c r="M517" s="14"/>
      <c r="N517" s="15" t="str">
        <f t="shared" ref="N517:N580" si="33">IF(A517="","",MAX(K517-M517,0))</f>
        <v/>
      </c>
      <c r="O517" s="10"/>
      <c r="P517" s="10"/>
      <c r="Q517" s="16" t="str">
        <f t="shared" ref="Q517:Q580" ca="1" si="34">IF(OR(A517="",G517="",N517&lt;=0),"",G517-TODAY())</f>
        <v/>
      </c>
      <c r="R517" s="12" t="str">
        <f ca="1">IF(A517="","",IF(G517="","Sem vencimento",IF(N517&lt;=0,"Pago",IF(M517&gt;0,IF(G517&lt;TODAY(),"Parcial vencido","Parcial"),IF(G517&lt;TODAY(),"Vencido",IF(G517=TODAY(),"Vence hoje",IF(G517&lt;=TODAY()+LISTAS!$B$4,"Vence em "&amp;LISTAS!$B$4&amp;" dias","Em aberto")))))))</f>
        <v/>
      </c>
      <c r="S517" s="4"/>
      <c r="T517" s="5" t="str">
        <f t="shared" ref="T517:T580" si="35">IF(A517="","",IF(C517="","Categoria; ","")&amp;IF(G517="","Vencimento; ","")&amp;IF(H517&lt;=0,"Valor; ","")&amp;IF(P517="","Responsável; ","")&amp;IF(AND(M517&gt;0,L517=""),"Data pgto.; ","")&amp;IF(AND(L517&lt;&gt;"",M517&lt;=0),"Valor pago; ","")&amp;IF(M517&gt;K517,"Pagamento &gt; previsto; ","")&amp;IF(AND(E517&lt;&gt;"",COUNTIFS($A$5:$A$1004,A517,$E$5:$E$1004,E517)&gt;1),"Possível duplicidade; ",""))</f>
        <v/>
      </c>
    </row>
    <row r="518" spans="1:20">
      <c r="A518" s="10"/>
      <c r="B518" s="4"/>
      <c r="C518" s="10"/>
      <c r="D518" s="10"/>
      <c r="E518" s="10"/>
      <c r="F518" s="13"/>
      <c r="G518" s="13"/>
      <c r="H518" s="14"/>
      <c r="I518" s="14"/>
      <c r="J518" s="14"/>
      <c r="K518" s="15" t="str">
        <f t="shared" si="32"/>
        <v/>
      </c>
      <c r="L518" s="13"/>
      <c r="M518" s="14"/>
      <c r="N518" s="15" t="str">
        <f t="shared" si="33"/>
        <v/>
      </c>
      <c r="O518" s="10"/>
      <c r="P518" s="10"/>
      <c r="Q518" s="16" t="str">
        <f t="shared" ca="1" si="34"/>
        <v/>
      </c>
      <c r="R518" s="12" t="str">
        <f ca="1">IF(A518="","",IF(G518="","Sem vencimento",IF(N518&lt;=0,"Pago",IF(M518&gt;0,IF(G518&lt;TODAY(),"Parcial vencido","Parcial"),IF(G518&lt;TODAY(),"Vencido",IF(G518=TODAY(),"Vence hoje",IF(G518&lt;=TODAY()+LISTAS!$B$4,"Vence em "&amp;LISTAS!$B$4&amp;" dias","Em aberto")))))))</f>
        <v/>
      </c>
      <c r="S518" s="4"/>
      <c r="T518" s="5" t="str">
        <f t="shared" si="35"/>
        <v/>
      </c>
    </row>
    <row r="519" spans="1:20">
      <c r="A519" s="10"/>
      <c r="B519" s="4"/>
      <c r="C519" s="10"/>
      <c r="D519" s="10"/>
      <c r="E519" s="10"/>
      <c r="F519" s="13"/>
      <c r="G519" s="13"/>
      <c r="H519" s="14"/>
      <c r="I519" s="14"/>
      <c r="J519" s="14"/>
      <c r="K519" s="15" t="str">
        <f t="shared" si="32"/>
        <v/>
      </c>
      <c r="L519" s="13"/>
      <c r="M519" s="14"/>
      <c r="N519" s="15" t="str">
        <f t="shared" si="33"/>
        <v/>
      </c>
      <c r="O519" s="10"/>
      <c r="P519" s="10"/>
      <c r="Q519" s="16" t="str">
        <f t="shared" ca="1" si="34"/>
        <v/>
      </c>
      <c r="R519" s="12" t="str">
        <f ca="1">IF(A519="","",IF(G519="","Sem vencimento",IF(N519&lt;=0,"Pago",IF(M519&gt;0,IF(G519&lt;TODAY(),"Parcial vencido","Parcial"),IF(G519&lt;TODAY(),"Vencido",IF(G519=TODAY(),"Vence hoje",IF(G519&lt;=TODAY()+LISTAS!$B$4,"Vence em "&amp;LISTAS!$B$4&amp;" dias","Em aberto")))))))</f>
        <v/>
      </c>
      <c r="S519" s="4"/>
      <c r="T519" s="5" t="str">
        <f t="shared" si="35"/>
        <v/>
      </c>
    </row>
    <row r="520" spans="1:20">
      <c r="A520" s="10"/>
      <c r="B520" s="4"/>
      <c r="C520" s="10"/>
      <c r="D520" s="10"/>
      <c r="E520" s="10"/>
      <c r="F520" s="13"/>
      <c r="G520" s="13"/>
      <c r="H520" s="14"/>
      <c r="I520" s="14"/>
      <c r="J520" s="14"/>
      <c r="K520" s="15" t="str">
        <f t="shared" si="32"/>
        <v/>
      </c>
      <c r="L520" s="13"/>
      <c r="M520" s="14"/>
      <c r="N520" s="15" t="str">
        <f t="shared" si="33"/>
        <v/>
      </c>
      <c r="O520" s="10"/>
      <c r="P520" s="10"/>
      <c r="Q520" s="16" t="str">
        <f t="shared" ca="1" si="34"/>
        <v/>
      </c>
      <c r="R520" s="12" t="str">
        <f ca="1">IF(A520="","",IF(G520="","Sem vencimento",IF(N520&lt;=0,"Pago",IF(M520&gt;0,IF(G520&lt;TODAY(),"Parcial vencido","Parcial"),IF(G520&lt;TODAY(),"Vencido",IF(G520=TODAY(),"Vence hoje",IF(G520&lt;=TODAY()+LISTAS!$B$4,"Vence em "&amp;LISTAS!$B$4&amp;" dias","Em aberto")))))))</f>
        <v/>
      </c>
      <c r="S520" s="4"/>
      <c r="T520" s="5" t="str">
        <f t="shared" si="35"/>
        <v/>
      </c>
    </row>
    <row r="521" spans="1:20">
      <c r="A521" s="10"/>
      <c r="B521" s="4"/>
      <c r="C521" s="10"/>
      <c r="D521" s="10"/>
      <c r="E521" s="10"/>
      <c r="F521" s="13"/>
      <c r="G521" s="13"/>
      <c r="H521" s="14"/>
      <c r="I521" s="14"/>
      <c r="J521" s="14"/>
      <c r="K521" s="15" t="str">
        <f t="shared" si="32"/>
        <v/>
      </c>
      <c r="L521" s="13"/>
      <c r="M521" s="14"/>
      <c r="N521" s="15" t="str">
        <f t="shared" si="33"/>
        <v/>
      </c>
      <c r="O521" s="10"/>
      <c r="P521" s="10"/>
      <c r="Q521" s="16" t="str">
        <f t="shared" ca="1" si="34"/>
        <v/>
      </c>
      <c r="R521" s="12" t="str">
        <f ca="1">IF(A521="","",IF(G521="","Sem vencimento",IF(N521&lt;=0,"Pago",IF(M521&gt;0,IF(G521&lt;TODAY(),"Parcial vencido","Parcial"),IF(G521&lt;TODAY(),"Vencido",IF(G521=TODAY(),"Vence hoje",IF(G521&lt;=TODAY()+LISTAS!$B$4,"Vence em "&amp;LISTAS!$B$4&amp;" dias","Em aberto")))))))</f>
        <v/>
      </c>
      <c r="S521" s="4"/>
      <c r="T521" s="5" t="str">
        <f t="shared" si="35"/>
        <v/>
      </c>
    </row>
    <row r="522" spans="1:20">
      <c r="A522" s="10"/>
      <c r="B522" s="4"/>
      <c r="C522" s="10"/>
      <c r="D522" s="10"/>
      <c r="E522" s="10"/>
      <c r="F522" s="13"/>
      <c r="G522" s="13"/>
      <c r="H522" s="14"/>
      <c r="I522" s="14"/>
      <c r="J522" s="14"/>
      <c r="K522" s="15" t="str">
        <f t="shared" si="32"/>
        <v/>
      </c>
      <c r="L522" s="13"/>
      <c r="M522" s="14"/>
      <c r="N522" s="15" t="str">
        <f t="shared" si="33"/>
        <v/>
      </c>
      <c r="O522" s="10"/>
      <c r="P522" s="10"/>
      <c r="Q522" s="16" t="str">
        <f t="shared" ca="1" si="34"/>
        <v/>
      </c>
      <c r="R522" s="12" t="str">
        <f ca="1">IF(A522="","",IF(G522="","Sem vencimento",IF(N522&lt;=0,"Pago",IF(M522&gt;0,IF(G522&lt;TODAY(),"Parcial vencido","Parcial"),IF(G522&lt;TODAY(),"Vencido",IF(G522=TODAY(),"Vence hoje",IF(G522&lt;=TODAY()+LISTAS!$B$4,"Vence em "&amp;LISTAS!$B$4&amp;" dias","Em aberto")))))))</f>
        <v/>
      </c>
      <c r="S522" s="4"/>
      <c r="T522" s="5" t="str">
        <f t="shared" si="35"/>
        <v/>
      </c>
    </row>
    <row r="523" spans="1:20">
      <c r="A523" s="10"/>
      <c r="B523" s="4"/>
      <c r="C523" s="10"/>
      <c r="D523" s="10"/>
      <c r="E523" s="10"/>
      <c r="F523" s="13"/>
      <c r="G523" s="13"/>
      <c r="H523" s="14"/>
      <c r="I523" s="14"/>
      <c r="J523" s="14"/>
      <c r="K523" s="15" t="str">
        <f t="shared" si="32"/>
        <v/>
      </c>
      <c r="L523" s="13"/>
      <c r="M523" s="14"/>
      <c r="N523" s="15" t="str">
        <f t="shared" si="33"/>
        <v/>
      </c>
      <c r="O523" s="10"/>
      <c r="P523" s="10"/>
      <c r="Q523" s="16" t="str">
        <f t="shared" ca="1" si="34"/>
        <v/>
      </c>
      <c r="R523" s="12" t="str">
        <f ca="1">IF(A523="","",IF(G523="","Sem vencimento",IF(N523&lt;=0,"Pago",IF(M523&gt;0,IF(G523&lt;TODAY(),"Parcial vencido","Parcial"),IF(G523&lt;TODAY(),"Vencido",IF(G523=TODAY(),"Vence hoje",IF(G523&lt;=TODAY()+LISTAS!$B$4,"Vence em "&amp;LISTAS!$B$4&amp;" dias","Em aberto")))))))</f>
        <v/>
      </c>
      <c r="S523" s="4"/>
      <c r="T523" s="5" t="str">
        <f t="shared" si="35"/>
        <v/>
      </c>
    </row>
    <row r="524" spans="1:20">
      <c r="A524" s="10"/>
      <c r="B524" s="4"/>
      <c r="C524" s="10"/>
      <c r="D524" s="10"/>
      <c r="E524" s="10"/>
      <c r="F524" s="13"/>
      <c r="G524" s="13"/>
      <c r="H524" s="14"/>
      <c r="I524" s="14"/>
      <c r="J524" s="14"/>
      <c r="K524" s="15" t="str">
        <f t="shared" si="32"/>
        <v/>
      </c>
      <c r="L524" s="13"/>
      <c r="M524" s="14"/>
      <c r="N524" s="15" t="str">
        <f t="shared" si="33"/>
        <v/>
      </c>
      <c r="O524" s="10"/>
      <c r="P524" s="10"/>
      <c r="Q524" s="16" t="str">
        <f t="shared" ca="1" si="34"/>
        <v/>
      </c>
      <c r="R524" s="12" t="str">
        <f ca="1">IF(A524="","",IF(G524="","Sem vencimento",IF(N524&lt;=0,"Pago",IF(M524&gt;0,IF(G524&lt;TODAY(),"Parcial vencido","Parcial"),IF(G524&lt;TODAY(),"Vencido",IF(G524=TODAY(),"Vence hoje",IF(G524&lt;=TODAY()+LISTAS!$B$4,"Vence em "&amp;LISTAS!$B$4&amp;" dias","Em aberto")))))))</f>
        <v/>
      </c>
      <c r="S524" s="4"/>
      <c r="T524" s="5" t="str">
        <f t="shared" si="35"/>
        <v/>
      </c>
    </row>
    <row r="525" spans="1:20">
      <c r="A525" s="10"/>
      <c r="B525" s="4"/>
      <c r="C525" s="10"/>
      <c r="D525" s="10"/>
      <c r="E525" s="10"/>
      <c r="F525" s="13"/>
      <c r="G525" s="13"/>
      <c r="H525" s="14"/>
      <c r="I525" s="14"/>
      <c r="J525" s="14"/>
      <c r="K525" s="15" t="str">
        <f t="shared" si="32"/>
        <v/>
      </c>
      <c r="L525" s="13"/>
      <c r="M525" s="14"/>
      <c r="N525" s="15" t="str">
        <f t="shared" si="33"/>
        <v/>
      </c>
      <c r="O525" s="10"/>
      <c r="P525" s="10"/>
      <c r="Q525" s="16" t="str">
        <f t="shared" ca="1" si="34"/>
        <v/>
      </c>
      <c r="R525" s="12" t="str">
        <f ca="1">IF(A525="","",IF(G525="","Sem vencimento",IF(N525&lt;=0,"Pago",IF(M525&gt;0,IF(G525&lt;TODAY(),"Parcial vencido","Parcial"),IF(G525&lt;TODAY(),"Vencido",IF(G525=TODAY(),"Vence hoje",IF(G525&lt;=TODAY()+LISTAS!$B$4,"Vence em "&amp;LISTAS!$B$4&amp;" dias","Em aberto")))))))</f>
        <v/>
      </c>
      <c r="S525" s="4"/>
      <c r="T525" s="5" t="str">
        <f t="shared" si="35"/>
        <v/>
      </c>
    </row>
    <row r="526" spans="1:20">
      <c r="A526" s="10"/>
      <c r="B526" s="4"/>
      <c r="C526" s="10"/>
      <c r="D526" s="10"/>
      <c r="E526" s="10"/>
      <c r="F526" s="13"/>
      <c r="G526" s="13"/>
      <c r="H526" s="14"/>
      <c r="I526" s="14"/>
      <c r="J526" s="14"/>
      <c r="K526" s="15" t="str">
        <f t="shared" si="32"/>
        <v/>
      </c>
      <c r="L526" s="13"/>
      <c r="M526" s="14"/>
      <c r="N526" s="15" t="str">
        <f t="shared" si="33"/>
        <v/>
      </c>
      <c r="O526" s="10"/>
      <c r="P526" s="10"/>
      <c r="Q526" s="16" t="str">
        <f t="shared" ca="1" si="34"/>
        <v/>
      </c>
      <c r="R526" s="12" t="str">
        <f ca="1">IF(A526="","",IF(G526="","Sem vencimento",IF(N526&lt;=0,"Pago",IF(M526&gt;0,IF(G526&lt;TODAY(),"Parcial vencido","Parcial"),IF(G526&lt;TODAY(),"Vencido",IF(G526=TODAY(),"Vence hoje",IF(G526&lt;=TODAY()+LISTAS!$B$4,"Vence em "&amp;LISTAS!$B$4&amp;" dias","Em aberto")))))))</f>
        <v/>
      </c>
      <c r="S526" s="4"/>
      <c r="T526" s="5" t="str">
        <f t="shared" si="35"/>
        <v/>
      </c>
    </row>
    <row r="527" spans="1:20">
      <c r="A527" s="10"/>
      <c r="B527" s="4"/>
      <c r="C527" s="10"/>
      <c r="D527" s="10"/>
      <c r="E527" s="10"/>
      <c r="F527" s="13"/>
      <c r="G527" s="13"/>
      <c r="H527" s="14"/>
      <c r="I527" s="14"/>
      <c r="J527" s="14"/>
      <c r="K527" s="15" t="str">
        <f t="shared" si="32"/>
        <v/>
      </c>
      <c r="L527" s="13"/>
      <c r="M527" s="14"/>
      <c r="N527" s="15" t="str">
        <f t="shared" si="33"/>
        <v/>
      </c>
      <c r="O527" s="10"/>
      <c r="P527" s="10"/>
      <c r="Q527" s="16" t="str">
        <f t="shared" ca="1" si="34"/>
        <v/>
      </c>
      <c r="R527" s="12" t="str">
        <f ca="1">IF(A527="","",IF(G527="","Sem vencimento",IF(N527&lt;=0,"Pago",IF(M527&gt;0,IF(G527&lt;TODAY(),"Parcial vencido","Parcial"),IF(G527&lt;TODAY(),"Vencido",IF(G527=TODAY(),"Vence hoje",IF(G527&lt;=TODAY()+LISTAS!$B$4,"Vence em "&amp;LISTAS!$B$4&amp;" dias","Em aberto")))))))</f>
        <v/>
      </c>
      <c r="S527" s="4"/>
      <c r="T527" s="5" t="str">
        <f t="shared" si="35"/>
        <v/>
      </c>
    </row>
    <row r="528" spans="1:20">
      <c r="A528" s="10"/>
      <c r="B528" s="4"/>
      <c r="C528" s="10"/>
      <c r="D528" s="10"/>
      <c r="E528" s="10"/>
      <c r="F528" s="13"/>
      <c r="G528" s="13"/>
      <c r="H528" s="14"/>
      <c r="I528" s="14"/>
      <c r="J528" s="14"/>
      <c r="K528" s="15" t="str">
        <f t="shared" si="32"/>
        <v/>
      </c>
      <c r="L528" s="13"/>
      <c r="M528" s="14"/>
      <c r="N528" s="15" t="str">
        <f t="shared" si="33"/>
        <v/>
      </c>
      <c r="O528" s="10"/>
      <c r="P528" s="10"/>
      <c r="Q528" s="16" t="str">
        <f t="shared" ca="1" si="34"/>
        <v/>
      </c>
      <c r="R528" s="12" t="str">
        <f ca="1">IF(A528="","",IF(G528="","Sem vencimento",IF(N528&lt;=0,"Pago",IF(M528&gt;0,IF(G528&lt;TODAY(),"Parcial vencido","Parcial"),IF(G528&lt;TODAY(),"Vencido",IF(G528=TODAY(),"Vence hoje",IF(G528&lt;=TODAY()+LISTAS!$B$4,"Vence em "&amp;LISTAS!$B$4&amp;" dias","Em aberto")))))))</f>
        <v/>
      </c>
      <c r="S528" s="4"/>
      <c r="T528" s="5" t="str">
        <f t="shared" si="35"/>
        <v/>
      </c>
    </row>
    <row r="529" spans="1:20">
      <c r="A529" s="10"/>
      <c r="B529" s="4"/>
      <c r="C529" s="10"/>
      <c r="D529" s="10"/>
      <c r="E529" s="10"/>
      <c r="F529" s="13"/>
      <c r="G529" s="13"/>
      <c r="H529" s="14"/>
      <c r="I529" s="14"/>
      <c r="J529" s="14"/>
      <c r="K529" s="15" t="str">
        <f t="shared" si="32"/>
        <v/>
      </c>
      <c r="L529" s="13"/>
      <c r="M529" s="14"/>
      <c r="N529" s="15" t="str">
        <f t="shared" si="33"/>
        <v/>
      </c>
      <c r="O529" s="10"/>
      <c r="P529" s="10"/>
      <c r="Q529" s="16" t="str">
        <f t="shared" ca="1" si="34"/>
        <v/>
      </c>
      <c r="R529" s="12" t="str">
        <f ca="1">IF(A529="","",IF(G529="","Sem vencimento",IF(N529&lt;=0,"Pago",IF(M529&gt;0,IF(G529&lt;TODAY(),"Parcial vencido","Parcial"),IF(G529&lt;TODAY(),"Vencido",IF(G529=TODAY(),"Vence hoje",IF(G529&lt;=TODAY()+LISTAS!$B$4,"Vence em "&amp;LISTAS!$B$4&amp;" dias","Em aberto")))))))</f>
        <v/>
      </c>
      <c r="S529" s="4"/>
      <c r="T529" s="5" t="str">
        <f t="shared" si="35"/>
        <v/>
      </c>
    </row>
    <row r="530" spans="1:20">
      <c r="A530" s="10"/>
      <c r="B530" s="4"/>
      <c r="C530" s="10"/>
      <c r="D530" s="10"/>
      <c r="E530" s="10"/>
      <c r="F530" s="13"/>
      <c r="G530" s="13"/>
      <c r="H530" s="14"/>
      <c r="I530" s="14"/>
      <c r="J530" s="14"/>
      <c r="K530" s="15" t="str">
        <f t="shared" si="32"/>
        <v/>
      </c>
      <c r="L530" s="13"/>
      <c r="M530" s="14"/>
      <c r="N530" s="15" t="str">
        <f t="shared" si="33"/>
        <v/>
      </c>
      <c r="O530" s="10"/>
      <c r="P530" s="10"/>
      <c r="Q530" s="16" t="str">
        <f t="shared" ca="1" si="34"/>
        <v/>
      </c>
      <c r="R530" s="12" t="str">
        <f ca="1">IF(A530="","",IF(G530="","Sem vencimento",IF(N530&lt;=0,"Pago",IF(M530&gt;0,IF(G530&lt;TODAY(),"Parcial vencido","Parcial"),IF(G530&lt;TODAY(),"Vencido",IF(G530=TODAY(),"Vence hoje",IF(G530&lt;=TODAY()+LISTAS!$B$4,"Vence em "&amp;LISTAS!$B$4&amp;" dias","Em aberto")))))))</f>
        <v/>
      </c>
      <c r="S530" s="4"/>
      <c r="T530" s="5" t="str">
        <f t="shared" si="35"/>
        <v/>
      </c>
    </row>
    <row r="531" spans="1:20">
      <c r="A531" s="10"/>
      <c r="B531" s="4"/>
      <c r="C531" s="10"/>
      <c r="D531" s="10"/>
      <c r="E531" s="10"/>
      <c r="F531" s="13"/>
      <c r="G531" s="13"/>
      <c r="H531" s="14"/>
      <c r="I531" s="14"/>
      <c r="J531" s="14"/>
      <c r="K531" s="15" t="str">
        <f t="shared" si="32"/>
        <v/>
      </c>
      <c r="L531" s="13"/>
      <c r="M531" s="14"/>
      <c r="N531" s="15" t="str">
        <f t="shared" si="33"/>
        <v/>
      </c>
      <c r="O531" s="10"/>
      <c r="P531" s="10"/>
      <c r="Q531" s="16" t="str">
        <f t="shared" ca="1" si="34"/>
        <v/>
      </c>
      <c r="R531" s="12" t="str">
        <f ca="1">IF(A531="","",IF(G531="","Sem vencimento",IF(N531&lt;=0,"Pago",IF(M531&gt;0,IF(G531&lt;TODAY(),"Parcial vencido","Parcial"),IF(G531&lt;TODAY(),"Vencido",IF(G531=TODAY(),"Vence hoje",IF(G531&lt;=TODAY()+LISTAS!$B$4,"Vence em "&amp;LISTAS!$B$4&amp;" dias","Em aberto")))))))</f>
        <v/>
      </c>
      <c r="S531" s="4"/>
      <c r="T531" s="5" t="str">
        <f t="shared" si="35"/>
        <v/>
      </c>
    </row>
    <row r="532" spans="1:20">
      <c r="A532" s="10"/>
      <c r="B532" s="4"/>
      <c r="C532" s="10"/>
      <c r="D532" s="10"/>
      <c r="E532" s="10"/>
      <c r="F532" s="13"/>
      <c r="G532" s="13"/>
      <c r="H532" s="14"/>
      <c r="I532" s="14"/>
      <c r="J532" s="14"/>
      <c r="K532" s="15" t="str">
        <f t="shared" si="32"/>
        <v/>
      </c>
      <c r="L532" s="13"/>
      <c r="M532" s="14"/>
      <c r="N532" s="15" t="str">
        <f t="shared" si="33"/>
        <v/>
      </c>
      <c r="O532" s="10"/>
      <c r="P532" s="10"/>
      <c r="Q532" s="16" t="str">
        <f t="shared" ca="1" si="34"/>
        <v/>
      </c>
      <c r="R532" s="12" t="str">
        <f ca="1">IF(A532="","",IF(G532="","Sem vencimento",IF(N532&lt;=0,"Pago",IF(M532&gt;0,IF(G532&lt;TODAY(),"Parcial vencido","Parcial"),IF(G532&lt;TODAY(),"Vencido",IF(G532=TODAY(),"Vence hoje",IF(G532&lt;=TODAY()+LISTAS!$B$4,"Vence em "&amp;LISTAS!$B$4&amp;" dias","Em aberto")))))))</f>
        <v/>
      </c>
      <c r="S532" s="4"/>
      <c r="T532" s="5" t="str">
        <f t="shared" si="35"/>
        <v/>
      </c>
    </row>
    <row r="533" spans="1:20">
      <c r="A533" s="10"/>
      <c r="B533" s="4"/>
      <c r="C533" s="10"/>
      <c r="D533" s="10"/>
      <c r="E533" s="10"/>
      <c r="F533" s="13"/>
      <c r="G533" s="13"/>
      <c r="H533" s="14"/>
      <c r="I533" s="14"/>
      <c r="J533" s="14"/>
      <c r="K533" s="15" t="str">
        <f t="shared" si="32"/>
        <v/>
      </c>
      <c r="L533" s="13"/>
      <c r="M533" s="14"/>
      <c r="N533" s="15" t="str">
        <f t="shared" si="33"/>
        <v/>
      </c>
      <c r="O533" s="10"/>
      <c r="P533" s="10"/>
      <c r="Q533" s="16" t="str">
        <f t="shared" ca="1" si="34"/>
        <v/>
      </c>
      <c r="R533" s="12" t="str">
        <f ca="1">IF(A533="","",IF(G533="","Sem vencimento",IF(N533&lt;=0,"Pago",IF(M533&gt;0,IF(G533&lt;TODAY(),"Parcial vencido","Parcial"),IF(G533&lt;TODAY(),"Vencido",IF(G533=TODAY(),"Vence hoje",IF(G533&lt;=TODAY()+LISTAS!$B$4,"Vence em "&amp;LISTAS!$B$4&amp;" dias","Em aberto")))))))</f>
        <v/>
      </c>
      <c r="S533" s="4"/>
      <c r="T533" s="5" t="str">
        <f t="shared" si="35"/>
        <v/>
      </c>
    </row>
    <row r="534" spans="1:20">
      <c r="A534" s="10"/>
      <c r="B534" s="4"/>
      <c r="C534" s="10"/>
      <c r="D534" s="10"/>
      <c r="E534" s="10"/>
      <c r="F534" s="13"/>
      <c r="G534" s="13"/>
      <c r="H534" s="14"/>
      <c r="I534" s="14"/>
      <c r="J534" s="14"/>
      <c r="K534" s="15" t="str">
        <f t="shared" si="32"/>
        <v/>
      </c>
      <c r="L534" s="13"/>
      <c r="M534" s="14"/>
      <c r="N534" s="15" t="str">
        <f t="shared" si="33"/>
        <v/>
      </c>
      <c r="O534" s="10"/>
      <c r="P534" s="10"/>
      <c r="Q534" s="16" t="str">
        <f t="shared" ca="1" si="34"/>
        <v/>
      </c>
      <c r="R534" s="12" t="str">
        <f ca="1">IF(A534="","",IF(G534="","Sem vencimento",IF(N534&lt;=0,"Pago",IF(M534&gt;0,IF(G534&lt;TODAY(),"Parcial vencido","Parcial"),IF(G534&lt;TODAY(),"Vencido",IF(G534=TODAY(),"Vence hoje",IF(G534&lt;=TODAY()+LISTAS!$B$4,"Vence em "&amp;LISTAS!$B$4&amp;" dias","Em aberto")))))))</f>
        <v/>
      </c>
      <c r="S534" s="4"/>
      <c r="T534" s="5" t="str">
        <f t="shared" si="35"/>
        <v/>
      </c>
    </row>
    <row r="535" spans="1:20">
      <c r="A535" s="10"/>
      <c r="B535" s="4"/>
      <c r="C535" s="10"/>
      <c r="D535" s="10"/>
      <c r="E535" s="10"/>
      <c r="F535" s="13"/>
      <c r="G535" s="13"/>
      <c r="H535" s="14"/>
      <c r="I535" s="14"/>
      <c r="J535" s="14"/>
      <c r="K535" s="15" t="str">
        <f t="shared" si="32"/>
        <v/>
      </c>
      <c r="L535" s="13"/>
      <c r="M535" s="14"/>
      <c r="N535" s="15" t="str">
        <f t="shared" si="33"/>
        <v/>
      </c>
      <c r="O535" s="10"/>
      <c r="P535" s="10"/>
      <c r="Q535" s="16" t="str">
        <f t="shared" ca="1" si="34"/>
        <v/>
      </c>
      <c r="R535" s="12" t="str">
        <f ca="1">IF(A535="","",IF(G535="","Sem vencimento",IF(N535&lt;=0,"Pago",IF(M535&gt;0,IF(G535&lt;TODAY(),"Parcial vencido","Parcial"),IF(G535&lt;TODAY(),"Vencido",IF(G535=TODAY(),"Vence hoje",IF(G535&lt;=TODAY()+LISTAS!$B$4,"Vence em "&amp;LISTAS!$B$4&amp;" dias","Em aberto")))))))</f>
        <v/>
      </c>
      <c r="S535" s="4"/>
      <c r="T535" s="5" t="str">
        <f t="shared" si="35"/>
        <v/>
      </c>
    </row>
    <row r="536" spans="1:20">
      <c r="A536" s="10"/>
      <c r="B536" s="4"/>
      <c r="C536" s="10"/>
      <c r="D536" s="10"/>
      <c r="E536" s="10"/>
      <c r="F536" s="13"/>
      <c r="G536" s="13"/>
      <c r="H536" s="14"/>
      <c r="I536" s="14"/>
      <c r="J536" s="14"/>
      <c r="K536" s="15" t="str">
        <f t="shared" si="32"/>
        <v/>
      </c>
      <c r="L536" s="13"/>
      <c r="M536" s="14"/>
      <c r="N536" s="15" t="str">
        <f t="shared" si="33"/>
        <v/>
      </c>
      <c r="O536" s="10"/>
      <c r="P536" s="10"/>
      <c r="Q536" s="16" t="str">
        <f t="shared" ca="1" si="34"/>
        <v/>
      </c>
      <c r="R536" s="12" t="str">
        <f ca="1">IF(A536="","",IF(G536="","Sem vencimento",IF(N536&lt;=0,"Pago",IF(M536&gt;0,IF(G536&lt;TODAY(),"Parcial vencido","Parcial"),IF(G536&lt;TODAY(),"Vencido",IF(G536=TODAY(),"Vence hoje",IF(G536&lt;=TODAY()+LISTAS!$B$4,"Vence em "&amp;LISTAS!$B$4&amp;" dias","Em aberto")))))))</f>
        <v/>
      </c>
      <c r="S536" s="4"/>
      <c r="T536" s="5" t="str">
        <f t="shared" si="35"/>
        <v/>
      </c>
    </row>
    <row r="537" spans="1:20">
      <c r="A537" s="10"/>
      <c r="B537" s="4"/>
      <c r="C537" s="10"/>
      <c r="D537" s="10"/>
      <c r="E537" s="10"/>
      <c r="F537" s="13"/>
      <c r="G537" s="13"/>
      <c r="H537" s="14"/>
      <c r="I537" s="14"/>
      <c r="J537" s="14"/>
      <c r="K537" s="15" t="str">
        <f t="shared" si="32"/>
        <v/>
      </c>
      <c r="L537" s="13"/>
      <c r="M537" s="14"/>
      <c r="N537" s="15" t="str">
        <f t="shared" si="33"/>
        <v/>
      </c>
      <c r="O537" s="10"/>
      <c r="P537" s="10"/>
      <c r="Q537" s="16" t="str">
        <f t="shared" ca="1" si="34"/>
        <v/>
      </c>
      <c r="R537" s="12" t="str">
        <f ca="1">IF(A537="","",IF(G537="","Sem vencimento",IF(N537&lt;=0,"Pago",IF(M537&gt;0,IF(G537&lt;TODAY(),"Parcial vencido","Parcial"),IF(G537&lt;TODAY(),"Vencido",IF(G537=TODAY(),"Vence hoje",IF(G537&lt;=TODAY()+LISTAS!$B$4,"Vence em "&amp;LISTAS!$B$4&amp;" dias","Em aberto")))))))</f>
        <v/>
      </c>
      <c r="S537" s="4"/>
      <c r="T537" s="5" t="str">
        <f t="shared" si="35"/>
        <v/>
      </c>
    </row>
    <row r="538" spans="1:20">
      <c r="A538" s="10"/>
      <c r="B538" s="4"/>
      <c r="C538" s="10"/>
      <c r="D538" s="10"/>
      <c r="E538" s="10"/>
      <c r="F538" s="13"/>
      <c r="G538" s="13"/>
      <c r="H538" s="14"/>
      <c r="I538" s="14"/>
      <c r="J538" s="14"/>
      <c r="K538" s="15" t="str">
        <f t="shared" si="32"/>
        <v/>
      </c>
      <c r="L538" s="13"/>
      <c r="M538" s="14"/>
      <c r="N538" s="15" t="str">
        <f t="shared" si="33"/>
        <v/>
      </c>
      <c r="O538" s="10"/>
      <c r="P538" s="10"/>
      <c r="Q538" s="16" t="str">
        <f t="shared" ca="1" si="34"/>
        <v/>
      </c>
      <c r="R538" s="12" t="str">
        <f ca="1">IF(A538="","",IF(G538="","Sem vencimento",IF(N538&lt;=0,"Pago",IF(M538&gt;0,IF(G538&lt;TODAY(),"Parcial vencido","Parcial"),IF(G538&lt;TODAY(),"Vencido",IF(G538=TODAY(),"Vence hoje",IF(G538&lt;=TODAY()+LISTAS!$B$4,"Vence em "&amp;LISTAS!$B$4&amp;" dias","Em aberto")))))))</f>
        <v/>
      </c>
      <c r="S538" s="4"/>
      <c r="T538" s="5" t="str">
        <f t="shared" si="35"/>
        <v/>
      </c>
    </row>
    <row r="539" spans="1:20">
      <c r="A539" s="10"/>
      <c r="B539" s="4"/>
      <c r="C539" s="10"/>
      <c r="D539" s="10"/>
      <c r="E539" s="10"/>
      <c r="F539" s="13"/>
      <c r="G539" s="13"/>
      <c r="H539" s="14"/>
      <c r="I539" s="14"/>
      <c r="J539" s="14"/>
      <c r="K539" s="15" t="str">
        <f t="shared" si="32"/>
        <v/>
      </c>
      <c r="L539" s="13"/>
      <c r="M539" s="14"/>
      <c r="N539" s="15" t="str">
        <f t="shared" si="33"/>
        <v/>
      </c>
      <c r="O539" s="10"/>
      <c r="P539" s="10"/>
      <c r="Q539" s="16" t="str">
        <f t="shared" ca="1" si="34"/>
        <v/>
      </c>
      <c r="R539" s="12" t="str">
        <f ca="1">IF(A539="","",IF(G539="","Sem vencimento",IF(N539&lt;=0,"Pago",IF(M539&gt;0,IF(G539&lt;TODAY(),"Parcial vencido","Parcial"),IF(G539&lt;TODAY(),"Vencido",IF(G539=TODAY(),"Vence hoje",IF(G539&lt;=TODAY()+LISTAS!$B$4,"Vence em "&amp;LISTAS!$B$4&amp;" dias","Em aberto")))))))</f>
        <v/>
      </c>
      <c r="S539" s="4"/>
      <c r="T539" s="5" t="str">
        <f t="shared" si="35"/>
        <v/>
      </c>
    </row>
    <row r="540" spans="1:20">
      <c r="A540" s="10"/>
      <c r="B540" s="4"/>
      <c r="C540" s="10"/>
      <c r="D540" s="10"/>
      <c r="E540" s="10"/>
      <c r="F540" s="13"/>
      <c r="G540" s="13"/>
      <c r="H540" s="14"/>
      <c r="I540" s="14"/>
      <c r="J540" s="14"/>
      <c r="K540" s="15" t="str">
        <f t="shared" si="32"/>
        <v/>
      </c>
      <c r="L540" s="13"/>
      <c r="M540" s="14"/>
      <c r="N540" s="15" t="str">
        <f t="shared" si="33"/>
        <v/>
      </c>
      <c r="O540" s="10"/>
      <c r="P540" s="10"/>
      <c r="Q540" s="16" t="str">
        <f t="shared" ca="1" si="34"/>
        <v/>
      </c>
      <c r="R540" s="12" t="str">
        <f ca="1">IF(A540="","",IF(G540="","Sem vencimento",IF(N540&lt;=0,"Pago",IF(M540&gt;0,IF(G540&lt;TODAY(),"Parcial vencido","Parcial"),IF(G540&lt;TODAY(),"Vencido",IF(G540=TODAY(),"Vence hoje",IF(G540&lt;=TODAY()+LISTAS!$B$4,"Vence em "&amp;LISTAS!$B$4&amp;" dias","Em aberto")))))))</f>
        <v/>
      </c>
      <c r="S540" s="4"/>
      <c r="T540" s="5" t="str">
        <f t="shared" si="35"/>
        <v/>
      </c>
    </row>
    <row r="541" spans="1:20">
      <c r="A541" s="10"/>
      <c r="B541" s="4"/>
      <c r="C541" s="10"/>
      <c r="D541" s="10"/>
      <c r="E541" s="10"/>
      <c r="F541" s="13"/>
      <c r="G541" s="13"/>
      <c r="H541" s="14"/>
      <c r="I541" s="14"/>
      <c r="J541" s="14"/>
      <c r="K541" s="15" t="str">
        <f t="shared" si="32"/>
        <v/>
      </c>
      <c r="L541" s="13"/>
      <c r="M541" s="14"/>
      <c r="N541" s="15" t="str">
        <f t="shared" si="33"/>
        <v/>
      </c>
      <c r="O541" s="10"/>
      <c r="P541" s="10"/>
      <c r="Q541" s="16" t="str">
        <f t="shared" ca="1" si="34"/>
        <v/>
      </c>
      <c r="R541" s="12" t="str">
        <f ca="1">IF(A541="","",IF(G541="","Sem vencimento",IF(N541&lt;=0,"Pago",IF(M541&gt;0,IF(G541&lt;TODAY(),"Parcial vencido","Parcial"),IF(G541&lt;TODAY(),"Vencido",IF(G541=TODAY(),"Vence hoje",IF(G541&lt;=TODAY()+LISTAS!$B$4,"Vence em "&amp;LISTAS!$B$4&amp;" dias","Em aberto")))))))</f>
        <v/>
      </c>
      <c r="S541" s="4"/>
      <c r="T541" s="5" t="str">
        <f t="shared" si="35"/>
        <v/>
      </c>
    </row>
    <row r="542" spans="1:20">
      <c r="A542" s="10"/>
      <c r="B542" s="4"/>
      <c r="C542" s="10"/>
      <c r="D542" s="10"/>
      <c r="E542" s="10"/>
      <c r="F542" s="13"/>
      <c r="G542" s="13"/>
      <c r="H542" s="14"/>
      <c r="I542" s="14"/>
      <c r="J542" s="14"/>
      <c r="K542" s="15" t="str">
        <f t="shared" si="32"/>
        <v/>
      </c>
      <c r="L542" s="13"/>
      <c r="M542" s="14"/>
      <c r="N542" s="15" t="str">
        <f t="shared" si="33"/>
        <v/>
      </c>
      <c r="O542" s="10"/>
      <c r="P542" s="10"/>
      <c r="Q542" s="16" t="str">
        <f t="shared" ca="1" si="34"/>
        <v/>
      </c>
      <c r="R542" s="12" t="str">
        <f ca="1">IF(A542="","",IF(G542="","Sem vencimento",IF(N542&lt;=0,"Pago",IF(M542&gt;0,IF(G542&lt;TODAY(),"Parcial vencido","Parcial"),IF(G542&lt;TODAY(),"Vencido",IF(G542=TODAY(),"Vence hoje",IF(G542&lt;=TODAY()+LISTAS!$B$4,"Vence em "&amp;LISTAS!$B$4&amp;" dias","Em aberto")))))))</f>
        <v/>
      </c>
      <c r="S542" s="4"/>
      <c r="T542" s="5" t="str">
        <f t="shared" si="35"/>
        <v/>
      </c>
    </row>
    <row r="543" spans="1:20">
      <c r="A543" s="10"/>
      <c r="B543" s="4"/>
      <c r="C543" s="10"/>
      <c r="D543" s="10"/>
      <c r="E543" s="10"/>
      <c r="F543" s="13"/>
      <c r="G543" s="13"/>
      <c r="H543" s="14"/>
      <c r="I543" s="14"/>
      <c r="J543" s="14"/>
      <c r="K543" s="15" t="str">
        <f t="shared" si="32"/>
        <v/>
      </c>
      <c r="L543" s="13"/>
      <c r="M543" s="14"/>
      <c r="N543" s="15" t="str">
        <f t="shared" si="33"/>
        <v/>
      </c>
      <c r="O543" s="10"/>
      <c r="P543" s="10"/>
      <c r="Q543" s="16" t="str">
        <f t="shared" ca="1" si="34"/>
        <v/>
      </c>
      <c r="R543" s="12" t="str">
        <f ca="1">IF(A543="","",IF(G543="","Sem vencimento",IF(N543&lt;=0,"Pago",IF(M543&gt;0,IF(G543&lt;TODAY(),"Parcial vencido","Parcial"),IF(G543&lt;TODAY(),"Vencido",IF(G543=TODAY(),"Vence hoje",IF(G543&lt;=TODAY()+LISTAS!$B$4,"Vence em "&amp;LISTAS!$B$4&amp;" dias","Em aberto")))))))</f>
        <v/>
      </c>
      <c r="S543" s="4"/>
      <c r="T543" s="5" t="str">
        <f t="shared" si="35"/>
        <v/>
      </c>
    </row>
    <row r="544" spans="1:20">
      <c r="A544" s="10"/>
      <c r="B544" s="4"/>
      <c r="C544" s="10"/>
      <c r="D544" s="10"/>
      <c r="E544" s="10"/>
      <c r="F544" s="13"/>
      <c r="G544" s="13"/>
      <c r="H544" s="14"/>
      <c r="I544" s="14"/>
      <c r="J544" s="14"/>
      <c r="K544" s="15" t="str">
        <f t="shared" si="32"/>
        <v/>
      </c>
      <c r="L544" s="13"/>
      <c r="M544" s="14"/>
      <c r="N544" s="15" t="str">
        <f t="shared" si="33"/>
        <v/>
      </c>
      <c r="O544" s="10"/>
      <c r="P544" s="10"/>
      <c r="Q544" s="16" t="str">
        <f t="shared" ca="1" si="34"/>
        <v/>
      </c>
      <c r="R544" s="12" t="str">
        <f ca="1">IF(A544="","",IF(G544="","Sem vencimento",IF(N544&lt;=0,"Pago",IF(M544&gt;0,IF(G544&lt;TODAY(),"Parcial vencido","Parcial"),IF(G544&lt;TODAY(),"Vencido",IF(G544=TODAY(),"Vence hoje",IF(G544&lt;=TODAY()+LISTAS!$B$4,"Vence em "&amp;LISTAS!$B$4&amp;" dias","Em aberto")))))))</f>
        <v/>
      </c>
      <c r="S544" s="4"/>
      <c r="T544" s="5" t="str">
        <f t="shared" si="35"/>
        <v/>
      </c>
    </row>
    <row r="545" spans="1:20">
      <c r="A545" s="10"/>
      <c r="B545" s="4"/>
      <c r="C545" s="10"/>
      <c r="D545" s="10"/>
      <c r="E545" s="10"/>
      <c r="F545" s="13"/>
      <c r="G545" s="13"/>
      <c r="H545" s="14"/>
      <c r="I545" s="14"/>
      <c r="J545" s="14"/>
      <c r="K545" s="15" t="str">
        <f t="shared" si="32"/>
        <v/>
      </c>
      <c r="L545" s="13"/>
      <c r="M545" s="14"/>
      <c r="N545" s="15" t="str">
        <f t="shared" si="33"/>
        <v/>
      </c>
      <c r="O545" s="10"/>
      <c r="P545" s="10"/>
      <c r="Q545" s="16" t="str">
        <f t="shared" ca="1" si="34"/>
        <v/>
      </c>
      <c r="R545" s="12" t="str">
        <f ca="1">IF(A545="","",IF(G545="","Sem vencimento",IF(N545&lt;=0,"Pago",IF(M545&gt;0,IF(G545&lt;TODAY(),"Parcial vencido","Parcial"),IF(G545&lt;TODAY(),"Vencido",IF(G545=TODAY(),"Vence hoje",IF(G545&lt;=TODAY()+LISTAS!$B$4,"Vence em "&amp;LISTAS!$B$4&amp;" dias","Em aberto")))))))</f>
        <v/>
      </c>
      <c r="S545" s="4"/>
      <c r="T545" s="5" t="str">
        <f t="shared" si="35"/>
        <v/>
      </c>
    </row>
    <row r="546" spans="1:20">
      <c r="A546" s="10"/>
      <c r="B546" s="4"/>
      <c r="C546" s="10"/>
      <c r="D546" s="10"/>
      <c r="E546" s="10"/>
      <c r="F546" s="13"/>
      <c r="G546" s="13"/>
      <c r="H546" s="14"/>
      <c r="I546" s="14"/>
      <c r="J546" s="14"/>
      <c r="K546" s="15" t="str">
        <f t="shared" si="32"/>
        <v/>
      </c>
      <c r="L546" s="13"/>
      <c r="M546" s="14"/>
      <c r="N546" s="15" t="str">
        <f t="shared" si="33"/>
        <v/>
      </c>
      <c r="O546" s="10"/>
      <c r="P546" s="10"/>
      <c r="Q546" s="16" t="str">
        <f t="shared" ca="1" si="34"/>
        <v/>
      </c>
      <c r="R546" s="12" t="str">
        <f ca="1">IF(A546="","",IF(G546="","Sem vencimento",IF(N546&lt;=0,"Pago",IF(M546&gt;0,IF(G546&lt;TODAY(),"Parcial vencido","Parcial"),IF(G546&lt;TODAY(),"Vencido",IF(G546=TODAY(),"Vence hoje",IF(G546&lt;=TODAY()+LISTAS!$B$4,"Vence em "&amp;LISTAS!$B$4&amp;" dias","Em aberto")))))))</f>
        <v/>
      </c>
      <c r="S546" s="4"/>
      <c r="T546" s="5" t="str">
        <f t="shared" si="35"/>
        <v/>
      </c>
    </row>
    <row r="547" spans="1:20">
      <c r="A547" s="10"/>
      <c r="B547" s="4"/>
      <c r="C547" s="10"/>
      <c r="D547" s="10"/>
      <c r="E547" s="10"/>
      <c r="F547" s="13"/>
      <c r="G547" s="13"/>
      <c r="H547" s="14"/>
      <c r="I547" s="14"/>
      <c r="J547" s="14"/>
      <c r="K547" s="15" t="str">
        <f t="shared" si="32"/>
        <v/>
      </c>
      <c r="L547" s="13"/>
      <c r="M547" s="14"/>
      <c r="N547" s="15" t="str">
        <f t="shared" si="33"/>
        <v/>
      </c>
      <c r="O547" s="10"/>
      <c r="P547" s="10"/>
      <c r="Q547" s="16" t="str">
        <f t="shared" ca="1" si="34"/>
        <v/>
      </c>
      <c r="R547" s="12" t="str">
        <f ca="1">IF(A547="","",IF(G547="","Sem vencimento",IF(N547&lt;=0,"Pago",IF(M547&gt;0,IF(G547&lt;TODAY(),"Parcial vencido","Parcial"),IF(G547&lt;TODAY(),"Vencido",IF(G547=TODAY(),"Vence hoje",IF(G547&lt;=TODAY()+LISTAS!$B$4,"Vence em "&amp;LISTAS!$B$4&amp;" dias","Em aberto")))))))</f>
        <v/>
      </c>
      <c r="S547" s="4"/>
      <c r="T547" s="5" t="str">
        <f t="shared" si="35"/>
        <v/>
      </c>
    </row>
    <row r="548" spans="1:20">
      <c r="A548" s="10"/>
      <c r="B548" s="4"/>
      <c r="C548" s="10"/>
      <c r="D548" s="10"/>
      <c r="E548" s="10"/>
      <c r="F548" s="13"/>
      <c r="G548" s="13"/>
      <c r="H548" s="14"/>
      <c r="I548" s="14"/>
      <c r="J548" s="14"/>
      <c r="K548" s="15" t="str">
        <f t="shared" si="32"/>
        <v/>
      </c>
      <c r="L548" s="13"/>
      <c r="M548" s="14"/>
      <c r="N548" s="15" t="str">
        <f t="shared" si="33"/>
        <v/>
      </c>
      <c r="O548" s="10"/>
      <c r="P548" s="10"/>
      <c r="Q548" s="16" t="str">
        <f t="shared" ca="1" si="34"/>
        <v/>
      </c>
      <c r="R548" s="12" t="str">
        <f ca="1">IF(A548="","",IF(G548="","Sem vencimento",IF(N548&lt;=0,"Pago",IF(M548&gt;0,IF(G548&lt;TODAY(),"Parcial vencido","Parcial"),IF(G548&lt;TODAY(),"Vencido",IF(G548=TODAY(),"Vence hoje",IF(G548&lt;=TODAY()+LISTAS!$B$4,"Vence em "&amp;LISTAS!$B$4&amp;" dias","Em aberto")))))))</f>
        <v/>
      </c>
      <c r="S548" s="4"/>
      <c r="T548" s="5" t="str">
        <f t="shared" si="35"/>
        <v/>
      </c>
    </row>
    <row r="549" spans="1:20">
      <c r="A549" s="10"/>
      <c r="B549" s="4"/>
      <c r="C549" s="10"/>
      <c r="D549" s="10"/>
      <c r="E549" s="10"/>
      <c r="F549" s="13"/>
      <c r="G549" s="13"/>
      <c r="H549" s="14"/>
      <c r="I549" s="14"/>
      <c r="J549" s="14"/>
      <c r="K549" s="15" t="str">
        <f t="shared" si="32"/>
        <v/>
      </c>
      <c r="L549" s="13"/>
      <c r="M549" s="14"/>
      <c r="N549" s="15" t="str">
        <f t="shared" si="33"/>
        <v/>
      </c>
      <c r="O549" s="10"/>
      <c r="P549" s="10"/>
      <c r="Q549" s="16" t="str">
        <f t="shared" ca="1" si="34"/>
        <v/>
      </c>
      <c r="R549" s="12" t="str">
        <f ca="1">IF(A549="","",IF(G549="","Sem vencimento",IF(N549&lt;=0,"Pago",IF(M549&gt;0,IF(G549&lt;TODAY(),"Parcial vencido","Parcial"),IF(G549&lt;TODAY(),"Vencido",IF(G549=TODAY(),"Vence hoje",IF(G549&lt;=TODAY()+LISTAS!$B$4,"Vence em "&amp;LISTAS!$B$4&amp;" dias","Em aberto")))))))</f>
        <v/>
      </c>
      <c r="S549" s="4"/>
      <c r="T549" s="5" t="str">
        <f t="shared" si="35"/>
        <v/>
      </c>
    </row>
    <row r="550" spans="1:20">
      <c r="A550" s="10"/>
      <c r="B550" s="4"/>
      <c r="C550" s="10"/>
      <c r="D550" s="10"/>
      <c r="E550" s="10"/>
      <c r="F550" s="13"/>
      <c r="G550" s="13"/>
      <c r="H550" s="14"/>
      <c r="I550" s="14"/>
      <c r="J550" s="14"/>
      <c r="K550" s="15" t="str">
        <f t="shared" si="32"/>
        <v/>
      </c>
      <c r="L550" s="13"/>
      <c r="M550" s="14"/>
      <c r="N550" s="15" t="str">
        <f t="shared" si="33"/>
        <v/>
      </c>
      <c r="O550" s="10"/>
      <c r="P550" s="10"/>
      <c r="Q550" s="16" t="str">
        <f t="shared" ca="1" si="34"/>
        <v/>
      </c>
      <c r="R550" s="12" t="str">
        <f ca="1">IF(A550="","",IF(G550="","Sem vencimento",IF(N550&lt;=0,"Pago",IF(M550&gt;0,IF(G550&lt;TODAY(),"Parcial vencido","Parcial"),IF(G550&lt;TODAY(),"Vencido",IF(G550=TODAY(),"Vence hoje",IF(G550&lt;=TODAY()+LISTAS!$B$4,"Vence em "&amp;LISTAS!$B$4&amp;" dias","Em aberto")))))))</f>
        <v/>
      </c>
      <c r="S550" s="4"/>
      <c r="T550" s="5" t="str">
        <f t="shared" si="35"/>
        <v/>
      </c>
    </row>
    <row r="551" spans="1:20">
      <c r="A551" s="10"/>
      <c r="B551" s="4"/>
      <c r="C551" s="10"/>
      <c r="D551" s="10"/>
      <c r="E551" s="10"/>
      <c r="F551" s="13"/>
      <c r="G551" s="13"/>
      <c r="H551" s="14"/>
      <c r="I551" s="14"/>
      <c r="J551" s="14"/>
      <c r="K551" s="15" t="str">
        <f t="shared" si="32"/>
        <v/>
      </c>
      <c r="L551" s="13"/>
      <c r="M551" s="14"/>
      <c r="N551" s="15" t="str">
        <f t="shared" si="33"/>
        <v/>
      </c>
      <c r="O551" s="10"/>
      <c r="P551" s="10"/>
      <c r="Q551" s="16" t="str">
        <f t="shared" ca="1" si="34"/>
        <v/>
      </c>
      <c r="R551" s="12" t="str">
        <f ca="1">IF(A551="","",IF(G551="","Sem vencimento",IF(N551&lt;=0,"Pago",IF(M551&gt;0,IF(G551&lt;TODAY(),"Parcial vencido","Parcial"),IF(G551&lt;TODAY(),"Vencido",IF(G551=TODAY(),"Vence hoje",IF(G551&lt;=TODAY()+LISTAS!$B$4,"Vence em "&amp;LISTAS!$B$4&amp;" dias","Em aberto")))))))</f>
        <v/>
      </c>
      <c r="S551" s="4"/>
      <c r="T551" s="5" t="str">
        <f t="shared" si="35"/>
        <v/>
      </c>
    </row>
    <row r="552" spans="1:20">
      <c r="A552" s="10"/>
      <c r="B552" s="4"/>
      <c r="C552" s="10"/>
      <c r="D552" s="10"/>
      <c r="E552" s="10"/>
      <c r="F552" s="13"/>
      <c r="G552" s="13"/>
      <c r="H552" s="14"/>
      <c r="I552" s="14"/>
      <c r="J552" s="14"/>
      <c r="K552" s="15" t="str">
        <f t="shared" si="32"/>
        <v/>
      </c>
      <c r="L552" s="13"/>
      <c r="M552" s="14"/>
      <c r="N552" s="15" t="str">
        <f t="shared" si="33"/>
        <v/>
      </c>
      <c r="O552" s="10"/>
      <c r="P552" s="10"/>
      <c r="Q552" s="16" t="str">
        <f t="shared" ca="1" si="34"/>
        <v/>
      </c>
      <c r="R552" s="12" t="str">
        <f ca="1">IF(A552="","",IF(G552="","Sem vencimento",IF(N552&lt;=0,"Pago",IF(M552&gt;0,IF(G552&lt;TODAY(),"Parcial vencido","Parcial"),IF(G552&lt;TODAY(),"Vencido",IF(G552=TODAY(),"Vence hoje",IF(G552&lt;=TODAY()+LISTAS!$B$4,"Vence em "&amp;LISTAS!$B$4&amp;" dias","Em aberto")))))))</f>
        <v/>
      </c>
      <c r="S552" s="4"/>
      <c r="T552" s="5" t="str">
        <f t="shared" si="35"/>
        <v/>
      </c>
    </row>
    <row r="553" spans="1:20">
      <c r="A553" s="10"/>
      <c r="B553" s="4"/>
      <c r="C553" s="10"/>
      <c r="D553" s="10"/>
      <c r="E553" s="10"/>
      <c r="F553" s="13"/>
      <c r="G553" s="13"/>
      <c r="H553" s="14"/>
      <c r="I553" s="14"/>
      <c r="J553" s="14"/>
      <c r="K553" s="15" t="str">
        <f t="shared" si="32"/>
        <v/>
      </c>
      <c r="L553" s="13"/>
      <c r="M553" s="14"/>
      <c r="N553" s="15" t="str">
        <f t="shared" si="33"/>
        <v/>
      </c>
      <c r="O553" s="10"/>
      <c r="P553" s="10"/>
      <c r="Q553" s="16" t="str">
        <f t="shared" ca="1" si="34"/>
        <v/>
      </c>
      <c r="R553" s="12" t="str">
        <f ca="1">IF(A553="","",IF(G553="","Sem vencimento",IF(N553&lt;=0,"Pago",IF(M553&gt;0,IF(G553&lt;TODAY(),"Parcial vencido","Parcial"),IF(G553&lt;TODAY(),"Vencido",IF(G553=TODAY(),"Vence hoje",IF(G553&lt;=TODAY()+LISTAS!$B$4,"Vence em "&amp;LISTAS!$B$4&amp;" dias","Em aberto")))))))</f>
        <v/>
      </c>
      <c r="S553" s="4"/>
      <c r="T553" s="5" t="str">
        <f t="shared" si="35"/>
        <v/>
      </c>
    </row>
    <row r="554" spans="1:20">
      <c r="A554" s="10"/>
      <c r="B554" s="4"/>
      <c r="C554" s="10"/>
      <c r="D554" s="10"/>
      <c r="E554" s="10"/>
      <c r="F554" s="13"/>
      <c r="G554" s="13"/>
      <c r="H554" s="14"/>
      <c r="I554" s="14"/>
      <c r="J554" s="14"/>
      <c r="K554" s="15" t="str">
        <f t="shared" si="32"/>
        <v/>
      </c>
      <c r="L554" s="13"/>
      <c r="M554" s="14"/>
      <c r="N554" s="15" t="str">
        <f t="shared" si="33"/>
        <v/>
      </c>
      <c r="O554" s="10"/>
      <c r="P554" s="10"/>
      <c r="Q554" s="16" t="str">
        <f t="shared" ca="1" si="34"/>
        <v/>
      </c>
      <c r="R554" s="12" t="str">
        <f ca="1">IF(A554="","",IF(G554="","Sem vencimento",IF(N554&lt;=0,"Pago",IF(M554&gt;0,IF(G554&lt;TODAY(),"Parcial vencido","Parcial"),IF(G554&lt;TODAY(),"Vencido",IF(G554=TODAY(),"Vence hoje",IF(G554&lt;=TODAY()+LISTAS!$B$4,"Vence em "&amp;LISTAS!$B$4&amp;" dias","Em aberto")))))))</f>
        <v/>
      </c>
      <c r="S554" s="4"/>
      <c r="T554" s="5" t="str">
        <f t="shared" si="35"/>
        <v/>
      </c>
    </row>
    <row r="555" spans="1:20">
      <c r="A555" s="10"/>
      <c r="B555" s="4"/>
      <c r="C555" s="10"/>
      <c r="D555" s="10"/>
      <c r="E555" s="10"/>
      <c r="F555" s="13"/>
      <c r="G555" s="13"/>
      <c r="H555" s="14"/>
      <c r="I555" s="14"/>
      <c r="J555" s="14"/>
      <c r="K555" s="15" t="str">
        <f t="shared" si="32"/>
        <v/>
      </c>
      <c r="L555" s="13"/>
      <c r="M555" s="14"/>
      <c r="N555" s="15" t="str">
        <f t="shared" si="33"/>
        <v/>
      </c>
      <c r="O555" s="10"/>
      <c r="P555" s="10"/>
      <c r="Q555" s="16" t="str">
        <f t="shared" ca="1" si="34"/>
        <v/>
      </c>
      <c r="R555" s="12" t="str">
        <f ca="1">IF(A555="","",IF(G555="","Sem vencimento",IF(N555&lt;=0,"Pago",IF(M555&gt;0,IF(G555&lt;TODAY(),"Parcial vencido","Parcial"),IF(G555&lt;TODAY(),"Vencido",IF(G555=TODAY(),"Vence hoje",IF(G555&lt;=TODAY()+LISTAS!$B$4,"Vence em "&amp;LISTAS!$B$4&amp;" dias","Em aberto")))))))</f>
        <v/>
      </c>
      <c r="S555" s="4"/>
      <c r="T555" s="5" t="str">
        <f t="shared" si="35"/>
        <v/>
      </c>
    </row>
    <row r="556" spans="1:20">
      <c r="A556" s="10"/>
      <c r="B556" s="4"/>
      <c r="C556" s="10"/>
      <c r="D556" s="10"/>
      <c r="E556" s="10"/>
      <c r="F556" s="13"/>
      <c r="G556" s="13"/>
      <c r="H556" s="14"/>
      <c r="I556" s="14"/>
      <c r="J556" s="14"/>
      <c r="K556" s="15" t="str">
        <f t="shared" si="32"/>
        <v/>
      </c>
      <c r="L556" s="13"/>
      <c r="M556" s="14"/>
      <c r="N556" s="15" t="str">
        <f t="shared" si="33"/>
        <v/>
      </c>
      <c r="O556" s="10"/>
      <c r="P556" s="10"/>
      <c r="Q556" s="16" t="str">
        <f t="shared" ca="1" si="34"/>
        <v/>
      </c>
      <c r="R556" s="12" t="str">
        <f ca="1">IF(A556="","",IF(G556="","Sem vencimento",IF(N556&lt;=0,"Pago",IF(M556&gt;0,IF(G556&lt;TODAY(),"Parcial vencido","Parcial"),IF(G556&lt;TODAY(),"Vencido",IF(G556=TODAY(),"Vence hoje",IF(G556&lt;=TODAY()+LISTAS!$B$4,"Vence em "&amp;LISTAS!$B$4&amp;" dias","Em aberto")))))))</f>
        <v/>
      </c>
      <c r="S556" s="4"/>
      <c r="T556" s="5" t="str">
        <f t="shared" si="35"/>
        <v/>
      </c>
    </row>
    <row r="557" spans="1:20">
      <c r="A557" s="10"/>
      <c r="B557" s="4"/>
      <c r="C557" s="10"/>
      <c r="D557" s="10"/>
      <c r="E557" s="10"/>
      <c r="F557" s="13"/>
      <c r="G557" s="13"/>
      <c r="H557" s="14"/>
      <c r="I557" s="14"/>
      <c r="J557" s="14"/>
      <c r="K557" s="15" t="str">
        <f t="shared" si="32"/>
        <v/>
      </c>
      <c r="L557" s="13"/>
      <c r="M557" s="14"/>
      <c r="N557" s="15" t="str">
        <f t="shared" si="33"/>
        <v/>
      </c>
      <c r="O557" s="10"/>
      <c r="P557" s="10"/>
      <c r="Q557" s="16" t="str">
        <f t="shared" ca="1" si="34"/>
        <v/>
      </c>
      <c r="R557" s="12" t="str">
        <f ca="1">IF(A557="","",IF(G557="","Sem vencimento",IF(N557&lt;=0,"Pago",IF(M557&gt;0,IF(G557&lt;TODAY(),"Parcial vencido","Parcial"),IF(G557&lt;TODAY(),"Vencido",IF(G557=TODAY(),"Vence hoje",IF(G557&lt;=TODAY()+LISTAS!$B$4,"Vence em "&amp;LISTAS!$B$4&amp;" dias","Em aberto")))))))</f>
        <v/>
      </c>
      <c r="S557" s="4"/>
      <c r="T557" s="5" t="str">
        <f t="shared" si="35"/>
        <v/>
      </c>
    </row>
    <row r="558" spans="1:20">
      <c r="A558" s="10"/>
      <c r="B558" s="4"/>
      <c r="C558" s="10"/>
      <c r="D558" s="10"/>
      <c r="E558" s="10"/>
      <c r="F558" s="13"/>
      <c r="G558" s="13"/>
      <c r="H558" s="14"/>
      <c r="I558" s="14"/>
      <c r="J558" s="14"/>
      <c r="K558" s="15" t="str">
        <f t="shared" si="32"/>
        <v/>
      </c>
      <c r="L558" s="13"/>
      <c r="M558" s="14"/>
      <c r="N558" s="15" t="str">
        <f t="shared" si="33"/>
        <v/>
      </c>
      <c r="O558" s="10"/>
      <c r="P558" s="10"/>
      <c r="Q558" s="16" t="str">
        <f t="shared" ca="1" si="34"/>
        <v/>
      </c>
      <c r="R558" s="12" t="str">
        <f ca="1">IF(A558="","",IF(G558="","Sem vencimento",IF(N558&lt;=0,"Pago",IF(M558&gt;0,IF(G558&lt;TODAY(),"Parcial vencido","Parcial"),IF(G558&lt;TODAY(),"Vencido",IF(G558=TODAY(),"Vence hoje",IF(G558&lt;=TODAY()+LISTAS!$B$4,"Vence em "&amp;LISTAS!$B$4&amp;" dias","Em aberto")))))))</f>
        <v/>
      </c>
      <c r="S558" s="4"/>
      <c r="T558" s="5" t="str">
        <f t="shared" si="35"/>
        <v/>
      </c>
    </row>
    <row r="559" spans="1:20">
      <c r="A559" s="10"/>
      <c r="B559" s="4"/>
      <c r="C559" s="10"/>
      <c r="D559" s="10"/>
      <c r="E559" s="10"/>
      <c r="F559" s="13"/>
      <c r="G559" s="13"/>
      <c r="H559" s="14"/>
      <c r="I559" s="14"/>
      <c r="J559" s="14"/>
      <c r="K559" s="15" t="str">
        <f t="shared" si="32"/>
        <v/>
      </c>
      <c r="L559" s="13"/>
      <c r="M559" s="14"/>
      <c r="N559" s="15" t="str">
        <f t="shared" si="33"/>
        <v/>
      </c>
      <c r="O559" s="10"/>
      <c r="P559" s="10"/>
      <c r="Q559" s="16" t="str">
        <f t="shared" ca="1" si="34"/>
        <v/>
      </c>
      <c r="R559" s="12" t="str">
        <f ca="1">IF(A559="","",IF(G559="","Sem vencimento",IF(N559&lt;=0,"Pago",IF(M559&gt;0,IF(G559&lt;TODAY(),"Parcial vencido","Parcial"),IF(G559&lt;TODAY(),"Vencido",IF(G559=TODAY(),"Vence hoje",IF(G559&lt;=TODAY()+LISTAS!$B$4,"Vence em "&amp;LISTAS!$B$4&amp;" dias","Em aberto")))))))</f>
        <v/>
      </c>
      <c r="S559" s="4"/>
      <c r="T559" s="5" t="str">
        <f t="shared" si="35"/>
        <v/>
      </c>
    </row>
    <row r="560" spans="1:20">
      <c r="A560" s="10"/>
      <c r="B560" s="4"/>
      <c r="C560" s="10"/>
      <c r="D560" s="10"/>
      <c r="E560" s="10"/>
      <c r="F560" s="13"/>
      <c r="G560" s="13"/>
      <c r="H560" s="14"/>
      <c r="I560" s="14"/>
      <c r="J560" s="14"/>
      <c r="K560" s="15" t="str">
        <f t="shared" si="32"/>
        <v/>
      </c>
      <c r="L560" s="13"/>
      <c r="M560" s="14"/>
      <c r="N560" s="15" t="str">
        <f t="shared" si="33"/>
        <v/>
      </c>
      <c r="O560" s="10"/>
      <c r="P560" s="10"/>
      <c r="Q560" s="16" t="str">
        <f t="shared" ca="1" si="34"/>
        <v/>
      </c>
      <c r="R560" s="12" t="str">
        <f ca="1">IF(A560="","",IF(G560="","Sem vencimento",IF(N560&lt;=0,"Pago",IF(M560&gt;0,IF(G560&lt;TODAY(),"Parcial vencido","Parcial"),IF(G560&lt;TODAY(),"Vencido",IF(G560=TODAY(),"Vence hoje",IF(G560&lt;=TODAY()+LISTAS!$B$4,"Vence em "&amp;LISTAS!$B$4&amp;" dias","Em aberto")))))))</f>
        <v/>
      </c>
      <c r="S560" s="4"/>
      <c r="T560" s="5" t="str">
        <f t="shared" si="35"/>
        <v/>
      </c>
    </row>
    <row r="561" spans="1:20">
      <c r="A561" s="10"/>
      <c r="B561" s="4"/>
      <c r="C561" s="10"/>
      <c r="D561" s="10"/>
      <c r="E561" s="10"/>
      <c r="F561" s="13"/>
      <c r="G561" s="13"/>
      <c r="H561" s="14"/>
      <c r="I561" s="14"/>
      <c r="J561" s="14"/>
      <c r="K561" s="15" t="str">
        <f t="shared" si="32"/>
        <v/>
      </c>
      <c r="L561" s="13"/>
      <c r="M561" s="14"/>
      <c r="N561" s="15" t="str">
        <f t="shared" si="33"/>
        <v/>
      </c>
      <c r="O561" s="10"/>
      <c r="P561" s="10"/>
      <c r="Q561" s="16" t="str">
        <f t="shared" ca="1" si="34"/>
        <v/>
      </c>
      <c r="R561" s="12" t="str">
        <f ca="1">IF(A561="","",IF(G561="","Sem vencimento",IF(N561&lt;=0,"Pago",IF(M561&gt;0,IF(G561&lt;TODAY(),"Parcial vencido","Parcial"),IF(G561&lt;TODAY(),"Vencido",IF(G561=TODAY(),"Vence hoje",IF(G561&lt;=TODAY()+LISTAS!$B$4,"Vence em "&amp;LISTAS!$B$4&amp;" dias","Em aberto")))))))</f>
        <v/>
      </c>
      <c r="S561" s="4"/>
      <c r="T561" s="5" t="str">
        <f t="shared" si="35"/>
        <v/>
      </c>
    </row>
    <row r="562" spans="1:20">
      <c r="A562" s="10"/>
      <c r="B562" s="4"/>
      <c r="C562" s="10"/>
      <c r="D562" s="10"/>
      <c r="E562" s="10"/>
      <c r="F562" s="13"/>
      <c r="G562" s="13"/>
      <c r="H562" s="14"/>
      <c r="I562" s="14"/>
      <c r="J562" s="14"/>
      <c r="K562" s="15" t="str">
        <f t="shared" si="32"/>
        <v/>
      </c>
      <c r="L562" s="13"/>
      <c r="M562" s="14"/>
      <c r="N562" s="15" t="str">
        <f t="shared" si="33"/>
        <v/>
      </c>
      <c r="O562" s="10"/>
      <c r="P562" s="10"/>
      <c r="Q562" s="16" t="str">
        <f t="shared" ca="1" si="34"/>
        <v/>
      </c>
      <c r="R562" s="12" t="str">
        <f ca="1">IF(A562="","",IF(G562="","Sem vencimento",IF(N562&lt;=0,"Pago",IF(M562&gt;0,IF(G562&lt;TODAY(),"Parcial vencido","Parcial"),IF(G562&lt;TODAY(),"Vencido",IF(G562=TODAY(),"Vence hoje",IF(G562&lt;=TODAY()+LISTAS!$B$4,"Vence em "&amp;LISTAS!$B$4&amp;" dias","Em aberto")))))))</f>
        <v/>
      </c>
      <c r="S562" s="4"/>
      <c r="T562" s="5" t="str">
        <f t="shared" si="35"/>
        <v/>
      </c>
    </row>
    <row r="563" spans="1:20">
      <c r="A563" s="10"/>
      <c r="B563" s="4"/>
      <c r="C563" s="10"/>
      <c r="D563" s="10"/>
      <c r="E563" s="10"/>
      <c r="F563" s="13"/>
      <c r="G563" s="13"/>
      <c r="H563" s="14"/>
      <c r="I563" s="14"/>
      <c r="J563" s="14"/>
      <c r="K563" s="15" t="str">
        <f t="shared" si="32"/>
        <v/>
      </c>
      <c r="L563" s="13"/>
      <c r="M563" s="14"/>
      <c r="N563" s="15" t="str">
        <f t="shared" si="33"/>
        <v/>
      </c>
      <c r="O563" s="10"/>
      <c r="P563" s="10"/>
      <c r="Q563" s="16" t="str">
        <f t="shared" ca="1" si="34"/>
        <v/>
      </c>
      <c r="R563" s="12" t="str">
        <f ca="1">IF(A563="","",IF(G563="","Sem vencimento",IF(N563&lt;=0,"Pago",IF(M563&gt;0,IF(G563&lt;TODAY(),"Parcial vencido","Parcial"),IF(G563&lt;TODAY(),"Vencido",IF(G563=TODAY(),"Vence hoje",IF(G563&lt;=TODAY()+LISTAS!$B$4,"Vence em "&amp;LISTAS!$B$4&amp;" dias","Em aberto")))))))</f>
        <v/>
      </c>
      <c r="S563" s="4"/>
      <c r="T563" s="5" t="str">
        <f t="shared" si="35"/>
        <v/>
      </c>
    </row>
    <row r="564" spans="1:20">
      <c r="A564" s="10"/>
      <c r="B564" s="4"/>
      <c r="C564" s="10"/>
      <c r="D564" s="10"/>
      <c r="E564" s="10"/>
      <c r="F564" s="13"/>
      <c r="G564" s="13"/>
      <c r="H564" s="14"/>
      <c r="I564" s="14"/>
      <c r="J564" s="14"/>
      <c r="K564" s="15" t="str">
        <f t="shared" si="32"/>
        <v/>
      </c>
      <c r="L564" s="13"/>
      <c r="M564" s="14"/>
      <c r="N564" s="15" t="str">
        <f t="shared" si="33"/>
        <v/>
      </c>
      <c r="O564" s="10"/>
      <c r="P564" s="10"/>
      <c r="Q564" s="16" t="str">
        <f t="shared" ca="1" si="34"/>
        <v/>
      </c>
      <c r="R564" s="12" t="str">
        <f ca="1">IF(A564="","",IF(G564="","Sem vencimento",IF(N564&lt;=0,"Pago",IF(M564&gt;0,IF(G564&lt;TODAY(),"Parcial vencido","Parcial"),IF(G564&lt;TODAY(),"Vencido",IF(G564=TODAY(),"Vence hoje",IF(G564&lt;=TODAY()+LISTAS!$B$4,"Vence em "&amp;LISTAS!$B$4&amp;" dias","Em aberto")))))))</f>
        <v/>
      </c>
      <c r="S564" s="4"/>
      <c r="T564" s="5" t="str">
        <f t="shared" si="35"/>
        <v/>
      </c>
    </row>
    <row r="565" spans="1:20">
      <c r="A565" s="10"/>
      <c r="B565" s="4"/>
      <c r="C565" s="10"/>
      <c r="D565" s="10"/>
      <c r="E565" s="10"/>
      <c r="F565" s="13"/>
      <c r="G565" s="13"/>
      <c r="H565" s="14"/>
      <c r="I565" s="14"/>
      <c r="J565" s="14"/>
      <c r="K565" s="15" t="str">
        <f t="shared" si="32"/>
        <v/>
      </c>
      <c r="L565" s="13"/>
      <c r="M565" s="14"/>
      <c r="N565" s="15" t="str">
        <f t="shared" si="33"/>
        <v/>
      </c>
      <c r="O565" s="10"/>
      <c r="P565" s="10"/>
      <c r="Q565" s="16" t="str">
        <f t="shared" ca="1" si="34"/>
        <v/>
      </c>
      <c r="R565" s="12" t="str">
        <f ca="1">IF(A565="","",IF(G565="","Sem vencimento",IF(N565&lt;=0,"Pago",IF(M565&gt;0,IF(G565&lt;TODAY(),"Parcial vencido","Parcial"),IF(G565&lt;TODAY(),"Vencido",IF(G565=TODAY(),"Vence hoje",IF(G565&lt;=TODAY()+LISTAS!$B$4,"Vence em "&amp;LISTAS!$B$4&amp;" dias","Em aberto")))))))</f>
        <v/>
      </c>
      <c r="S565" s="4"/>
      <c r="T565" s="5" t="str">
        <f t="shared" si="35"/>
        <v/>
      </c>
    </row>
    <row r="566" spans="1:20">
      <c r="A566" s="10"/>
      <c r="B566" s="4"/>
      <c r="C566" s="10"/>
      <c r="D566" s="10"/>
      <c r="E566" s="10"/>
      <c r="F566" s="13"/>
      <c r="G566" s="13"/>
      <c r="H566" s="14"/>
      <c r="I566" s="14"/>
      <c r="J566" s="14"/>
      <c r="K566" s="15" t="str">
        <f t="shared" si="32"/>
        <v/>
      </c>
      <c r="L566" s="13"/>
      <c r="M566" s="14"/>
      <c r="N566" s="15" t="str">
        <f t="shared" si="33"/>
        <v/>
      </c>
      <c r="O566" s="10"/>
      <c r="P566" s="10"/>
      <c r="Q566" s="16" t="str">
        <f t="shared" ca="1" si="34"/>
        <v/>
      </c>
      <c r="R566" s="12" t="str">
        <f ca="1">IF(A566="","",IF(G566="","Sem vencimento",IF(N566&lt;=0,"Pago",IF(M566&gt;0,IF(G566&lt;TODAY(),"Parcial vencido","Parcial"),IF(G566&lt;TODAY(),"Vencido",IF(G566=TODAY(),"Vence hoje",IF(G566&lt;=TODAY()+LISTAS!$B$4,"Vence em "&amp;LISTAS!$B$4&amp;" dias","Em aberto")))))))</f>
        <v/>
      </c>
      <c r="S566" s="4"/>
      <c r="T566" s="5" t="str">
        <f t="shared" si="35"/>
        <v/>
      </c>
    </row>
    <row r="567" spans="1:20">
      <c r="A567" s="10"/>
      <c r="B567" s="4"/>
      <c r="C567" s="10"/>
      <c r="D567" s="10"/>
      <c r="E567" s="10"/>
      <c r="F567" s="13"/>
      <c r="G567" s="13"/>
      <c r="H567" s="14"/>
      <c r="I567" s="14"/>
      <c r="J567" s="14"/>
      <c r="K567" s="15" t="str">
        <f t="shared" si="32"/>
        <v/>
      </c>
      <c r="L567" s="13"/>
      <c r="M567" s="14"/>
      <c r="N567" s="15" t="str">
        <f t="shared" si="33"/>
        <v/>
      </c>
      <c r="O567" s="10"/>
      <c r="P567" s="10"/>
      <c r="Q567" s="16" t="str">
        <f t="shared" ca="1" si="34"/>
        <v/>
      </c>
      <c r="R567" s="12" t="str">
        <f ca="1">IF(A567="","",IF(G567="","Sem vencimento",IF(N567&lt;=0,"Pago",IF(M567&gt;0,IF(G567&lt;TODAY(),"Parcial vencido","Parcial"),IF(G567&lt;TODAY(),"Vencido",IF(G567=TODAY(),"Vence hoje",IF(G567&lt;=TODAY()+LISTAS!$B$4,"Vence em "&amp;LISTAS!$B$4&amp;" dias","Em aberto")))))))</f>
        <v/>
      </c>
      <c r="S567" s="4"/>
      <c r="T567" s="5" t="str">
        <f t="shared" si="35"/>
        <v/>
      </c>
    </row>
    <row r="568" spans="1:20">
      <c r="A568" s="10"/>
      <c r="B568" s="4"/>
      <c r="C568" s="10"/>
      <c r="D568" s="10"/>
      <c r="E568" s="10"/>
      <c r="F568" s="13"/>
      <c r="G568" s="13"/>
      <c r="H568" s="14"/>
      <c r="I568" s="14"/>
      <c r="J568" s="14"/>
      <c r="K568" s="15" t="str">
        <f t="shared" si="32"/>
        <v/>
      </c>
      <c r="L568" s="13"/>
      <c r="M568" s="14"/>
      <c r="N568" s="15" t="str">
        <f t="shared" si="33"/>
        <v/>
      </c>
      <c r="O568" s="10"/>
      <c r="P568" s="10"/>
      <c r="Q568" s="16" t="str">
        <f t="shared" ca="1" si="34"/>
        <v/>
      </c>
      <c r="R568" s="12" t="str">
        <f ca="1">IF(A568="","",IF(G568="","Sem vencimento",IF(N568&lt;=0,"Pago",IF(M568&gt;0,IF(G568&lt;TODAY(),"Parcial vencido","Parcial"),IF(G568&lt;TODAY(),"Vencido",IF(G568=TODAY(),"Vence hoje",IF(G568&lt;=TODAY()+LISTAS!$B$4,"Vence em "&amp;LISTAS!$B$4&amp;" dias","Em aberto")))))))</f>
        <v/>
      </c>
      <c r="S568" s="4"/>
      <c r="T568" s="5" t="str">
        <f t="shared" si="35"/>
        <v/>
      </c>
    </row>
    <row r="569" spans="1:20">
      <c r="A569" s="10"/>
      <c r="B569" s="4"/>
      <c r="C569" s="10"/>
      <c r="D569" s="10"/>
      <c r="E569" s="10"/>
      <c r="F569" s="13"/>
      <c r="G569" s="13"/>
      <c r="H569" s="14"/>
      <c r="I569" s="14"/>
      <c r="J569" s="14"/>
      <c r="K569" s="15" t="str">
        <f t="shared" si="32"/>
        <v/>
      </c>
      <c r="L569" s="13"/>
      <c r="M569" s="14"/>
      <c r="N569" s="15" t="str">
        <f t="shared" si="33"/>
        <v/>
      </c>
      <c r="O569" s="10"/>
      <c r="P569" s="10"/>
      <c r="Q569" s="16" t="str">
        <f t="shared" ca="1" si="34"/>
        <v/>
      </c>
      <c r="R569" s="12" t="str">
        <f ca="1">IF(A569="","",IF(G569="","Sem vencimento",IF(N569&lt;=0,"Pago",IF(M569&gt;0,IF(G569&lt;TODAY(),"Parcial vencido","Parcial"),IF(G569&lt;TODAY(),"Vencido",IF(G569=TODAY(),"Vence hoje",IF(G569&lt;=TODAY()+LISTAS!$B$4,"Vence em "&amp;LISTAS!$B$4&amp;" dias","Em aberto")))))))</f>
        <v/>
      </c>
      <c r="S569" s="4"/>
      <c r="T569" s="5" t="str">
        <f t="shared" si="35"/>
        <v/>
      </c>
    </row>
    <row r="570" spans="1:20">
      <c r="A570" s="10"/>
      <c r="B570" s="4"/>
      <c r="C570" s="10"/>
      <c r="D570" s="10"/>
      <c r="E570" s="10"/>
      <c r="F570" s="13"/>
      <c r="G570" s="13"/>
      <c r="H570" s="14"/>
      <c r="I570" s="14"/>
      <c r="J570" s="14"/>
      <c r="K570" s="15" t="str">
        <f t="shared" si="32"/>
        <v/>
      </c>
      <c r="L570" s="13"/>
      <c r="M570" s="14"/>
      <c r="N570" s="15" t="str">
        <f t="shared" si="33"/>
        <v/>
      </c>
      <c r="O570" s="10"/>
      <c r="P570" s="10"/>
      <c r="Q570" s="16" t="str">
        <f t="shared" ca="1" si="34"/>
        <v/>
      </c>
      <c r="R570" s="12" t="str">
        <f ca="1">IF(A570="","",IF(G570="","Sem vencimento",IF(N570&lt;=0,"Pago",IF(M570&gt;0,IF(G570&lt;TODAY(),"Parcial vencido","Parcial"),IF(G570&lt;TODAY(),"Vencido",IF(G570=TODAY(),"Vence hoje",IF(G570&lt;=TODAY()+LISTAS!$B$4,"Vence em "&amp;LISTAS!$B$4&amp;" dias","Em aberto")))))))</f>
        <v/>
      </c>
      <c r="S570" s="4"/>
      <c r="T570" s="5" t="str">
        <f t="shared" si="35"/>
        <v/>
      </c>
    </row>
    <row r="571" spans="1:20">
      <c r="A571" s="10"/>
      <c r="B571" s="4"/>
      <c r="C571" s="10"/>
      <c r="D571" s="10"/>
      <c r="E571" s="10"/>
      <c r="F571" s="13"/>
      <c r="G571" s="13"/>
      <c r="H571" s="14"/>
      <c r="I571" s="14"/>
      <c r="J571" s="14"/>
      <c r="K571" s="15" t="str">
        <f t="shared" si="32"/>
        <v/>
      </c>
      <c r="L571" s="13"/>
      <c r="M571" s="14"/>
      <c r="N571" s="15" t="str">
        <f t="shared" si="33"/>
        <v/>
      </c>
      <c r="O571" s="10"/>
      <c r="P571" s="10"/>
      <c r="Q571" s="16" t="str">
        <f t="shared" ca="1" si="34"/>
        <v/>
      </c>
      <c r="R571" s="12" t="str">
        <f ca="1">IF(A571="","",IF(G571="","Sem vencimento",IF(N571&lt;=0,"Pago",IF(M571&gt;0,IF(G571&lt;TODAY(),"Parcial vencido","Parcial"),IF(G571&lt;TODAY(),"Vencido",IF(G571=TODAY(),"Vence hoje",IF(G571&lt;=TODAY()+LISTAS!$B$4,"Vence em "&amp;LISTAS!$B$4&amp;" dias","Em aberto")))))))</f>
        <v/>
      </c>
      <c r="S571" s="4"/>
      <c r="T571" s="5" t="str">
        <f t="shared" si="35"/>
        <v/>
      </c>
    </row>
    <row r="572" spans="1:20">
      <c r="A572" s="10"/>
      <c r="B572" s="4"/>
      <c r="C572" s="10"/>
      <c r="D572" s="10"/>
      <c r="E572" s="10"/>
      <c r="F572" s="13"/>
      <c r="G572" s="13"/>
      <c r="H572" s="14"/>
      <c r="I572" s="14"/>
      <c r="J572" s="14"/>
      <c r="K572" s="15" t="str">
        <f t="shared" si="32"/>
        <v/>
      </c>
      <c r="L572" s="13"/>
      <c r="M572" s="14"/>
      <c r="N572" s="15" t="str">
        <f t="shared" si="33"/>
        <v/>
      </c>
      <c r="O572" s="10"/>
      <c r="P572" s="10"/>
      <c r="Q572" s="16" t="str">
        <f t="shared" ca="1" si="34"/>
        <v/>
      </c>
      <c r="R572" s="12" t="str">
        <f ca="1">IF(A572="","",IF(G572="","Sem vencimento",IF(N572&lt;=0,"Pago",IF(M572&gt;0,IF(G572&lt;TODAY(),"Parcial vencido","Parcial"),IF(G572&lt;TODAY(),"Vencido",IF(G572=TODAY(),"Vence hoje",IF(G572&lt;=TODAY()+LISTAS!$B$4,"Vence em "&amp;LISTAS!$B$4&amp;" dias","Em aberto")))))))</f>
        <v/>
      </c>
      <c r="S572" s="4"/>
      <c r="T572" s="5" t="str">
        <f t="shared" si="35"/>
        <v/>
      </c>
    </row>
    <row r="573" spans="1:20">
      <c r="A573" s="10"/>
      <c r="B573" s="4"/>
      <c r="C573" s="10"/>
      <c r="D573" s="10"/>
      <c r="E573" s="10"/>
      <c r="F573" s="13"/>
      <c r="G573" s="13"/>
      <c r="H573" s="14"/>
      <c r="I573" s="14"/>
      <c r="J573" s="14"/>
      <c r="K573" s="15" t="str">
        <f t="shared" si="32"/>
        <v/>
      </c>
      <c r="L573" s="13"/>
      <c r="M573" s="14"/>
      <c r="N573" s="15" t="str">
        <f t="shared" si="33"/>
        <v/>
      </c>
      <c r="O573" s="10"/>
      <c r="P573" s="10"/>
      <c r="Q573" s="16" t="str">
        <f t="shared" ca="1" si="34"/>
        <v/>
      </c>
      <c r="R573" s="12" t="str">
        <f ca="1">IF(A573="","",IF(G573="","Sem vencimento",IF(N573&lt;=0,"Pago",IF(M573&gt;0,IF(G573&lt;TODAY(),"Parcial vencido","Parcial"),IF(G573&lt;TODAY(),"Vencido",IF(G573=TODAY(),"Vence hoje",IF(G573&lt;=TODAY()+LISTAS!$B$4,"Vence em "&amp;LISTAS!$B$4&amp;" dias","Em aberto")))))))</f>
        <v/>
      </c>
      <c r="S573" s="4"/>
      <c r="T573" s="5" t="str">
        <f t="shared" si="35"/>
        <v/>
      </c>
    </row>
    <row r="574" spans="1:20">
      <c r="A574" s="10"/>
      <c r="B574" s="4"/>
      <c r="C574" s="10"/>
      <c r="D574" s="10"/>
      <c r="E574" s="10"/>
      <c r="F574" s="13"/>
      <c r="G574" s="13"/>
      <c r="H574" s="14"/>
      <c r="I574" s="14"/>
      <c r="J574" s="14"/>
      <c r="K574" s="15" t="str">
        <f t="shared" si="32"/>
        <v/>
      </c>
      <c r="L574" s="13"/>
      <c r="M574" s="14"/>
      <c r="N574" s="15" t="str">
        <f t="shared" si="33"/>
        <v/>
      </c>
      <c r="O574" s="10"/>
      <c r="P574" s="10"/>
      <c r="Q574" s="16" t="str">
        <f t="shared" ca="1" si="34"/>
        <v/>
      </c>
      <c r="R574" s="12" t="str">
        <f ca="1">IF(A574="","",IF(G574="","Sem vencimento",IF(N574&lt;=0,"Pago",IF(M574&gt;0,IF(G574&lt;TODAY(),"Parcial vencido","Parcial"),IF(G574&lt;TODAY(),"Vencido",IF(G574=TODAY(),"Vence hoje",IF(G574&lt;=TODAY()+LISTAS!$B$4,"Vence em "&amp;LISTAS!$B$4&amp;" dias","Em aberto")))))))</f>
        <v/>
      </c>
      <c r="S574" s="4"/>
      <c r="T574" s="5" t="str">
        <f t="shared" si="35"/>
        <v/>
      </c>
    </row>
    <row r="575" spans="1:20">
      <c r="A575" s="10"/>
      <c r="B575" s="4"/>
      <c r="C575" s="10"/>
      <c r="D575" s="10"/>
      <c r="E575" s="10"/>
      <c r="F575" s="13"/>
      <c r="G575" s="13"/>
      <c r="H575" s="14"/>
      <c r="I575" s="14"/>
      <c r="J575" s="14"/>
      <c r="K575" s="15" t="str">
        <f t="shared" si="32"/>
        <v/>
      </c>
      <c r="L575" s="13"/>
      <c r="M575" s="14"/>
      <c r="N575" s="15" t="str">
        <f t="shared" si="33"/>
        <v/>
      </c>
      <c r="O575" s="10"/>
      <c r="P575" s="10"/>
      <c r="Q575" s="16" t="str">
        <f t="shared" ca="1" si="34"/>
        <v/>
      </c>
      <c r="R575" s="12" t="str">
        <f ca="1">IF(A575="","",IF(G575="","Sem vencimento",IF(N575&lt;=0,"Pago",IF(M575&gt;0,IF(G575&lt;TODAY(),"Parcial vencido","Parcial"),IF(G575&lt;TODAY(),"Vencido",IF(G575=TODAY(),"Vence hoje",IF(G575&lt;=TODAY()+LISTAS!$B$4,"Vence em "&amp;LISTAS!$B$4&amp;" dias","Em aberto")))))))</f>
        <v/>
      </c>
      <c r="S575" s="4"/>
      <c r="T575" s="5" t="str">
        <f t="shared" si="35"/>
        <v/>
      </c>
    </row>
    <row r="576" spans="1:20">
      <c r="A576" s="10"/>
      <c r="B576" s="4"/>
      <c r="C576" s="10"/>
      <c r="D576" s="10"/>
      <c r="E576" s="10"/>
      <c r="F576" s="13"/>
      <c r="G576" s="13"/>
      <c r="H576" s="14"/>
      <c r="I576" s="14"/>
      <c r="J576" s="14"/>
      <c r="K576" s="15" t="str">
        <f t="shared" si="32"/>
        <v/>
      </c>
      <c r="L576" s="13"/>
      <c r="M576" s="14"/>
      <c r="N576" s="15" t="str">
        <f t="shared" si="33"/>
        <v/>
      </c>
      <c r="O576" s="10"/>
      <c r="P576" s="10"/>
      <c r="Q576" s="16" t="str">
        <f t="shared" ca="1" si="34"/>
        <v/>
      </c>
      <c r="R576" s="12" t="str">
        <f ca="1">IF(A576="","",IF(G576="","Sem vencimento",IF(N576&lt;=0,"Pago",IF(M576&gt;0,IF(G576&lt;TODAY(),"Parcial vencido","Parcial"),IF(G576&lt;TODAY(),"Vencido",IF(G576=TODAY(),"Vence hoje",IF(G576&lt;=TODAY()+LISTAS!$B$4,"Vence em "&amp;LISTAS!$B$4&amp;" dias","Em aberto")))))))</f>
        <v/>
      </c>
      <c r="S576" s="4"/>
      <c r="T576" s="5" t="str">
        <f t="shared" si="35"/>
        <v/>
      </c>
    </row>
    <row r="577" spans="1:20">
      <c r="A577" s="10"/>
      <c r="B577" s="4"/>
      <c r="C577" s="10"/>
      <c r="D577" s="10"/>
      <c r="E577" s="10"/>
      <c r="F577" s="13"/>
      <c r="G577" s="13"/>
      <c r="H577" s="14"/>
      <c r="I577" s="14"/>
      <c r="J577" s="14"/>
      <c r="K577" s="15" t="str">
        <f t="shared" si="32"/>
        <v/>
      </c>
      <c r="L577" s="13"/>
      <c r="M577" s="14"/>
      <c r="N577" s="15" t="str">
        <f t="shared" si="33"/>
        <v/>
      </c>
      <c r="O577" s="10"/>
      <c r="P577" s="10"/>
      <c r="Q577" s="16" t="str">
        <f t="shared" ca="1" si="34"/>
        <v/>
      </c>
      <c r="R577" s="12" t="str">
        <f ca="1">IF(A577="","",IF(G577="","Sem vencimento",IF(N577&lt;=0,"Pago",IF(M577&gt;0,IF(G577&lt;TODAY(),"Parcial vencido","Parcial"),IF(G577&lt;TODAY(),"Vencido",IF(G577=TODAY(),"Vence hoje",IF(G577&lt;=TODAY()+LISTAS!$B$4,"Vence em "&amp;LISTAS!$B$4&amp;" dias","Em aberto")))))))</f>
        <v/>
      </c>
      <c r="S577" s="4"/>
      <c r="T577" s="5" t="str">
        <f t="shared" si="35"/>
        <v/>
      </c>
    </row>
    <row r="578" spans="1:20">
      <c r="A578" s="10"/>
      <c r="B578" s="4"/>
      <c r="C578" s="10"/>
      <c r="D578" s="10"/>
      <c r="E578" s="10"/>
      <c r="F578" s="13"/>
      <c r="G578" s="13"/>
      <c r="H578" s="14"/>
      <c r="I578" s="14"/>
      <c r="J578" s="14"/>
      <c r="K578" s="15" t="str">
        <f t="shared" si="32"/>
        <v/>
      </c>
      <c r="L578" s="13"/>
      <c r="M578" s="14"/>
      <c r="N578" s="15" t="str">
        <f t="shared" si="33"/>
        <v/>
      </c>
      <c r="O578" s="10"/>
      <c r="P578" s="10"/>
      <c r="Q578" s="16" t="str">
        <f t="shared" ca="1" si="34"/>
        <v/>
      </c>
      <c r="R578" s="12" t="str">
        <f ca="1">IF(A578="","",IF(G578="","Sem vencimento",IF(N578&lt;=0,"Pago",IF(M578&gt;0,IF(G578&lt;TODAY(),"Parcial vencido","Parcial"),IF(G578&lt;TODAY(),"Vencido",IF(G578=TODAY(),"Vence hoje",IF(G578&lt;=TODAY()+LISTAS!$B$4,"Vence em "&amp;LISTAS!$B$4&amp;" dias","Em aberto")))))))</f>
        <v/>
      </c>
      <c r="S578" s="4"/>
      <c r="T578" s="5" t="str">
        <f t="shared" si="35"/>
        <v/>
      </c>
    </row>
    <row r="579" spans="1:20">
      <c r="A579" s="10"/>
      <c r="B579" s="4"/>
      <c r="C579" s="10"/>
      <c r="D579" s="10"/>
      <c r="E579" s="10"/>
      <c r="F579" s="13"/>
      <c r="G579" s="13"/>
      <c r="H579" s="14"/>
      <c r="I579" s="14"/>
      <c r="J579" s="14"/>
      <c r="K579" s="15" t="str">
        <f t="shared" si="32"/>
        <v/>
      </c>
      <c r="L579" s="13"/>
      <c r="M579" s="14"/>
      <c r="N579" s="15" t="str">
        <f t="shared" si="33"/>
        <v/>
      </c>
      <c r="O579" s="10"/>
      <c r="P579" s="10"/>
      <c r="Q579" s="16" t="str">
        <f t="shared" ca="1" si="34"/>
        <v/>
      </c>
      <c r="R579" s="12" t="str">
        <f ca="1">IF(A579="","",IF(G579="","Sem vencimento",IF(N579&lt;=0,"Pago",IF(M579&gt;0,IF(G579&lt;TODAY(),"Parcial vencido","Parcial"),IF(G579&lt;TODAY(),"Vencido",IF(G579=TODAY(),"Vence hoje",IF(G579&lt;=TODAY()+LISTAS!$B$4,"Vence em "&amp;LISTAS!$B$4&amp;" dias","Em aberto")))))))</f>
        <v/>
      </c>
      <c r="S579" s="4"/>
      <c r="T579" s="5" t="str">
        <f t="shared" si="35"/>
        <v/>
      </c>
    </row>
    <row r="580" spans="1:20">
      <c r="A580" s="10"/>
      <c r="B580" s="4"/>
      <c r="C580" s="10"/>
      <c r="D580" s="10"/>
      <c r="E580" s="10"/>
      <c r="F580" s="13"/>
      <c r="G580" s="13"/>
      <c r="H580" s="14"/>
      <c r="I580" s="14"/>
      <c r="J580" s="14"/>
      <c r="K580" s="15" t="str">
        <f t="shared" si="32"/>
        <v/>
      </c>
      <c r="L580" s="13"/>
      <c r="M580" s="14"/>
      <c r="N580" s="15" t="str">
        <f t="shared" si="33"/>
        <v/>
      </c>
      <c r="O580" s="10"/>
      <c r="P580" s="10"/>
      <c r="Q580" s="16" t="str">
        <f t="shared" ca="1" si="34"/>
        <v/>
      </c>
      <c r="R580" s="12" t="str">
        <f ca="1">IF(A580="","",IF(G580="","Sem vencimento",IF(N580&lt;=0,"Pago",IF(M580&gt;0,IF(G580&lt;TODAY(),"Parcial vencido","Parcial"),IF(G580&lt;TODAY(),"Vencido",IF(G580=TODAY(),"Vence hoje",IF(G580&lt;=TODAY()+LISTAS!$B$4,"Vence em "&amp;LISTAS!$B$4&amp;" dias","Em aberto")))))))</f>
        <v/>
      </c>
      <c r="S580" s="4"/>
      <c r="T580" s="5" t="str">
        <f t="shared" si="35"/>
        <v/>
      </c>
    </row>
    <row r="581" spans="1:20">
      <c r="A581" s="10"/>
      <c r="B581" s="4"/>
      <c r="C581" s="10"/>
      <c r="D581" s="10"/>
      <c r="E581" s="10"/>
      <c r="F581" s="13"/>
      <c r="G581" s="13"/>
      <c r="H581" s="14"/>
      <c r="I581" s="14"/>
      <c r="J581" s="14"/>
      <c r="K581" s="15" t="str">
        <f t="shared" ref="K581:K644" si="36">IF(A581="","",MAX(H581-I581+J581,0))</f>
        <v/>
      </c>
      <c r="L581" s="13"/>
      <c r="M581" s="14"/>
      <c r="N581" s="15" t="str">
        <f t="shared" ref="N581:N644" si="37">IF(A581="","",MAX(K581-M581,0))</f>
        <v/>
      </c>
      <c r="O581" s="10"/>
      <c r="P581" s="10"/>
      <c r="Q581" s="16" t="str">
        <f t="shared" ref="Q581:Q644" ca="1" si="38">IF(OR(A581="",G581="",N581&lt;=0),"",G581-TODAY())</f>
        <v/>
      </c>
      <c r="R581" s="12" t="str">
        <f ca="1">IF(A581="","",IF(G581="","Sem vencimento",IF(N581&lt;=0,"Pago",IF(M581&gt;0,IF(G581&lt;TODAY(),"Parcial vencido","Parcial"),IF(G581&lt;TODAY(),"Vencido",IF(G581=TODAY(),"Vence hoje",IF(G581&lt;=TODAY()+LISTAS!$B$4,"Vence em "&amp;LISTAS!$B$4&amp;" dias","Em aberto")))))))</f>
        <v/>
      </c>
      <c r="S581" s="4"/>
      <c r="T581" s="5" t="str">
        <f t="shared" ref="T581:T644" si="39">IF(A581="","",IF(C581="","Categoria; ","")&amp;IF(G581="","Vencimento; ","")&amp;IF(H581&lt;=0,"Valor; ","")&amp;IF(P581="","Responsável; ","")&amp;IF(AND(M581&gt;0,L581=""),"Data pgto.; ","")&amp;IF(AND(L581&lt;&gt;"",M581&lt;=0),"Valor pago; ","")&amp;IF(M581&gt;K581,"Pagamento &gt; previsto; ","")&amp;IF(AND(E581&lt;&gt;"",COUNTIFS($A$5:$A$1004,A581,$E$5:$E$1004,E581)&gt;1),"Possível duplicidade; ",""))</f>
        <v/>
      </c>
    </row>
    <row r="582" spans="1:20">
      <c r="A582" s="10"/>
      <c r="B582" s="4"/>
      <c r="C582" s="10"/>
      <c r="D582" s="10"/>
      <c r="E582" s="10"/>
      <c r="F582" s="13"/>
      <c r="G582" s="13"/>
      <c r="H582" s="14"/>
      <c r="I582" s="14"/>
      <c r="J582" s="14"/>
      <c r="K582" s="15" t="str">
        <f t="shared" si="36"/>
        <v/>
      </c>
      <c r="L582" s="13"/>
      <c r="M582" s="14"/>
      <c r="N582" s="15" t="str">
        <f t="shared" si="37"/>
        <v/>
      </c>
      <c r="O582" s="10"/>
      <c r="P582" s="10"/>
      <c r="Q582" s="16" t="str">
        <f t="shared" ca="1" si="38"/>
        <v/>
      </c>
      <c r="R582" s="12" t="str">
        <f ca="1">IF(A582="","",IF(G582="","Sem vencimento",IF(N582&lt;=0,"Pago",IF(M582&gt;0,IF(G582&lt;TODAY(),"Parcial vencido","Parcial"),IF(G582&lt;TODAY(),"Vencido",IF(G582=TODAY(),"Vence hoje",IF(G582&lt;=TODAY()+LISTAS!$B$4,"Vence em "&amp;LISTAS!$B$4&amp;" dias","Em aberto")))))))</f>
        <v/>
      </c>
      <c r="S582" s="4"/>
      <c r="T582" s="5" t="str">
        <f t="shared" si="39"/>
        <v/>
      </c>
    </row>
    <row r="583" spans="1:20">
      <c r="A583" s="10"/>
      <c r="B583" s="4"/>
      <c r="C583" s="10"/>
      <c r="D583" s="10"/>
      <c r="E583" s="10"/>
      <c r="F583" s="13"/>
      <c r="G583" s="13"/>
      <c r="H583" s="14"/>
      <c r="I583" s="14"/>
      <c r="J583" s="14"/>
      <c r="K583" s="15" t="str">
        <f t="shared" si="36"/>
        <v/>
      </c>
      <c r="L583" s="13"/>
      <c r="M583" s="14"/>
      <c r="N583" s="15" t="str">
        <f t="shared" si="37"/>
        <v/>
      </c>
      <c r="O583" s="10"/>
      <c r="P583" s="10"/>
      <c r="Q583" s="16" t="str">
        <f t="shared" ca="1" si="38"/>
        <v/>
      </c>
      <c r="R583" s="12" t="str">
        <f ca="1">IF(A583="","",IF(G583="","Sem vencimento",IF(N583&lt;=0,"Pago",IF(M583&gt;0,IF(G583&lt;TODAY(),"Parcial vencido","Parcial"),IF(G583&lt;TODAY(),"Vencido",IF(G583=TODAY(),"Vence hoje",IF(G583&lt;=TODAY()+LISTAS!$B$4,"Vence em "&amp;LISTAS!$B$4&amp;" dias","Em aberto")))))))</f>
        <v/>
      </c>
      <c r="S583" s="4"/>
      <c r="T583" s="5" t="str">
        <f t="shared" si="39"/>
        <v/>
      </c>
    </row>
    <row r="584" spans="1:20">
      <c r="A584" s="10"/>
      <c r="B584" s="4"/>
      <c r="C584" s="10"/>
      <c r="D584" s="10"/>
      <c r="E584" s="10"/>
      <c r="F584" s="13"/>
      <c r="G584" s="13"/>
      <c r="H584" s="14"/>
      <c r="I584" s="14"/>
      <c r="J584" s="14"/>
      <c r="K584" s="15" t="str">
        <f t="shared" si="36"/>
        <v/>
      </c>
      <c r="L584" s="13"/>
      <c r="M584" s="14"/>
      <c r="N584" s="15" t="str">
        <f t="shared" si="37"/>
        <v/>
      </c>
      <c r="O584" s="10"/>
      <c r="P584" s="10"/>
      <c r="Q584" s="16" t="str">
        <f t="shared" ca="1" si="38"/>
        <v/>
      </c>
      <c r="R584" s="12" t="str">
        <f ca="1">IF(A584="","",IF(G584="","Sem vencimento",IF(N584&lt;=0,"Pago",IF(M584&gt;0,IF(G584&lt;TODAY(),"Parcial vencido","Parcial"),IF(G584&lt;TODAY(),"Vencido",IF(G584=TODAY(),"Vence hoje",IF(G584&lt;=TODAY()+LISTAS!$B$4,"Vence em "&amp;LISTAS!$B$4&amp;" dias","Em aberto")))))))</f>
        <v/>
      </c>
      <c r="S584" s="4"/>
      <c r="T584" s="5" t="str">
        <f t="shared" si="39"/>
        <v/>
      </c>
    </row>
    <row r="585" spans="1:20">
      <c r="A585" s="10"/>
      <c r="B585" s="4"/>
      <c r="C585" s="10"/>
      <c r="D585" s="10"/>
      <c r="E585" s="10"/>
      <c r="F585" s="13"/>
      <c r="G585" s="13"/>
      <c r="H585" s="14"/>
      <c r="I585" s="14"/>
      <c r="J585" s="14"/>
      <c r="K585" s="15" t="str">
        <f t="shared" si="36"/>
        <v/>
      </c>
      <c r="L585" s="13"/>
      <c r="M585" s="14"/>
      <c r="N585" s="15" t="str">
        <f t="shared" si="37"/>
        <v/>
      </c>
      <c r="O585" s="10"/>
      <c r="P585" s="10"/>
      <c r="Q585" s="16" t="str">
        <f t="shared" ca="1" si="38"/>
        <v/>
      </c>
      <c r="R585" s="12" t="str">
        <f ca="1">IF(A585="","",IF(G585="","Sem vencimento",IF(N585&lt;=0,"Pago",IF(M585&gt;0,IF(G585&lt;TODAY(),"Parcial vencido","Parcial"),IF(G585&lt;TODAY(),"Vencido",IF(G585=TODAY(),"Vence hoje",IF(G585&lt;=TODAY()+LISTAS!$B$4,"Vence em "&amp;LISTAS!$B$4&amp;" dias","Em aberto")))))))</f>
        <v/>
      </c>
      <c r="S585" s="4"/>
      <c r="T585" s="5" t="str">
        <f t="shared" si="39"/>
        <v/>
      </c>
    </row>
    <row r="586" spans="1:20">
      <c r="A586" s="10"/>
      <c r="B586" s="4"/>
      <c r="C586" s="10"/>
      <c r="D586" s="10"/>
      <c r="E586" s="10"/>
      <c r="F586" s="13"/>
      <c r="G586" s="13"/>
      <c r="H586" s="14"/>
      <c r="I586" s="14"/>
      <c r="J586" s="14"/>
      <c r="K586" s="15" t="str">
        <f t="shared" si="36"/>
        <v/>
      </c>
      <c r="L586" s="13"/>
      <c r="M586" s="14"/>
      <c r="N586" s="15" t="str">
        <f t="shared" si="37"/>
        <v/>
      </c>
      <c r="O586" s="10"/>
      <c r="P586" s="10"/>
      <c r="Q586" s="16" t="str">
        <f t="shared" ca="1" si="38"/>
        <v/>
      </c>
      <c r="R586" s="12" t="str">
        <f ca="1">IF(A586="","",IF(G586="","Sem vencimento",IF(N586&lt;=0,"Pago",IF(M586&gt;0,IF(G586&lt;TODAY(),"Parcial vencido","Parcial"),IF(G586&lt;TODAY(),"Vencido",IF(G586=TODAY(),"Vence hoje",IF(G586&lt;=TODAY()+LISTAS!$B$4,"Vence em "&amp;LISTAS!$B$4&amp;" dias","Em aberto")))))))</f>
        <v/>
      </c>
      <c r="S586" s="4"/>
      <c r="T586" s="5" t="str">
        <f t="shared" si="39"/>
        <v/>
      </c>
    </row>
    <row r="587" spans="1:20">
      <c r="A587" s="10"/>
      <c r="B587" s="4"/>
      <c r="C587" s="10"/>
      <c r="D587" s="10"/>
      <c r="E587" s="10"/>
      <c r="F587" s="13"/>
      <c r="G587" s="13"/>
      <c r="H587" s="14"/>
      <c r="I587" s="14"/>
      <c r="J587" s="14"/>
      <c r="K587" s="15" t="str">
        <f t="shared" si="36"/>
        <v/>
      </c>
      <c r="L587" s="13"/>
      <c r="M587" s="14"/>
      <c r="N587" s="15" t="str">
        <f t="shared" si="37"/>
        <v/>
      </c>
      <c r="O587" s="10"/>
      <c r="P587" s="10"/>
      <c r="Q587" s="16" t="str">
        <f t="shared" ca="1" si="38"/>
        <v/>
      </c>
      <c r="R587" s="12" t="str">
        <f ca="1">IF(A587="","",IF(G587="","Sem vencimento",IF(N587&lt;=0,"Pago",IF(M587&gt;0,IF(G587&lt;TODAY(),"Parcial vencido","Parcial"),IF(G587&lt;TODAY(),"Vencido",IF(G587=TODAY(),"Vence hoje",IF(G587&lt;=TODAY()+LISTAS!$B$4,"Vence em "&amp;LISTAS!$B$4&amp;" dias","Em aberto")))))))</f>
        <v/>
      </c>
      <c r="S587" s="4"/>
      <c r="T587" s="5" t="str">
        <f t="shared" si="39"/>
        <v/>
      </c>
    </row>
    <row r="588" spans="1:20">
      <c r="A588" s="10"/>
      <c r="B588" s="4"/>
      <c r="C588" s="10"/>
      <c r="D588" s="10"/>
      <c r="E588" s="10"/>
      <c r="F588" s="13"/>
      <c r="G588" s="13"/>
      <c r="H588" s="14"/>
      <c r="I588" s="14"/>
      <c r="J588" s="14"/>
      <c r="K588" s="15" t="str">
        <f t="shared" si="36"/>
        <v/>
      </c>
      <c r="L588" s="13"/>
      <c r="M588" s="14"/>
      <c r="N588" s="15" t="str">
        <f t="shared" si="37"/>
        <v/>
      </c>
      <c r="O588" s="10"/>
      <c r="P588" s="10"/>
      <c r="Q588" s="16" t="str">
        <f t="shared" ca="1" si="38"/>
        <v/>
      </c>
      <c r="R588" s="12" t="str">
        <f ca="1">IF(A588="","",IF(G588="","Sem vencimento",IF(N588&lt;=0,"Pago",IF(M588&gt;0,IF(G588&lt;TODAY(),"Parcial vencido","Parcial"),IF(G588&lt;TODAY(),"Vencido",IF(G588=TODAY(),"Vence hoje",IF(G588&lt;=TODAY()+LISTAS!$B$4,"Vence em "&amp;LISTAS!$B$4&amp;" dias","Em aberto")))))))</f>
        <v/>
      </c>
      <c r="S588" s="4"/>
      <c r="T588" s="5" t="str">
        <f t="shared" si="39"/>
        <v/>
      </c>
    </row>
    <row r="589" spans="1:20">
      <c r="A589" s="10"/>
      <c r="B589" s="4"/>
      <c r="C589" s="10"/>
      <c r="D589" s="10"/>
      <c r="E589" s="10"/>
      <c r="F589" s="13"/>
      <c r="G589" s="13"/>
      <c r="H589" s="14"/>
      <c r="I589" s="14"/>
      <c r="J589" s="14"/>
      <c r="K589" s="15" t="str">
        <f t="shared" si="36"/>
        <v/>
      </c>
      <c r="L589" s="13"/>
      <c r="M589" s="14"/>
      <c r="N589" s="15" t="str">
        <f t="shared" si="37"/>
        <v/>
      </c>
      <c r="O589" s="10"/>
      <c r="P589" s="10"/>
      <c r="Q589" s="16" t="str">
        <f t="shared" ca="1" si="38"/>
        <v/>
      </c>
      <c r="R589" s="12" t="str">
        <f ca="1">IF(A589="","",IF(G589="","Sem vencimento",IF(N589&lt;=0,"Pago",IF(M589&gt;0,IF(G589&lt;TODAY(),"Parcial vencido","Parcial"),IF(G589&lt;TODAY(),"Vencido",IF(G589=TODAY(),"Vence hoje",IF(G589&lt;=TODAY()+LISTAS!$B$4,"Vence em "&amp;LISTAS!$B$4&amp;" dias","Em aberto")))))))</f>
        <v/>
      </c>
      <c r="S589" s="4"/>
      <c r="T589" s="5" t="str">
        <f t="shared" si="39"/>
        <v/>
      </c>
    </row>
    <row r="590" spans="1:20">
      <c r="A590" s="10"/>
      <c r="B590" s="4"/>
      <c r="C590" s="10"/>
      <c r="D590" s="10"/>
      <c r="E590" s="10"/>
      <c r="F590" s="13"/>
      <c r="G590" s="13"/>
      <c r="H590" s="14"/>
      <c r="I590" s="14"/>
      <c r="J590" s="14"/>
      <c r="K590" s="15" t="str">
        <f t="shared" si="36"/>
        <v/>
      </c>
      <c r="L590" s="13"/>
      <c r="M590" s="14"/>
      <c r="N590" s="15" t="str">
        <f t="shared" si="37"/>
        <v/>
      </c>
      <c r="O590" s="10"/>
      <c r="P590" s="10"/>
      <c r="Q590" s="16" t="str">
        <f t="shared" ca="1" si="38"/>
        <v/>
      </c>
      <c r="R590" s="12" t="str">
        <f ca="1">IF(A590="","",IF(G590="","Sem vencimento",IF(N590&lt;=0,"Pago",IF(M590&gt;0,IF(G590&lt;TODAY(),"Parcial vencido","Parcial"),IF(G590&lt;TODAY(),"Vencido",IF(G590=TODAY(),"Vence hoje",IF(G590&lt;=TODAY()+LISTAS!$B$4,"Vence em "&amp;LISTAS!$B$4&amp;" dias","Em aberto")))))))</f>
        <v/>
      </c>
      <c r="S590" s="4"/>
      <c r="T590" s="5" t="str">
        <f t="shared" si="39"/>
        <v/>
      </c>
    </row>
    <row r="591" spans="1:20">
      <c r="A591" s="10"/>
      <c r="B591" s="4"/>
      <c r="C591" s="10"/>
      <c r="D591" s="10"/>
      <c r="E591" s="10"/>
      <c r="F591" s="13"/>
      <c r="G591" s="13"/>
      <c r="H591" s="14"/>
      <c r="I591" s="14"/>
      <c r="J591" s="14"/>
      <c r="K591" s="15" t="str">
        <f t="shared" si="36"/>
        <v/>
      </c>
      <c r="L591" s="13"/>
      <c r="M591" s="14"/>
      <c r="N591" s="15" t="str">
        <f t="shared" si="37"/>
        <v/>
      </c>
      <c r="O591" s="10"/>
      <c r="P591" s="10"/>
      <c r="Q591" s="16" t="str">
        <f t="shared" ca="1" si="38"/>
        <v/>
      </c>
      <c r="R591" s="12" t="str">
        <f ca="1">IF(A591="","",IF(G591="","Sem vencimento",IF(N591&lt;=0,"Pago",IF(M591&gt;0,IF(G591&lt;TODAY(),"Parcial vencido","Parcial"),IF(G591&lt;TODAY(),"Vencido",IF(G591=TODAY(),"Vence hoje",IF(G591&lt;=TODAY()+LISTAS!$B$4,"Vence em "&amp;LISTAS!$B$4&amp;" dias","Em aberto")))))))</f>
        <v/>
      </c>
      <c r="S591" s="4"/>
      <c r="T591" s="5" t="str">
        <f t="shared" si="39"/>
        <v/>
      </c>
    </row>
    <row r="592" spans="1:20">
      <c r="A592" s="10"/>
      <c r="B592" s="4"/>
      <c r="C592" s="10"/>
      <c r="D592" s="10"/>
      <c r="E592" s="10"/>
      <c r="F592" s="13"/>
      <c r="G592" s="13"/>
      <c r="H592" s="14"/>
      <c r="I592" s="14"/>
      <c r="J592" s="14"/>
      <c r="K592" s="15" t="str">
        <f t="shared" si="36"/>
        <v/>
      </c>
      <c r="L592" s="13"/>
      <c r="M592" s="14"/>
      <c r="N592" s="15" t="str">
        <f t="shared" si="37"/>
        <v/>
      </c>
      <c r="O592" s="10"/>
      <c r="P592" s="10"/>
      <c r="Q592" s="16" t="str">
        <f t="shared" ca="1" si="38"/>
        <v/>
      </c>
      <c r="R592" s="12" t="str">
        <f ca="1">IF(A592="","",IF(G592="","Sem vencimento",IF(N592&lt;=0,"Pago",IF(M592&gt;0,IF(G592&lt;TODAY(),"Parcial vencido","Parcial"),IF(G592&lt;TODAY(),"Vencido",IF(G592=TODAY(),"Vence hoje",IF(G592&lt;=TODAY()+LISTAS!$B$4,"Vence em "&amp;LISTAS!$B$4&amp;" dias","Em aberto")))))))</f>
        <v/>
      </c>
      <c r="S592" s="4"/>
      <c r="T592" s="5" t="str">
        <f t="shared" si="39"/>
        <v/>
      </c>
    </row>
    <row r="593" spans="1:20">
      <c r="A593" s="10"/>
      <c r="B593" s="4"/>
      <c r="C593" s="10"/>
      <c r="D593" s="10"/>
      <c r="E593" s="10"/>
      <c r="F593" s="13"/>
      <c r="G593" s="13"/>
      <c r="H593" s="14"/>
      <c r="I593" s="14"/>
      <c r="J593" s="14"/>
      <c r="K593" s="15" t="str">
        <f t="shared" si="36"/>
        <v/>
      </c>
      <c r="L593" s="13"/>
      <c r="M593" s="14"/>
      <c r="N593" s="15" t="str">
        <f t="shared" si="37"/>
        <v/>
      </c>
      <c r="O593" s="10"/>
      <c r="P593" s="10"/>
      <c r="Q593" s="16" t="str">
        <f t="shared" ca="1" si="38"/>
        <v/>
      </c>
      <c r="R593" s="12" t="str">
        <f ca="1">IF(A593="","",IF(G593="","Sem vencimento",IF(N593&lt;=0,"Pago",IF(M593&gt;0,IF(G593&lt;TODAY(),"Parcial vencido","Parcial"),IF(G593&lt;TODAY(),"Vencido",IF(G593=TODAY(),"Vence hoje",IF(G593&lt;=TODAY()+LISTAS!$B$4,"Vence em "&amp;LISTAS!$B$4&amp;" dias","Em aberto")))))))</f>
        <v/>
      </c>
      <c r="S593" s="4"/>
      <c r="T593" s="5" t="str">
        <f t="shared" si="39"/>
        <v/>
      </c>
    </row>
    <row r="594" spans="1:20">
      <c r="A594" s="10"/>
      <c r="B594" s="4"/>
      <c r="C594" s="10"/>
      <c r="D594" s="10"/>
      <c r="E594" s="10"/>
      <c r="F594" s="13"/>
      <c r="G594" s="13"/>
      <c r="H594" s="14"/>
      <c r="I594" s="14"/>
      <c r="J594" s="14"/>
      <c r="K594" s="15" t="str">
        <f t="shared" si="36"/>
        <v/>
      </c>
      <c r="L594" s="13"/>
      <c r="M594" s="14"/>
      <c r="N594" s="15" t="str">
        <f t="shared" si="37"/>
        <v/>
      </c>
      <c r="O594" s="10"/>
      <c r="P594" s="10"/>
      <c r="Q594" s="16" t="str">
        <f t="shared" ca="1" si="38"/>
        <v/>
      </c>
      <c r="R594" s="12" t="str">
        <f ca="1">IF(A594="","",IF(G594="","Sem vencimento",IF(N594&lt;=0,"Pago",IF(M594&gt;0,IF(G594&lt;TODAY(),"Parcial vencido","Parcial"),IF(G594&lt;TODAY(),"Vencido",IF(G594=TODAY(),"Vence hoje",IF(G594&lt;=TODAY()+LISTAS!$B$4,"Vence em "&amp;LISTAS!$B$4&amp;" dias","Em aberto")))))))</f>
        <v/>
      </c>
      <c r="S594" s="4"/>
      <c r="T594" s="5" t="str">
        <f t="shared" si="39"/>
        <v/>
      </c>
    </row>
    <row r="595" spans="1:20">
      <c r="A595" s="10"/>
      <c r="B595" s="4"/>
      <c r="C595" s="10"/>
      <c r="D595" s="10"/>
      <c r="E595" s="10"/>
      <c r="F595" s="13"/>
      <c r="G595" s="13"/>
      <c r="H595" s="14"/>
      <c r="I595" s="14"/>
      <c r="J595" s="14"/>
      <c r="K595" s="15" t="str">
        <f t="shared" si="36"/>
        <v/>
      </c>
      <c r="L595" s="13"/>
      <c r="M595" s="14"/>
      <c r="N595" s="15" t="str">
        <f t="shared" si="37"/>
        <v/>
      </c>
      <c r="O595" s="10"/>
      <c r="P595" s="10"/>
      <c r="Q595" s="16" t="str">
        <f t="shared" ca="1" si="38"/>
        <v/>
      </c>
      <c r="R595" s="12" t="str">
        <f ca="1">IF(A595="","",IF(G595="","Sem vencimento",IF(N595&lt;=0,"Pago",IF(M595&gt;0,IF(G595&lt;TODAY(),"Parcial vencido","Parcial"),IF(G595&lt;TODAY(),"Vencido",IF(G595=TODAY(),"Vence hoje",IF(G595&lt;=TODAY()+LISTAS!$B$4,"Vence em "&amp;LISTAS!$B$4&amp;" dias","Em aberto")))))))</f>
        <v/>
      </c>
      <c r="S595" s="4"/>
      <c r="T595" s="5" t="str">
        <f t="shared" si="39"/>
        <v/>
      </c>
    </row>
    <row r="596" spans="1:20">
      <c r="A596" s="10"/>
      <c r="B596" s="4"/>
      <c r="C596" s="10"/>
      <c r="D596" s="10"/>
      <c r="E596" s="10"/>
      <c r="F596" s="13"/>
      <c r="G596" s="13"/>
      <c r="H596" s="14"/>
      <c r="I596" s="14"/>
      <c r="J596" s="14"/>
      <c r="K596" s="15" t="str">
        <f t="shared" si="36"/>
        <v/>
      </c>
      <c r="L596" s="13"/>
      <c r="M596" s="14"/>
      <c r="N596" s="15" t="str">
        <f t="shared" si="37"/>
        <v/>
      </c>
      <c r="O596" s="10"/>
      <c r="P596" s="10"/>
      <c r="Q596" s="16" t="str">
        <f t="shared" ca="1" si="38"/>
        <v/>
      </c>
      <c r="R596" s="12" t="str">
        <f ca="1">IF(A596="","",IF(G596="","Sem vencimento",IF(N596&lt;=0,"Pago",IF(M596&gt;0,IF(G596&lt;TODAY(),"Parcial vencido","Parcial"),IF(G596&lt;TODAY(),"Vencido",IF(G596=TODAY(),"Vence hoje",IF(G596&lt;=TODAY()+LISTAS!$B$4,"Vence em "&amp;LISTAS!$B$4&amp;" dias","Em aberto")))))))</f>
        <v/>
      </c>
      <c r="S596" s="4"/>
      <c r="T596" s="5" t="str">
        <f t="shared" si="39"/>
        <v/>
      </c>
    </row>
    <row r="597" spans="1:20">
      <c r="A597" s="10"/>
      <c r="B597" s="4"/>
      <c r="C597" s="10"/>
      <c r="D597" s="10"/>
      <c r="E597" s="10"/>
      <c r="F597" s="13"/>
      <c r="G597" s="13"/>
      <c r="H597" s="14"/>
      <c r="I597" s="14"/>
      <c r="J597" s="14"/>
      <c r="K597" s="15" t="str">
        <f t="shared" si="36"/>
        <v/>
      </c>
      <c r="L597" s="13"/>
      <c r="M597" s="14"/>
      <c r="N597" s="15" t="str">
        <f t="shared" si="37"/>
        <v/>
      </c>
      <c r="O597" s="10"/>
      <c r="P597" s="10"/>
      <c r="Q597" s="16" t="str">
        <f t="shared" ca="1" si="38"/>
        <v/>
      </c>
      <c r="R597" s="12" t="str">
        <f ca="1">IF(A597="","",IF(G597="","Sem vencimento",IF(N597&lt;=0,"Pago",IF(M597&gt;0,IF(G597&lt;TODAY(),"Parcial vencido","Parcial"),IF(G597&lt;TODAY(),"Vencido",IF(G597=TODAY(),"Vence hoje",IF(G597&lt;=TODAY()+LISTAS!$B$4,"Vence em "&amp;LISTAS!$B$4&amp;" dias","Em aberto")))))))</f>
        <v/>
      </c>
      <c r="S597" s="4"/>
      <c r="T597" s="5" t="str">
        <f t="shared" si="39"/>
        <v/>
      </c>
    </row>
    <row r="598" spans="1:20">
      <c r="A598" s="10"/>
      <c r="B598" s="4"/>
      <c r="C598" s="10"/>
      <c r="D598" s="10"/>
      <c r="E598" s="10"/>
      <c r="F598" s="13"/>
      <c r="G598" s="13"/>
      <c r="H598" s="14"/>
      <c r="I598" s="14"/>
      <c r="J598" s="14"/>
      <c r="K598" s="15" t="str">
        <f t="shared" si="36"/>
        <v/>
      </c>
      <c r="L598" s="13"/>
      <c r="M598" s="14"/>
      <c r="N598" s="15" t="str">
        <f t="shared" si="37"/>
        <v/>
      </c>
      <c r="O598" s="10"/>
      <c r="P598" s="10"/>
      <c r="Q598" s="16" t="str">
        <f t="shared" ca="1" si="38"/>
        <v/>
      </c>
      <c r="R598" s="12" t="str">
        <f ca="1">IF(A598="","",IF(G598="","Sem vencimento",IF(N598&lt;=0,"Pago",IF(M598&gt;0,IF(G598&lt;TODAY(),"Parcial vencido","Parcial"),IF(G598&lt;TODAY(),"Vencido",IF(G598=TODAY(),"Vence hoje",IF(G598&lt;=TODAY()+LISTAS!$B$4,"Vence em "&amp;LISTAS!$B$4&amp;" dias","Em aberto")))))))</f>
        <v/>
      </c>
      <c r="S598" s="4"/>
      <c r="T598" s="5" t="str">
        <f t="shared" si="39"/>
        <v/>
      </c>
    </row>
    <row r="599" spans="1:20">
      <c r="A599" s="10"/>
      <c r="B599" s="4"/>
      <c r="C599" s="10"/>
      <c r="D599" s="10"/>
      <c r="E599" s="10"/>
      <c r="F599" s="13"/>
      <c r="G599" s="13"/>
      <c r="H599" s="14"/>
      <c r="I599" s="14"/>
      <c r="J599" s="14"/>
      <c r="K599" s="15" t="str">
        <f t="shared" si="36"/>
        <v/>
      </c>
      <c r="L599" s="13"/>
      <c r="M599" s="14"/>
      <c r="N599" s="15" t="str">
        <f t="shared" si="37"/>
        <v/>
      </c>
      <c r="O599" s="10"/>
      <c r="P599" s="10"/>
      <c r="Q599" s="16" t="str">
        <f t="shared" ca="1" si="38"/>
        <v/>
      </c>
      <c r="R599" s="12" t="str">
        <f ca="1">IF(A599="","",IF(G599="","Sem vencimento",IF(N599&lt;=0,"Pago",IF(M599&gt;0,IF(G599&lt;TODAY(),"Parcial vencido","Parcial"),IF(G599&lt;TODAY(),"Vencido",IF(G599=TODAY(),"Vence hoje",IF(G599&lt;=TODAY()+LISTAS!$B$4,"Vence em "&amp;LISTAS!$B$4&amp;" dias","Em aberto")))))))</f>
        <v/>
      </c>
      <c r="S599" s="4"/>
      <c r="T599" s="5" t="str">
        <f t="shared" si="39"/>
        <v/>
      </c>
    </row>
    <row r="600" spans="1:20">
      <c r="A600" s="10"/>
      <c r="B600" s="4"/>
      <c r="C600" s="10"/>
      <c r="D600" s="10"/>
      <c r="E600" s="10"/>
      <c r="F600" s="13"/>
      <c r="G600" s="13"/>
      <c r="H600" s="14"/>
      <c r="I600" s="14"/>
      <c r="J600" s="14"/>
      <c r="K600" s="15" t="str">
        <f t="shared" si="36"/>
        <v/>
      </c>
      <c r="L600" s="13"/>
      <c r="M600" s="14"/>
      <c r="N600" s="15" t="str">
        <f t="shared" si="37"/>
        <v/>
      </c>
      <c r="O600" s="10"/>
      <c r="P600" s="10"/>
      <c r="Q600" s="16" t="str">
        <f t="shared" ca="1" si="38"/>
        <v/>
      </c>
      <c r="R600" s="12" t="str">
        <f ca="1">IF(A600="","",IF(G600="","Sem vencimento",IF(N600&lt;=0,"Pago",IF(M600&gt;0,IF(G600&lt;TODAY(),"Parcial vencido","Parcial"),IF(G600&lt;TODAY(),"Vencido",IF(G600=TODAY(),"Vence hoje",IF(G600&lt;=TODAY()+LISTAS!$B$4,"Vence em "&amp;LISTAS!$B$4&amp;" dias","Em aberto")))))))</f>
        <v/>
      </c>
      <c r="S600" s="4"/>
      <c r="T600" s="5" t="str">
        <f t="shared" si="39"/>
        <v/>
      </c>
    </row>
    <row r="601" spans="1:20">
      <c r="A601" s="10"/>
      <c r="B601" s="4"/>
      <c r="C601" s="10"/>
      <c r="D601" s="10"/>
      <c r="E601" s="10"/>
      <c r="F601" s="13"/>
      <c r="G601" s="13"/>
      <c r="H601" s="14"/>
      <c r="I601" s="14"/>
      <c r="J601" s="14"/>
      <c r="K601" s="15" t="str">
        <f t="shared" si="36"/>
        <v/>
      </c>
      <c r="L601" s="13"/>
      <c r="M601" s="14"/>
      <c r="N601" s="15" t="str">
        <f t="shared" si="37"/>
        <v/>
      </c>
      <c r="O601" s="10"/>
      <c r="P601" s="10"/>
      <c r="Q601" s="16" t="str">
        <f t="shared" ca="1" si="38"/>
        <v/>
      </c>
      <c r="R601" s="12" t="str">
        <f ca="1">IF(A601="","",IF(G601="","Sem vencimento",IF(N601&lt;=0,"Pago",IF(M601&gt;0,IF(G601&lt;TODAY(),"Parcial vencido","Parcial"),IF(G601&lt;TODAY(),"Vencido",IF(G601=TODAY(),"Vence hoje",IF(G601&lt;=TODAY()+LISTAS!$B$4,"Vence em "&amp;LISTAS!$B$4&amp;" dias","Em aberto")))))))</f>
        <v/>
      </c>
      <c r="S601" s="4"/>
      <c r="T601" s="5" t="str">
        <f t="shared" si="39"/>
        <v/>
      </c>
    </row>
    <row r="602" spans="1:20">
      <c r="A602" s="10"/>
      <c r="B602" s="4"/>
      <c r="C602" s="10"/>
      <c r="D602" s="10"/>
      <c r="E602" s="10"/>
      <c r="F602" s="13"/>
      <c r="G602" s="13"/>
      <c r="H602" s="14"/>
      <c r="I602" s="14"/>
      <c r="J602" s="14"/>
      <c r="K602" s="15" t="str">
        <f t="shared" si="36"/>
        <v/>
      </c>
      <c r="L602" s="13"/>
      <c r="M602" s="14"/>
      <c r="N602" s="15" t="str">
        <f t="shared" si="37"/>
        <v/>
      </c>
      <c r="O602" s="10"/>
      <c r="P602" s="10"/>
      <c r="Q602" s="16" t="str">
        <f t="shared" ca="1" si="38"/>
        <v/>
      </c>
      <c r="R602" s="12" t="str">
        <f ca="1">IF(A602="","",IF(G602="","Sem vencimento",IF(N602&lt;=0,"Pago",IF(M602&gt;0,IF(G602&lt;TODAY(),"Parcial vencido","Parcial"),IF(G602&lt;TODAY(),"Vencido",IF(G602=TODAY(),"Vence hoje",IF(G602&lt;=TODAY()+LISTAS!$B$4,"Vence em "&amp;LISTAS!$B$4&amp;" dias","Em aberto")))))))</f>
        <v/>
      </c>
      <c r="S602" s="4"/>
      <c r="T602" s="5" t="str">
        <f t="shared" si="39"/>
        <v/>
      </c>
    </row>
    <row r="603" spans="1:20">
      <c r="A603" s="10"/>
      <c r="B603" s="4"/>
      <c r="C603" s="10"/>
      <c r="D603" s="10"/>
      <c r="E603" s="10"/>
      <c r="F603" s="13"/>
      <c r="G603" s="13"/>
      <c r="H603" s="14"/>
      <c r="I603" s="14"/>
      <c r="J603" s="14"/>
      <c r="K603" s="15" t="str">
        <f t="shared" si="36"/>
        <v/>
      </c>
      <c r="L603" s="13"/>
      <c r="M603" s="14"/>
      <c r="N603" s="15" t="str">
        <f t="shared" si="37"/>
        <v/>
      </c>
      <c r="O603" s="10"/>
      <c r="P603" s="10"/>
      <c r="Q603" s="16" t="str">
        <f t="shared" ca="1" si="38"/>
        <v/>
      </c>
      <c r="R603" s="12" t="str">
        <f ca="1">IF(A603="","",IF(G603="","Sem vencimento",IF(N603&lt;=0,"Pago",IF(M603&gt;0,IF(G603&lt;TODAY(),"Parcial vencido","Parcial"),IF(G603&lt;TODAY(),"Vencido",IF(G603=TODAY(),"Vence hoje",IF(G603&lt;=TODAY()+LISTAS!$B$4,"Vence em "&amp;LISTAS!$B$4&amp;" dias","Em aberto")))))))</f>
        <v/>
      </c>
      <c r="S603" s="4"/>
      <c r="T603" s="5" t="str">
        <f t="shared" si="39"/>
        <v/>
      </c>
    </row>
    <row r="604" spans="1:20">
      <c r="A604" s="10"/>
      <c r="B604" s="4"/>
      <c r="C604" s="10"/>
      <c r="D604" s="10"/>
      <c r="E604" s="10"/>
      <c r="F604" s="13"/>
      <c r="G604" s="13"/>
      <c r="H604" s="14"/>
      <c r="I604" s="14"/>
      <c r="J604" s="14"/>
      <c r="K604" s="15" t="str">
        <f t="shared" si="36"/>
        <v/>
      </c>
      <c r="L604" s="13"/>
      <c r="M604" s="14"/>
      <c r="N604" s="15" t="str">
        <f t="shared" si="37"/>
        <v/>
      </c>
      <c r="O604" s="10"/>
      <c r="P604" s="10"/>
      <c r="Q604" s="16" t="str">
        <f t="shared" ca="1" si="38"/>
        <v/>
      </c>
      <c r="R604" s="12" t="str">
        <f ca="1">IF(A604="","",IF(G604="","Sem vencimento",IF(N604&lt;=0,"Pago",IF(M604&gt;0,IF(G604&lt;TODAY(),"Parcial vencido","Parcial"),IF(G604&lt;TODAY(),"Vencido",IF(G604=TODAY(),"Vence hoje",IF(G604&lt;=TODAY()+LISTAS!$B$4,"Vence em "&amp;LISTAS!$B$4&amp;" dias","Em aberto")))))))</f>
        <v/>
      </c>
      <c r="S604" s="4"/>
      <c r="T604" s="5" t="str">
        <f t="shared" si="39"/>
        <v/>
      </c>
    </row>
    <row r="605" spans="1:20">
      <c r="A605" s="10"/>
      <c r="B605" s="4"/>
      <c r="C605" s="10"/>
      <c r="D605" s="10"/>
      <c r="E605" s="10"/>
      <c r="F605" s="13"/>
      <c r="G605" s="13"/>
      <c r="H605" s="14"/>
      <c r="I605" s="14"/>
      <c r="J605" s="14"/>
      <c r="K605" s="15" t="str">
        <f t="shared" si="36"/>
        <v/>
      </c>
      <c r="L605" s="13"/>
      <c r="M605" s="14"/>
      <c r="N605" s="15" t="str">
        <f t="shared" si="37"/>
        <v/>
      </c>
      <c r="O605" s="10"/>
      <c r="P605" s="10"/>
      <c r="Q605" s="16" t="str">
        <f t="shared" ca="1" si="38"/>
        <v/>
      </c>
      <c r="R605" s="12" t="str">
        <f ca="1">IF(A605="","",IF(G605="","Sem vencimento",IF(N605&lt;=0,"Pago",IF(M605&gt;0,IF(G605&lt;TODAY(),"Parcial vencido","Parcial"),IF(G605&lt;TODAY(),"Vencido",IF(G605=TODAY(),"Vence hoje",IF(G605&lt;=TODAY()+LISTAS!$B$4,"Vence em "&amp;LISTAS!$B$4&amp;" dias","Em aberto")))))))</f>
        <v/>
      </c>
      <c r="S605" s="4"/>
      <c r="T605" s="5" t="str">
        <f t="shared" si="39"/>
        <v/>
      </c>
    </row>
    <row r="606" spans="1:20">
      <c r="A606" s="10"/>
      <c r="B606" s="4"/>
      <c r="C606" s="10"/>
      <c r="D606" s="10"/>
      <c r="E606" s="10"/>
      <c r="F606" s="13"/>
      <c r="G606" s="13"/>
      <c r="H606" s="14"/>
      <c r="I606" s="14"/>
      <c r="J606" s="14"/>
      <c r="K606" s="15" t="str">
        <f t="shared" si="36"/>
        <v/>
      </c>
      <c r="L606" s="13"/>
      <c r="M606" s="14"/>
      <c r="N606" s="15" t="str">
        <f t="shared" si="37"/>
        <v/>
      </c>
      <c r="O606" s="10"/>
      <c r="P606" s="10"/>
      <c r="Q606" s="16" t="str">
        <f t="shared" ca="1" si="38"/>
        <v/>
      </c>
      <c r="R606" s="12" t="str">
        <f ca="1">IF(A606="","",IF(G606="","Sem vencimento",IF(N606&lt;=0,"Pago",IF(M606&gt;0,IF(G606&lt;TODAY(),"Parcial vencido","Parcial"),IF(G606&lt;TODAY(),"Vencido",IF(G606=TODAY(),"Vence hoje",IF(G606&lt;=TODAY()+LISTAS!$B$4,"Vence em "&amp;LISTAS!$B$4&amp;" dias","Em aberto")))))))</f>
        <v/>
      </c>
      <c r="S606" s="4"/>
      <c r="T606" s="5" t="str">
        <f t="shared" si="39"/>
        <v/>
      </c>
    </row>
    <row r="607" spans="1:20">
      <c r="A607" s="10"/>
      <c r="B607" s="4"/>
      <c r="C607" s="10"/>
      <c r="D607" s="10"/>
      <c r="E607" s="10"/>
      <c r="F607" s="13"/>
      <c r="G607" s="13"/>
      <c r="H607" s="14"/>
      <c r="I607" s="14"/>
      <c r="J607" s="14"/>
      <c r="K607" s="15" t="str">
        <f t="shared" si="36"/>
        <v/>
      </c>
      <c r="L607" s="13"/>
      <c r="M607" s="14"/>
      <c r="N607" s="15" t="str">
        <f t="shared" si="37"/>
        <v/>
      </c>
      <c r="O607" s="10"/>
      <c r="P607" s="10"/>
      <c r="Q607" s="16" t="str">
        <f t="shared" ca="1" si="38"/>
        <v/>
      </c>
      <c r="R607" s="12" t="str">
        <f ca="1">IF(A607="","",IF(G607="","Sem vencimento",IF(N607&lt;=0,"Pago",IF(M607&gt;0,IF(G607&lt;TODAY(),"Parcial vencido","Parcial"),IF(G607&lt;TODAY(),"Vencido",IF(G607=TODAY(),"Vence hoje",IF(G607&lt;=TODAY()+LISTAS!$B$4,"Vence em "&amp;LISTAS!$B$4&amp;" dias","Em aberto")))))))</f>
        <v/>
      </c>
      <c r="S607" s="4"/>
      <c r="T607" s="5" t="str">
        <f t="shared" si="39"/>
        <v/>
      </c>
    </row>
    <row r="608" spans="1:20">
      <c r="A608" s="10"/>
      <c r="B608" s="4"/>
      <c r="C608" s="10"/>
      <c r="D608" s="10"/>
      <c r="E608" s="10"/>
      <c r="F608" s="13"/>
      <c r="G608" s="13"/>
      <c r="H608" s="14"/>
      <c r="I608" s="14"/>
      <c r="J608" s="14"/>
      <c r="K608" s="15" t="str">
        <f t="shared" si="36"/>
        <v/>
      </c>
      <c r="L608" s="13"/>
      <c r="M608" s="14"/>
      <c r="N608" s="15" t="str">
        <f t="shared" si="37"/>
        <v/>
      </c>
      <c r="O608" s="10"/>
      <c r="P608" s="10"/>
      <c r="Q608" s="16" t="str">
        <f t="shared" ca="1" si="38"/>
        <v/>
      </c>
      <c r="R608" s="12" t="str">
        <f ca="1">IF(A608="","",IF(G608="","Sem vencimento",IF(N608&lt;=0,"Pago",IF(M608&gt;0,IF(G608&lt;TODAY(),"Parcial vencido","Parcial"),IF(G608&lt;TODAY(),"Vencido",IF(G608=TODAY(),"Vence hoje",IF(G608&lt;=TODAY()+LISTAS!$B$4,"Vence em "&amp;LISTAS!$B$4&amp;" dias","Em aberto")))))))</f>
        <v/>
      </c>
      <c r="S608" s="4"/>
      <c r="T608" s="5" t="str">
        <f t="shared" si="39"/>
        <v/>
      </c>
    </row>
    <row r="609" spans="1:20">
      <c r="A609" s="10"/>
      <c r="B609" s="4"/>
      <c r="C609" s="10"/>
      <c r="D609" s="10"/>
      <c r="E609" s="10"/>
      <c r="F609" s="13"/>
      <c r="G609" s="13"/>
      <c r="H609" s="14"/>
      <c r="I609" s="14"/>
      <c r="J609" s="14"/>
      <c r="K609" s="15" t="str">
        <f t="shared" si="36"/>
        <v/>
      </c>
      <c r="L609" s="13"/>
      <c r="M609" s="14"/>
      <c r="N609" s="15" t="str">
        <f t="shared" si="37"/>
        <v/>
      </c>
      <c r="O609" s="10"/>
      <c r="P609" s="10"/>
      <c r="Q609" s="16" t="str">
        <f t="shared" ca="1" si="38"/>
        <v/>
      </c>
      <c r="R609" s="12" t="str">
        <f ca="1">IF(A609="","",IF(G609="","Sem vencimento",IF(N609&lt;=0,"Pago",IF(M609&gt;0,IF(G609&lt;TODAY(),"Parcial vencido","Parcial"),IF(G609&lt;TODAY(),"Vencido",IF(G609=TODAY(),"Vence hoje",IF(G609&lt;=TODAY()+LISTAS!$B$4,"Vence em "&amp;LISTAS!$B$4&amp;" dias","Em aberto")))))))</f>
        <v/>
      </c>
      <c r="S609" s="4"/>
      <c r="T609" s="5" t="str">
        <f t="shared" si="39"/>
        <v/>
      </c>
    </row>
    <row r="610" spans="1:20">
      <c r="A610" s="10"/>
      <c r="B610" s="4"/>
      <c r="C610" s="10"/>
      <c r="D610" s="10"/>
      <c r="E610" s="10"/>
      <c r="F610" s="13"/>
      <c r="G610" s="13"/>
      <c r="H610" s="14"/>
      <c r="I610" s="14"/>
      <c r="J610" s="14"/>
      <c r="K610" s="15" t="str">
        <f t="shared" si="36"/>
        <v/>
      </c>
      <c r="L610" s="13"/>
      <c r="M610" s="14"/>
      <c r="N610" s="15" t="str">
        <f t="shared" si="37"/>
        <v/>
      </c>
      <c r="O610" s="10"/>
      <c r="P610" s="10"/>
      <c r="Q610" s="16" t="str">
        <f t="shared" ca="1" si="38"/>
        <v/>
      </c>
      <c r="R610" s="12" t="str">
        <f ca="1">IF(A610="","",IF(G610="","Sem vencimento",IF(N610&lt;=0,"Pago",IF(M610&gt;0,IF(G610&lt;TODAY(),"Parcial vencido","Parcial"),IF(G610&lt;TODAY(),"Vencido",IF(G610=TODAY(),"Vence hoje",IF(G610&lt;=TODAY()+LISTAS!$B$4,"Vence em "&amp;LISTAS!$B$4&amp;" dias","Em aberto")))))))</f>
        <v/>
      </c>
      <c r="S610" s="4"/>
      <c r="T610" s="5" t="str">
        <f t="shared" si="39"/>
        <v/>
      </c>
    </row>
    <row r="611" spans="1:20">
      <c r="A611" s="10"/>
      <c r="B611" s="4"/>
      <c r="C611" s="10"/>
      <c r="D611" s="10"/>
      <c r="E611" s="10"/>
      <c r="F611" s="13"/>
      <c r="G611" s="13"/>
      <c r="H611" s="14"/>
      <c r="I611" s="14"/>
      <c r="J611" s="14"/>
      <c r="K611" s="15" t="str">
        <f t="shared" si="36"/>
        <v/>
      </c>
      <c r="L611" s="13"/>
      <c r="M611" s="14"/>
      <c r="N611" s="15" t="str">
        <f t="shared" si="37"/>
        <v/>
      </c>
      <c r="O611" s="10"/>
      <c r="P611" s="10"/>
      <c r="Q611" s="16" t="str">
        <f t="shared" ca="1" si="38"/>
        <v/>
      </c>
      <c r="R611" s="12" t="str">
        <f ca="1">IF(A611="","",IF(G611="","Sem vencimento",IF(N611&lt;=0,"Pago",IF(M611&gt;0,IF(G611&lt;TODAY(),"Parcial vencido","Parcial"),IF(G611&lt;TODAY(),"Vencido",IF(G611=TODAY(),"Vence hoje",IF(G611&lt;=TODAY()+LISTAS!$B$4,"Vence em "&amp;LISTAS!$B$4&amp;" dias","Em aberto")))))))</f>
        <v/>
      </c>
      <c r="S611" s="4"/>
      <c r="T611" s="5" t="str">
        <f t="shared" si="39"/>
        <v/>
      </c>
    </row>
    <row r="612" spans="1:20">
      <c r="A612" s="10"/>
      <c r="B612" s="4"/>
      <c r="C612" s="10"/>
      <c r="D612" s="10"/>
      <c r="E612" s="10"/>
      <c r="F612" s="13"/>
      <c r="G612" s="13"/>
      <c r="H612" s="14"/>
      <c r="I612" s="14"/>
      <c r="J612" s="14"/>
      <c r="K612" s="15" t="str">
        <f t="shared" si="36"/>
        <v/>
      </c>
      <c r="L612" s="13"/>
      <c r="M612" s="14"/>
      <c r="N612" s="15" t="str">
        <f t="shared" si="37"/>
        <v/>
      </c>
      <c r="O612" s="10"/>
      <c r="P612" s="10"/>
      <c r="Q612" s="16" t="str">
        <f t="shared" ca="1" si="38"/>
        <v/>
      </c>
      <c r="R612" s="12" t="str">
        <f ca="1">IF(A612="","",IF(G612="","Sem vencimento",IF(N612&lt;=0,"Pago",IF(M612&gt;0,IF(G612&lt;TODAY(),"Parcial vencido","Parcial"),IF(G612&lt;TODAY(),"Vencido",IF(G612=TODAY(),"Vence hoje",IF(G612&lt;=TODAY()+LISTAS!$B$4,"Vence em "&amp;LISTAS!$B$4&amp;" dias","Em aberto")))))))</f>
        <v/>
      </c>
      <c r="S612" s="4"/>
      <c r="T612" s="5" t="str">
        <f t="shared" si="39"/>
        <v/>
      </c>
    </row>
    <row r="613" spans="1:20">
      <c r="A613" s="10"/>
      <c r="B613" s="4"/>
      <c r="C613" s="10"/>
      <c r="D613" s="10"/>
      <c r="E613" s="10"/>
      <c r="F613" s="13"/>
      <c r="G613" s="13"/>
      <c r="H613" s="14"/>
      <c r="I613" s="14"/>
      <c r="J613" s="14"/>
      <c r="K613" s="15" t="str">
        <f t="shared" si="36"/>
        <v/>
      </c>
      <c r="L613" s="13"/>
      <c r="M613" s="14"/>
      <c r="N613" s="15" t="str">
        <f t="shared" si="37"/>
        <v/>
      </c>
      <c r="O613" s="10"/>
      <c r="P613" s="10"/>
      <c r="Q613" s="16" t="str">
        <f t="shared" ca="1" si="38"/>
        <v/>
      </c>
      <c r="R613" s="12" t="str">
        <f ca="1">IF(A613="","",IF(G613="","Sem vencimento",IF(N613&lt;=0,"Pago",IF(M613&gt;0,IF(G613&lt;TODAY(),"Parcial vencido","Parcial"),IF(G613&lt;TODAY(),"Vencido",IF(G613=TODAY(),"Vence hoje",IF(G613&lt;=TODAY()+LISTAS!$B$4,"Vence em "&amp;LISTAS!$B$4&amp;" dias","Em aberto")))))))</f>
        <v/>
      </c>
      <c r="S613" s="4"/>
      <c r="T613" s="5" t="str">
        <f t="shared" si="39"/>
        <v/>
      </c>
    </row>
    <row r="614" spans="1:20">
      <c r="A614" s="10"/>
      <c r="B614" s="4"/>
      <c r="C614" s="10"/>
      <c r="D614" s="10"/>
      <c r="E614" s="10"/>
      <c r="F614" s="13"/>
      <c r="G614" s="13"/>
      <c r="H614" s="14"/>
      <c r="I614" s="14"/>
      <c r="J614" s="14"/>
      <c r="K614" s="15" t="str">
        <f t="shared" si="36"/>
        <v/>
      </c>
      <c r="L614" s="13"/>
      <c r="M614" s="14"/>
      <c r="N614" s="15" t="str">
        <f t="shared" si="37"/>
        <v/>
      </c>
      <c r="O614" s="10"/>
      <c r="P614" s="10"/>
      <c r="Q614" s="16" t="str">
        <f t="shared" ca="1" si="38"/>
        <v/>
      </c>
      <c r="R614" s="12" t="str">
        <f ca="1">IF(A614="","",IF(G614="","Sem vencimento",IF(N614&lt;=0,"Pago",IF(M614&gt;0,IF(G614&lt;TODAY(),"Parcial vencido","Parcial"),IF(G614&lt;TODAY(),"Vencido",IF(G614=TODAY(),"Vence hoje",IF(G614&lt;=TODAY()+LISTAS!$B$4,"Vence em "&amp;LISTAS!$B$4&amp;" dias","Em aberto")))))))</f>
        <v/>
      </c>
      <c r="S614" s="4"/>
      <c r="T614" s="5" t="str">
        <f t="shared" si="39"/>
        <v/>
      </c>
    </row>
    <row r="615" spans="1:20">
      <c r="A615" s="10"/>
      <c r="B615" s="4"/>
      <c r="C615" s="10"/>
      <c r="D615" s="10"/>
      <c r="E615" s="10"/>
      <c r="F615" s="13"/>
      <c r="G615" s="13"/>
      <c r="H615" s="14"/>
      <c r="I615" s="14"/>
      <c r="J615" s="14"/>
      <c r="K615" s="15" t="str">
        <f t="shared" si="36"/>
        <v/>
      </c>
      <c r="L615" s="13"/>
      <c r="M615" s="14"/>
      <c r="N615" s="15" t="str">
        <f t="shared" si="37"/>
        <v/>
      </c>
      <c r="O615" s="10"/>
      <c r="P615" s="10"/>
      <c r="Q615" s="16" t="str">
        <f t="shared" ca="1" si="38"/>
        <v/>
      </c>
      <c r="R615" s="12" t="str">
        <f ca="1">IF(A615="","",IF(G615="","Sem vencimento",IF(N615&lt;=0,"Pago",IF(M615&gt;0,IF(G615&lt;TODAY(),"Parcial vencido","Parcial"),IF(G615&lt;TODAY(),"Vencido",IF(G615=TODAY(),"Vence hoje",IF(G615&lt;=TODAY()+LISTAS!$B$4,"Vence em "&amp;LISTAS!$B$4&amp;" dias","Em aberto")))))))</f>
        <v/>
      </c>
      <c r="S615" s="4"/>
      <c r="T615" s="5" t="str">
        <f t="shared" si="39"/>
        <v/>
      </c>
    </row>
    <row r="616" spans="1:20">
      <c r="A616" s="10"/>
      <c r="B616" s="4"/>
      <c r="C616" s="10"/>
      <c r="D616" s="10"/>
      <c r="E616" s="10"/>
      <c r="F616" s="13"/>
      <c r="G616" s="13"/>
      <c r="H616" s="14"/>
      <c r="I616" s="14"/>
      <c r="J616" s="14"/>
      <c r="K616" s="15" t="str">
        <f t="shared" si="36"/>
        <v/>
      </c>
      <c r="L616" s="13"/>
      <c r="M616" s="14"/>
      <c r="N616" s="15" t="str">
        <f t="shared" si="37"/>
        <v/>
      </c>
      <c r="O616" s="10"/>
      <c r="P616" s="10"/>
      <c r="Q616" s="16" t="str">
        <f t="shared" ca="1" si="38"/>
        <v/>
      </c>
      <c r="R616" s="12" t="str">
        <f ca="1">IF(A616="","",IF(G616="","Sem vencimento",IF(N616&lt;=0,"Pago",IF(M616&gt;0,IF(G616&lt;TODAY(),"Parcial vencido","Parcial"),IF(G616&lt;TODAY(),"Vencido",IF(G616=TODAY(),"Vence hoje",IF(G616&lt;=TODAY()+LISTAS!$B$4,"Vence em "&amp;LISTAS!$B$4&amp;" dias","Em aberto")))))))</f>
        <v/>
      </c>
      <c r="S616" s="4"/>
      <c r="T616" s="5" t="str">
        <f t="shared" si="39"/>
        <v/>
      </c>
    </row>
    <row r="617" spans="1:20">
      <c r="A617" s="10"/>
      <c r="B617" s="4"/>
      <c r="C617" s="10"/>
      <c r="D617" s="10"/>
      <c r="E617" s="10"/>
      <c r="F617" s="13"/>
      <c r="G617" s="13"/>
      <c r="H617" s="14"/>
      <c r="I617" s="14"/>
      <c r="J617" s="14"/>
      <c r="K617" s="15" t="str">
        <f t="shared" si="36"/>
        <v/>
      </c>
      <c r="L617" s="13"/>
      <c r="M617" s="14"/>
      <c r="N617" s="15" t="str">
        <f t="shared" si="37"/>
        <v/>
      </c>
      <c r="O617" s="10"/>
      <c r="P617" s="10"/>
      <c r="Q617" s="16" t="str">
        <f t="shared" ca="1" si="38"/>
        <v/>
      </c>
      <c r="R617" s="12" t="str">
        <f ca="1">IF(A617="","",IF(G617="","Sem vencimento",IF(N617&lt;=0,"Pago",IF(M617&gt;0,IF(G617&lt;TODAY(),"Parcial vencido","Parcial"),IF(G617&lt;TODAY(),"Vencido",IF(G617=TODAY(),"Vence hoje",IF(G617&lt;=TODAY()+LISTAS!$B$4,"Vence em "&amp;LISTAS!$B$4&amp;" dias","Em aberto")))))))</f>
        <v/>
      </c>
      <c r="S617" s="4"/>
      <c r="T617" s="5" t="str">
        <f t="shared" si="39"/>
        <v/>
      </c>
    </row>
    <row r="618" spans="1:20">
      <c r="A618" s="10"/>
      <c r="B618" s="4"/>
      <c r="C618" s="10"/>
      <c r="D618" s="10"/>
      <c r="E618" s="10"/>
      <c r="F618" s="13"/>
      <c r="G618" s="13"/>
      <c r="H618" s="14"/>
      <c r="I618" s="14"/>
      <c r="J618" s="14"/>
      <c r="K618" s="15" t="str">
        <f t="shared" si="36"/>
        <v/>
      </c>
      <c r="L618" s="13"/>
      <c r="M618" s="14"/>
      <c r="N618" s="15" t="str">
        <f t="shared" si="37"/>
        <v/>
      </c>
      <c r="O618" s="10"/>
      <c r="P618" s="10"/>
      <c r="Q618" s="16" t="str">
        <f t="shared" ca="1" si="38"/>
        <v/>
      </c>
      <c r="R618" s="12" t="str">
        <f ca="1">IF(A618="","",IF(G618="","Sem vencimento",IF(N618&lt;=0,"Pago",IF(M618&gt;0,IF(G618&lt;TODAY(),"Parcial vencido","Parcial"),IF(G618&lt;TODAY(),"Vencido",IF(G618=TODAY(),"Vence hoje",IF(G618&lt;=TODAY()+LISTAS!$B$4,"Vence em "&amp;LISTAS!$B$4&amp;" dias","Em aberto")))))))</f>
        <v/>
      </c>
      <c r="S618" s="4"/>
      <c r="T618" s="5" t="str">
        <f t="shared" si="39"/>
        <v/>
      </c>
    </row>
    <row r="619" spans="1:20">
      <c r="A619" s="10"/>
      <c r="B619" s="4"/>
      <c r="C619" s="10"/>
      <c r="D619" s="10"/>
      <c r="E619" s="10"/>
      <c r="F619" s="13"/>
      <c r="G619" s="13"/>
      <c r="H619" s="14"/>
      <c r="I619" s="14"/>
      <c r="J619" s="14"/>
      <c r="K619" s="15" t="str">
        <f t="shared" si="36"/>
        <v/>
      </c>
      <c r="L619" s="13"/>
      <c r="M619" s="14"/>
      <c r="N619" s="15" t="str">
        <f t="shared" si="37"/>
        <v/>
      </c>
      <c r="O619" s="10"/>
      <c r="P619" s="10"/>
      <c r="Q619" s="16" t="str">
        <f t="shared" ca="1" si="38"/>
        <v/>
      </c>
      <c r="R619" s="12" t="str">
        <f ca="1">IF(A619="","",IF(G619="","Sem vencimento",IF(N619&lt;=0,"Pago",IF(M619&gt;0,IF(G619&lt;TODAY(),"Parcial vencido","Parcial"),IF(G619&lt;TODAY(),"Vencido",IF(G619=TODAY(),"Vence hoje",IF(G619&lt;=TODAY()+LISTAS!$B$4,"Vence em "&amp;LISTAS!$B$4&amp;" dias","Em aberto")))))))</f>
        <v/>
      </c>
      <c r="S619" s="4"/>
      <c r="T619" s="5" t="str">
        <f t="shared" si="39"/>
        <v/>
      </c>
    </row>
    <row r="620" spans="1:20">
      <c r="A620" s="10"/>
      <c r="B620" s="4"/>
      <c r="C620" s="10"/>
      <c r="D620" s="10"/>
      <c r="E620" s="10"/>
      <c r="F620" s="13"/>
      <c r="G620" s="13"/>
      <c r="H620" s="14"/>
      <c r="I620" s="14"/>
      <c r="J620" s="14"/>
      <c r="K620" s="15" t="str">
        <f t="shared" si="36"/>
        <v/>
      </c>
      <c r="L620" s="13"/>
      <c r="M620" s="14"/>
      <c r="N620" s="15" t="str">
        <f t="shared" si="37"/>
        <v/>
      </c>
      <c r="O620" s="10"/>
      <c r="P620" s="10"/>
      <c r="Q620" s="16" t="str">
        <f t="shared" ca="1" si="38"/>
        <v/>
      </c>
      <c r="R620" s="12" t="str">
        <f ca="1">IF(A620="","",IF(G620="","Sem vencimento",IF(N620&lt;=0,"Pago",IF(M620&gt;0,IF(G620&lt;TODAY(),"Parcial vencido","Parcial"),IF(G620&lt;TODAY(),"Vencido",IF(G620=TODAY(),"Vence hoje",IF(G620&lt;=TODAY()+LISTAS!$B$4,"Vence em "&amp;LISTAS!$B$4&amp;" dias","Em aberto")))))))</f>
        <v/>
      </c>
      <c r="S620" s="4"/>
      <c r="T620" s="5" t="str">
        <f t="shared" si="39"/>
        <v/>
      </c>
    </row>
    <row r="621" spans="1:20">
      <c r="A621" s="10"/>
      <c r="B621" s="4"/>
      <c r="C621" s="10"/>
      <c r="D621" s="10"/>
      <c r="E621" s="10"/>
      <c r="F621" s="13"/>
      <c r="G621" s="13"/>
      <c r="H621" s="14"/>
      <c r="I621" s="14"/>
      <c r="J621" s="14"/>
      <c r="K621" s="15" t="str">
        <f t="shared" si="36"/>
        <v/>
      </c>
      <c r="L621" s="13"/>
      <c r="M621" s="14"/>
      <c r="N621" s="15" t="str">
        <f t="shared" si="37"/>
        <v/>
      </c>
      <c r="O621" s="10"/>
      <c r="P621" s="10"/>
      <c r="Q621" s="16" t="str">
        <f t="shared" ca="1" si="38"/>
        <v/>
      </c>
      <c r="R621" s="12" t="str">
        <f ca="1">IF(A621="","",IF(G621="","Sem vencimento",IF(N621&lt;=0,"Pago",IF(M621&gt;0,IF(G621&lt;TODAY(),"Parcial vencido","Parcial"),IF(G621&lt;TODAY(),"Vencido",IF(G621=TODAY(),"Vence hoje",IF(G621&lt;=TODAY()+LISTAS!$B$4,"Vence em "&amp;LISTAS!$B$4&amp;" dias","Em aberto")))))))</f>
        <v/>
      </c>
      <c r="S621" s="4"/>
      <c r="T621" s="5" t="str">
        <f t="shared" si="39"/>
        <v/>
      </c>
    </row>
    <row r="622" spans="1:20">
      <c r="A622" s="10"/>
      <c r="B622" s="4"/>
      <c r="C622" s="10"/>
      <c r="D622" s="10"/>
      <c r="E622" s="10"/>
      <c r="F622" s="13"/>
      <c r="G622" s="13"/>
      <c r="H622" s="14"/>
      <c r="I622" s="14"/>
      <c r="J622" s="14"/>
      <c r="K622" s="15" t="str">
        <f t="shared" si="36"/>
        <v/>
      </c>
      <c r="L622" s="13"/>
      <c r="M622" s="14"/>
      <c r="N622" s="15" t="str">
        <f t="shared" si="37"/>
        <v/>
      </c>
      <c r="O622" s="10"/>
      <c r="P622" s="10"/>
      <c r="Q622" s="16" t="str">
        <f t="shared" ca="1" si="38"/>
        <v/>
      </c>
      <c r="R622" s="12" t="str">
        <f ca="1">IF(A622="","",IF(G622="","Sem vencimento",IF(N622&lt;=0,"Pago",IF(M622&gt;0,IF(G622&lt;TODAY(),"Parcial vencido","Parcial"),IF(G622&lt;TODAY(),"Vencido",IF(G622=TODAY(),"Vence hoje",IF(G622&lt;=TODAY()+LISTAS!$B$4,"Vence em "&amp;LISTAS!$B$4&amp;" dias","Em aberto")))))))</f>
        <v/>
      </c>
      <c r="S622" s="4"/>
      <c r="T622" s="5" t="str">
        <f t="shared" si="39"/>
        <v/>
      </c>
    </row>
    <row r="623" spans="1:20">
      <c r="A623" s="10"/>
      <c r="B623" s="4"/>
      <c r="C623" s="10"/>
      <c r="D623" s="10"/>
      <c r="E623" s="10"/>
      <c r="F623" s="13"/>
      <c r="G623" s="13"/>
      <c r="H623" s="14"/>
      <c r="I623" s="14"/>
      <c r="J623" s="14"/>
      <c r="K623" s="15" t="str">
        <f t="shared" si="36"/>
        <v/>
      </c>
      <c r="L623" s="13"/>
      <c r="M623" s="14"/>
      <c r="N623" s="15" t="str">
        <f t="shared" si="37"/>
        <v/>
      </c>
      <c r="O623" s="10"/>
      <c r="P623" s="10"/>
      <c r="Q623" s="16" t="str">
        <f t="shared" ca="1" si="38"/>
        <v/>
      </c>
      <c r="R623" s="12" t="str">
        <f ca="1">IF(A623="","",IF(G623="","Sem vencimento",IF(N623&lt;=0,"Pago",IF(M623&gt;0,IF(G623&lt;TODAY(),"Parcial vencido","Parcial"),IF(G623&lt;TODAY(),"Vencido",IF(G623=TODAY(),"Vence hoje",IF(G623&lt;=TODAY()+LISTAS!$B$4,"Vence em "&amp;LISTAS!$B$4&amp;" dias","Em aberto")))))))</f>
        <v/>
      </c>
      <c r="S623" s="4"/>
      <c r="T623" s="5" t="str">
        <f t="shared" si="39"/>
        <v/>
      </c>
    </row>
    <row r="624" spans="1:20">
      <c r="A624" s="10"/>
      <c r="B624" s="4"/>
      <c r="C624" s="10"/>
      <c r="D624" s="10"/>
      <c r="E624" s="10"/>
      <c r="F624" s="13"/>
      <c r="G624" s="13"/>
      <c r="H624" s="14"/>
      <c r="I624" s="14"/>
      <c r="J624" s="14"/>
      <c r="K624" s="15" t="str">
        <f t="shared" si="36"/>
        <v/>
      </c>
      <c r="L624" s="13"/>
      <c r="M624" s="14"/>
      <c r="N624" s="15" t="str">
        <f t="shared" si="37"/>
        <v/>
      </c>
      <c r="O624" s="10"/>
      <c r="P624" s="10"/>
      <c r="Q624" s="16" t="str">
        <f t="shared" ca="1" si="38"/>
        <v/>
      </c>
      <c r="R624" s="12" t="str">
        <f ca="1">IF(A624="","",IF(G624="","Sem vencimento",IF(N624&lt;=0,"Pago",IF(M624&gt;0,IF(G624&lt;TODAY(),"Parcial vencido","Parcial"),IF(G624&lt;TODAY(),"Vencido",IF(G624=TODAY(),"Vence hoje",IF(G624&lt;=TODAY()+LISTAS!$B$4,"Vence em "&amp;LISTAS!$B$4&amp;" dias","Em aberto")))))))</f>
        <v/>
      </c>
      <c r="S624" s="4"/>
      <c r="T624" s="5" t="str">
        <f t="shared" si="39"/>
        <v/>
      </c>
    </row>
    <row r="625" spans="1:20">
      <c r="A625" s="10"/>
      <c r="B625" s="4"/>
      <c r="C625" s="10"/>
      <c r="D625" s="10"/>
      <c r="E625" s="10"/>
      <c r="F625" s="13"/>
      <c r="G625" s="13"/>
      <c r="H625" s="14"/>
      <c r="I625" s="14"/>
      <c r="J625" s="14"/>
      <c r="K625" s="15" t="str">
        <f t="shared" si="36"/>
        <v/>
      </c>
      <c r="L625" s="13"/>
      <c r="M625" s="14"/>
      <c r="N625" s="15" t="str">
        <f t="shared" si="37"/>
        <v/>
      </c>
      <c r="O625" s="10"/>
      <c r="P625" s="10"/>
      <c r="Q625" s="16" t="str">
        <f t="shared" ca="1" si="38"/>
        <v/>
      </c>
      <c r="R625" s="12" t="str">
        <f ca="1">IF(A625="","",IF(G625="","Sem vencimento",IF(N625&lt;=0,"Pago",IF(M625&gt;0,IF(G625&lt;TODAY(),"Parcial vencido","Parcial"),IF(G625&lt;TODAY(),"Vencido",IF(G625=TODAY(),"Vence hoje",IF(G625&lt;=TODAY()+LISTAS!$B$4,"Vence em "&amp;LISTAS!$B$4&amp;" dias","Em aberto")))))))</f>
        <v/>
      </c>
      <c r="S625" s="4"/>
      <c r="T625" s="5" t="str">
        <f t="shared" si="39"/>
        <v/>
      </c>
    </row>
    <row r="626" spans="1:20">
      <c r="A626" s="10"/>
      <c r="B626" s="4"/>
      <c r="C626" s="10"/>
      <c r="D626" s="10"/>
      <c r="E626" s="10"/>
      <c r="F626" s="13"/>
      <c r="G626" s="13"/>
      <c r="H626" s="14"/>
      <c r="I626" s="14"/>
      <c r="J626" s="14"/>
      <c r="K626" s="15" t="str">
        <f t="shared" si="36"/>
        <v/>
      </c>
      <c r="L626" s="13"/>
      <c r="M626" s="14"/>
      <c r="N626" s="15" t="str">
        <f t="shared" si="37"/>
        <v/>
      </c>
      <c r="O626" s="10"/>
      <c r="P626" s="10"/>
      <c r="Q626" s="16" t="str">
        <f t="shared" ca="1" si="38"/>
        <v/>
      </c>
      <c r="R626" s="12" t="str">
        <f ca="1">IF(A626="","",IF(G626="","Sem vencimento",IF(N626&lt;=0,"Pago",IF(M626&gt;0,IF(G626&lt;TODAY(),"Parcial vencido","Parcial"),IF(G626&lt;TODAY(),"Vencido",IF(G626=TODAY(),"Vence hoje",IF(G626&lt;=TODAY()+LISTAS!$B$4,"Vence em "&amp;LISTAS!$B$4&amp;" dias","Em aberto")))))))</f>
        <v/>
      </c>
      <c r="S626" s="4"/>
      <c r="T626" s="5" t="str">
        <f t="shared" si="39"/>
        <v/>
      </c>
    </row>
    <row r="627" spans="1:20">
      <c r="A627" s="10"/>
      <c r="B627" s="4"/>
      <c r="C627" s="10"/>
      <c r="D627" s="10"/>
      <c r="E627" s="10"/>
      <c r="F627" s="13"/>
      <c r="G627" s="13"/>
      <c r="H627" s="14"/>
      <c r="I627" s="14"/>
      <c r="J627" s="14"/>
      <c r="K627" s="15" t="str">
        <f t="shared" si="36"/>
        <v/>
      </c>
      <c r="L627" s="13"/>
      <c r="M627" s="14"/>
      <c r="N627" s="15" t="str">
        <f t="shared" si="37"/>
        <v/>
      </c>
      <c r="O627" s="10"/>
      <c r="P627" s="10"/>
      <c r="Q627" s="16" t="str">
        <f t="shared" ca="1" si="38"/>
        <v/>
      </c>
      <c r="R627" s="12" t="str">
        <f ca="1">IF(A627="","",IF(G627="","Sem vencimento",IF(N627&lt;=0,"Pago",IF(M627&gt;0,IF(G627&lt;TODAY(),"Parcial vencido","Parcial"),IF(G627&lt;TODAY(),"Vencido",IF(G627=TODAY(),"Vence hoje",IF(G627&lt;=TODAY()+LISTAS!$B$4,"Vence em "&amp;LISTAS!$B$4&amp;" dias","Em aberto")))))))</f>
        <v/>
      </c>
      <c r="S627" s="4"/>
      <c r="T627" s="5" t="str">
        <f t="shared" si="39"/>
        <v/>
      </c>
    </row>
    <row r="628" spans="1:20">
      <c r="A628" s="10"/>
      <c r="B628" s="4"/>
      <c r="C628" s="10"/>
      <c r="D628" s="10"/>
      <c r="E628" s="10"/>
      <c r="F628" s="13"/>
      <c r="G628" s="13"/>
      <c r="H628" s="14"/>
      <c r="I628" s="14"/>
      <c r="J628" s="14"/>
      <c r="K628" s="15" t="str">
        <f t="shared" si="36"/>
        <v/>
      </c>
      <c r="L628" s="13"/>
      <c r="M628" s="14"/>
      <c r="N628" s="15" t="str">
        <f t="shared" si="37"/>
        <v/>
      </c>
      <c r="O628" s="10"/>
      <c r="P628" s="10"/>
      <c r="Q628" s="16" t="str">
        <f t="shared" ca="1" si="38"/>
        <v/>
      </c>
      <c r="R628" s="12" t="str">
        <f ca="1">IF(A628="","",IF(G628="","Sem vencimento",IF(N628&lt;=0,"Pago",IF(M628&gt;0,IF(G628&lt;TODAY(),"Parcial vencido","Parcial"),IF(G628&lt;TODAY(),"Vencido",IF(G628=TODAY(),"Vence hoje",IF(G628&lt;=TODAY()+LISTAS!$B$4,"Vence em "&amp;LISTAS!$B$4&amp;" dias","Em aberto")))))))</f>
        <v/>
      </c>
      <c r="S628" s="4"/>
      <c r="T628" s="5" t="str">
        <f t="shared" si="39"/>
        <v/>
      </c>
    </row>
    <row r="629" spans="1:20">
      <c r="A629" s="10"/>
      <c r="B629" s="4"/>
      <c r="C629" s="10"/>
      <c r="D629" s="10"/>
      <c r="E629" s="10"/>
      <c r="F629" s="13"/>
      <c r="G629" s="13"/>
      <c r="H629" s="14"/>
      <c r="I629" s="14"/>
      <c r="J629" s="14"/>
      <c r="K629" s="15" t="str">
        <f t="shared" si="36"/>
        <v/>
      </c>
      <c r="L629" s="13"/>
      <c r="M629" s="14"/>
      <c r="N629" s="15" t="str">
        <f t="shared" si="37"/>
        <v/>
      </c>
      <c r="O629" s="10"/>
      <c r="P629" s="10"/>
      <c r="Q629" s="16" t="str">
        <f t="shared" ca="1" si="38"/>
        <v/>
      </c>
      <c r="R629" s="12" t="str">
        <f ca="1">IF(A629="","",IF(G629="","Sem vencimento",IF(N629&lt;=0,"Pago",IF(M629&gt;0,IF(G629&lt;TODAY(),"Parcial vencido","Parcial"),IF(G629&lt;TODAY(),"Vencido",IF(G629=TODAY(),"Vence hoje",IF(G629&lt;=TODAY()+LISTAS!$B$4,"Vence em "&amp;LISTAS!$B$4&amp;" dias","Em aberto")))))))</f>
        <v/>
      </c>
      <c r="S629" s="4"/>
      <c r="T629" s="5" t="str">
        <f t="shared" si="39"/>
        <v/>
      </c>
    </row>
    <row r="630" spans="1:20">
      <c r="A630" s="10"/>
      <c r="B630" s="4"/>
      <c r="C630" s="10"/>
      <c r="D630" s="10"/>
      <c r="E630" s="10"/>
      <c r="F630" s="13"/>
      <c r="G630" s="13"/>
      <c r="H630" s="14"/>
      <c r="I630" s="14"/>
      <c r="J630" s="14"/>
      <c r="K630" s="15" t="str">
        <f t="shared" si="36"/>
        <v/>
      </c>
      <c r="L630" s="13"/>
      <c r="M630" s="14"/>
      <c r="N630" s="15" t="str">
        <f t="shared" si="37"/>
        <v/>
      </c>
      <c r="O630" s="10"/>
      <c r="P630" s="10"/>
      <c r="Q630" s="16" t="str">
        <f t="shared" ca="1" si="38"/>
        <v/>
      </c>
      <c r="R630" s="12" t="str">
        <f ca="1">IF(A630="","",IF(G630="","Sem vencimento",IF(N630&lt;=0,"Pago",IF(M630&gt;0,IF(G630&lt;TODAY(),"Parcial vencido","Parcial"),IF(G630&lt;TODAY(),"Vencido",IF(G630=TODAY(),"Vence hoje",IF(G630&lt;=TODAY()+LISTAS!$B$4,"Vence em "&amp;LISTAS!$B$4&amp;" dias","Em aberto")))))))</f>
        <v/>
      </c>
      <c r="S630" s="4"/>
      <c r="T630" s="5" t="str">
        <f t="shared" si="39"/>
        <v/>
      </c>
    </row>
    <row r="631" spans="1:20">
      <c r="A631" s="10"/>
      <c r="B631" s="4"/>
      <c r="C631" s="10"/>
      <c r="D631" s="10"/>
      <c r="E631" s="10"/>
      <c r="F631" s="13"/>
      <c r="G631" s="13"/>
      <c r="H631" s="14"/>
      <c r="I631" s="14"/>
      <c r="J631" s="14"/>
      <c r="K631" s="15" t="str">
        <f t="shared" si="36"/>
        <v/>
      </c>
      <c r="L631" s="13"/>
      <c r="M631" s="14"/>
      <c r="N631" s="15" t="str">
        <f t="shared" si="37"/>
        <v/>
      </c>
      <c r="O631" s="10"/>
      <c r="P631" s="10"/>
      <c r="Q631" s="16" t="str">
        <f t="shared" ca="1" si="38"/>
        <v/>
      </c>
      <c r="R631" s="12" t="str">
        <f ca="1">IF(A631="","",IF(G631="","Sem vencimento",IF(N631&lt;=0,"Pago",IF(M631&gt;0,IF(G631&lt;TODAY(),"Parcial vencido","Parcial"),IF(G631&lt;TODAY(),"Vencido",IF(G631=TODAY(),"Vence hoje",IF(G631&lt;=TODAY()+LISTAS!$B$4,"Vence em "&amp;LISTAS!$B$4&amp;" dias","Em aberto")))))))</f>
        <v/>
      </c>
      <c r="S631" s="4"/>
      <c r="T631" s="5" t="str">
        <f t="shared" si="39"/>
        <v/>
      </c>
    </row>
    <row r="632" spans="1:20">
      <c r="A632" s="10"/>
      <c r="B632" s="4"/>
      <c r="C632" s="10"/>
      <c r="D632" s="10"/>
      <c r="E632" s="10"/>
      <c r="F632" s="13"/>
      <c r="G632" s="13"/>
      <c r="H632" s="14"/>
      <c r="I632" s="14"/>
      <c r="J632" s="14"/>
      <c r="K632" s="15" t="str">
        <f t="shared" si="36"/>
        <v/>
      </c>
      <c r="L632" s="13"/>
      <c r="M632" s="14"/>
      <c r="N632" s="15" t="str">
        <f t="shared" si="37"/>
        <v/>
      </c>
      <c r="O632" s="10"/>
      <c r="P632" s="10"/>
      <c r="Q632" s="16" t="str">
        <f t="shared" ca="1" si="38"/>
        <v/>
      </c>
      <c r="R632" s="12" t="str">
        <f ca="1">IF(A632="","",IF(G632="","Sem vencimento",IF(N632&lt;=0,"Pago",IF(M632&gt;0,IF(G632&lt;TODAY(),"Parcial vencido","Parcial"),IF(G632&lt;TODAY(),"Vencido",IF(G632=TODAY(),"Vence hoje",IF(G632&lt;=TODAY()+LISTAS!$B$4,"Vence em "&amp;LISTAS!$B$4&amp;" dias","Em aberto")))))))</f>
        <v/>
      </c>
      <c r="S632" s="4"/>
      <c r="T632" s="5" t="str">
        <f t="shared" si="39"/>
        <v/>
      </c>
    </row>
    <row r="633" spans="1:20">
      <c r="A633" s="10"/>
      <c r="B633" s="4"/>
      <c r="C633" s="10"/>
      <c r="D633" s="10"/>
      <c r="E633" s="10"/>
      <c r="F633" s="13"/>
      <c r="G633" s="13"/>
      <c r="H633" s="14"/>
      <c r="I633" s="14"/>
      <c r="J633" s="14"/>
      <c r="K633" s="15" t="str">
        <f t="shared" si="36"/>
        <v/>
      </c>
      <c r="L633" s="13"/>
      <c r="M633" s="14"/>
      <c r="N633" s="15" t="str">
        <f t="shared" si="37"/>
        <v/>
      </c>
      <c r="O633" s="10"/>
      <c r="P633" s="10"/>
      <c r="Q633" s="16" t="str">
        <f t="shared" ca="1" si="38"/>
        <v/>
      </c>
      <c r="R633" s="12" t="str">
        <f ca="1">IF(A633="","",IF(G633="","Sem vencimento",IF(N633&lt;=0,"Pago",IF(M633&gt;0,IF(G633&lt;TODAY(),"Parcial vencido","Parcial"),IF(G633&lt;TODAY(),"Vencido",IF(G633=TODAY(),"Vence hoje",IF(G633&lt;=TODAY()+LISTAS!$B$4,"Vence em "&amp;LISTAS!$B$4&amp;" dias","Em aberto")))))))</f>
        <v/>
      </c>
      <c r="S633" s="4"/>
      <c r="T633" s="5" t="str">
        <f t="shared" si="39"/>
        <v/>
      </c>
    </row>
    <row r="634" spans="1:20">
      <c r="A634" s="10"/>
      <c r="B634" s="4"/>
      <c r="C634" s="10"/>
      <c r="D634" s="10"/>
      <c r="E634" s="10"/>
      <c r="F634" s="13"/>
      <c r="G634" s="13"/>
      <c r="H634" s="14"/>
      <c r="I634" s="14"/>
      <c r="J634" s="14"/>
      <c r="K634" s="15" t="str">
        <f t="shared" si="36"/>
        <v/>
      </c>
      <c r="L634" s="13"/>
      <c r="M634" s="14"/>
      <c r="N634" s="15" t="str">
        <f t="shared" si="37"/>
        <v/>
      </c>
      <c r="O634" s="10"/>
      <c r="P634" s="10"/>
      <c r="Q634" s="16" t="str">
        <f t="shared" ca="1" si="38"/>
        <v/>
      </c>
      <c r="R634" s="12" t="str">
        <f ca="1">IF(A634="","",IF(G634="","Sem vencimento",IF(N634&lt;=0,"Pago",IF(M634&gt;0,IF(G634&lt;TODAY(),"Parcial vencido","Parcial"),IF(G634&lt;TODAY(),"Vencido",IF(G634=TODAY(),"Vence hoje",IF(G634&lt;=TODAY()+LISTAS!$B$4,"Vence em "&amp;LISTAS!$B$4&amp;" dias","Em aberto")))))))</f>
        <v/>
      </c>
      <c r="S634" s="4"/>
      <c r="T634" s="5" t="str">
        <f t="shared" si="39"/>
        <v/>
      </c>
    </row>
    <row r="635" spans="1:20">
      <c r="A635" s="10"/>
      <c r="B635" s="4"/>
      <c r="C635" s="10"/>
      <c r="D635" s="10"/>
      <c r="E635" s="10"/>
      <c r="F635" s="13"/>
      <c r="G635" s="13"/>
      <c r="H635" s="14"/>
      <c r="I635" s="14"/>
      <c r="J635" s="14"/>
      <c r="K635" s="15" t="str">
        <f t="shared" si="36"/>
        <v/>
      </c>
      <c r="L635" s="13"/>
      <c r="M635" s="14"/>
      <c r="N635" s="15" t="str">
        <f t="shared" si="37"/>
        <v/>
      </c>
      <c r="O635" s="10"/>
      <c r="P635" s="10"/>
      <c r="Q635" s="16" t="str">
        <f t="shared" ca="1" si="38"/>
        <v/>
      </c>
      <c r="R635" s="12" t="str">
        <f ca="1">IF(A635="","",IF(G635="","Sem vencimento",IF(N635&lt;=0,"Pago",IF(M635&gt;0,IF(G635&lt;TODAY(),"Parcial vencido","Parcial"),IF(G635&lt;TODAY(),"Vencido",IF(G635=TODAY(),"Vence hoje",IF(G635&lt;=TODAY()+LISTAS!$B$4,"Vence em "&amp;LISTAS!$B$4&amp;" dias","Em aberto")))))))</f>
        <v/>
      </c>
      <c r="S635" s="4"/>
      <c r="T635" s="5" t="str">
        <f t="shared" si="39"/>
        <v/>
      </c>
    </row>
    <row r="636" spans="1:20">
      <c r="A636" s="10"/>
      <c r="B636" s="4"/>
      <c r="C636" s="10"/>
      <c r="D636" s="10"/>
      <c r="E636" s="10"/>
      <c r="F636" s="13"/>
      <c r="G636" s="13"/>
      <c r="H636" s="14"/>
      <c r="I636" s="14"/>
      <c r="J636" s="14"/>
      <c r="K636" s="15" t="str">
        <f t="shared" si="36"/>
        <v/>
      </c>
      <c r="L636" s="13"/>
      <c r="M636" s="14"/>
      <c r="N636" s="15" t="str">
        <f t="shared" si="37"/>
        <v/>
      </c>
      <c r="O636" s="10"/>
      <c r="P636" s="10"/>
      <c r="Q636" s="16" t="str">
        <f t="shared" ca="1" si="38"/>
        <v/>
      </c>
      <c r="R636" s="12" t="str">
        <f ca="1">IF(A636="","",IF(G636="","Sem vencimento",IF(N636&lt;=0,"Pago",IF(M636&gt;0,IF(G636&lt;TODAY(),"Parcial vencido","Parcial"),IF(G636&lt;TODAY(),"Vencido",IF(G636=TODAY(),"Vence hoje",IF(G636&lt;=TODAY()+LISTAS!$B$4,"Vence em "&amp;LISTAS!$B$4&amp;" dias","Em aberto")))))))</f>
        <v/>
      </c>
      <c r="S636" s="4"/>
      <c r="T636" s="5" t="str">
        <f t="shared" si="39"/>
        <v/>
      </c>
    </row>
    <row r="637" spans="1:20">
      <c r="A637" s="10"/>
      <c r="B637" s="4"/>
      <c r="C637" s="10"/>
      <c r="D637" s="10"/>
      <c r="E637" s="10"/>
      <c r="F637" s="13"/>
      <c r="G637" s="13"/>
      <c r="H637" s="14"/>
      <c r="I637" s="14"/>
      <c r="J637" s="14"/>
      <c r="K637" s="15" t="str">
        <f t="shared" si="36"/>
        <v/>
      </c>
      <c r="L637" s="13"/>
      <c r="M637" s="14"/>
      <c r="N637" s="15" t="str">
        <f t="shared" si="37"/>
        <v/>
      </c>
      <c r="O637" s="10"/>
      <c r="P637" s="10"/>
      <c r="Q637" s="16" t="str">
        <f t="shared" ca="1" si="38"/>
        <v/>
      </c>
      <c r="R637" s="12" t="str">
        <f ca="1">IF(A637="","",IF(G637="","Sem vencimento",IF(N637&lt;=0,"Pago",IF(M637&gt;0,IF(G637&lt;TODAY(),"Parcial vencido","Parcial"),IF(G637&lt;TODAY(),"Vencido",IF(G637=TODAY(),"Vence hoje",IF(G637&lt;=TODAY()+LISTAS!$B$4,"Vence em "&amp;LISTAS!$B$4&amp;" dias","Em aberto")))))))</f>
        <v/>
      </c>
      <c r="S637" s="4"/>
      <c r="T637" s="5" t="str">
        <f t="shared" si="39"/>
        <v/>
      </c>
    </row>
    <row r="638" spans="1:20">
      <c r="A638" s="10"/>
      <c r="B638" s="4"/>
      <c r="C638" s="10"/>
      <c r="D638" s="10"/>
      <c r="E638" s="10"/>
      <c r="F638" s="13"/>
      <c r="G638" s="13"/>
      <c r="H638" s="14"/>
      <c r="I638" s="14"/>
      <c r="J638" s="14"/>
      <c r="K638" s="15" t="str">
        <f t="shared" si="36"/>
        <v/>
      </c>
      <c r="L638" s="13"/>
      <c r="M638" s="14"/>
      <c r="N638" s="15" t="str">
        <f t="shared" si="37"/>
        <v/>
      </c>
      <c r="O638" s="10"/>
      <c r="P638" s="10"/>
      <c r="Q638" s="16" t="str">
        <f t="shared" ca="1" si="38"/>
        <v/>
      </c>
      <c r="R638" s="12" t="str">
        <f ca="1">IF(A638="","",IF(G638="","Sem vencimento",IF(N638&lt;=0,"Pago",IF(M638&gt;0,IF(G638&lt;TODAY(),"Parcial vencido","Parcial"),IF(G638&lt;TODAY(),"Vencido",IF(G638=TODAY(),"Vence hoje",IF(G638&lt;=TODAY()+LISTAS!$B$4,"Vence em "&amp;LISTAS!$B$4&amp;" dias","Em aberto")))))))</f>
        <v/>
      </c>
      <c r="S638" s="4"/>
      <c r="T638" s="5" t="str">
        <f t="shared" si="39"/>
        <v/>
      </c>
    </row>
    <row r="639" spans="1:20">
      <c r="A639" s="10"/>
      <c r="B639" s="4"/>
      <c r="C639" s="10"/>
      <c r="D639" s="10"/>
      <c r="E639" s="10"/>
      <c r="F639" s="13"/>
      <c r="G639" s="13"/>
      <c r="H639" s="14"/>
      <c r="I639" s="14"/>
      <c r="J639" s="14"/>
      <c r="K639" s="15" t="str">
        <f t="shared" si="36"/>
        <v/>
      </c>
      <c r="L639" s="13"/>
      <c r="M639" s="14"/>
      <c r="N639" s="15" t="str">
        <f t="shared" si="37"/>
        <v/>
      </c>
      <c r="O639" s="10"/>
      <c r="P639" s="10"/>
      <c r="Q639" s="16" t="str">
        <f t="shared" ca="1" si="38"/>
        <v/>
      </c>
      <c r="R639" s="12" t="str">
        <f ca="1">IF(A639="","",IF(G639="","Sem vencimento",IF(N639&lt;=0,"Pago",IF(M639&gt;0,IF(G639&lt;TODAY(),"Parcial vencido","Parcial"),IF(G639&lt;TODAY(),"Vencido",IF(G639=TODAY(),"Vence hoje",IF(G639&lt;=TODAY()+LISTAS!$B$4,"Vence em "&amp;LISTAS!$B$4&amp;" dias","Em aberto")))))))</f>
        <v/>
      </c>
      <c r="S639" s="4"/>
      <c r="T639" s="5" t="str">
        <f t="shared" si="39"/>
        <v/>
      </c>
    </row>
    <row r="640" spans="1:20">
      <c r="A640" s="10"/>
      <c r="B640" s="4"/>
      <c r="C640" s="10"/>
      <c r="D640" s="10"/>
      <c r="E640" s="10"/>
      <c r="F640" s="13"/>
      <c r="G640" s="13"/>
      <c r="H640" s="14"/>
      <c r="I640" s="14"/>
      <c r="J640" s="14"/>
      <c r="K640" s="15" t="str">
        <f t="shared" si="36"/>
        <v/>
      </c>
      <c r="L640" s="13"/>
      <c r="M640" s="14"/>
      <c r="N640" s="15" t="str">
        <f t="shared" si="37"/>
        <v/>
      </c>
      <c r="O640" s="10"/>
      <c r="P640" s="10"/>
      <c r="Q640" s="16" t="str">
        <f t="shared" ca="1" si="38"/>
        <v/>
      </c>
      <c r="R640" s="12" t="str">
        <f ca="1">IF(A640="","",IF(G640="","Sem vencimento",IF(N640&lt;=0,"Pago",IF(M640&gt;0,IF(G640&lt;TODAY(),"Parcial vencido","Parcial"),IF(G640&lt;TODAY(),"Vencido",IF(G640=TODAY(),"Vence hoje",IF(G640&lt;=TODAY()+LISTAS!$B$4,"Vence em "&amp;LISTAS!$B$4&amp;" dias","Em aberto")))))))</f>
        <v/>
      </c>
      <c r="S640" s="4"/>
      <c r="T640" s="5" t="str">
        <f t="shared" si="39"/>
        <v/>
      </c>
    </row>
    <row r="641" spans="1:20">
      <c r="A641" s="10"/>
      <c r="B641" s="4"/>
      <c r="C641" s="10"/>
      <c r="D641" s="10"/>
      <c r="E641" s="10"/>
      <c r="F641" s="13"/>
      <c r="G641" s="13"/>
      <c r="H641" s="14"/>
      <c r="I641" s="14"/>
      <c r="J641" s="14"/>
      <c r="K641" s="15" t="str">
        <f t="shared" si="36"/>
        <v/>
      </c>
      <c r="L641" s="13"/>
      <c r="M641" s="14"/>
      <c r="N641" s="15" t="str">
        <f t="shared" si="37"/>
        <v/>
      </c>
      <c r="O641" s="10"/>
      <c r="P641" s="10"/>
      <c r="Q641" s="16" t="str">
        <f t="shared" ca="1" si="38"/>
        <v/>
      </c>
      <c r="R641" s="12" t="str">
        <f ca="1">IF(A641="","",IF(G641="","Sem vencimento",IF(N641&lt;=0,"Pago",IF(M641&gt;0,IF(G641&lt;TODAY(),"Parcial vencido","Parcial"),IF(G641&lt;TODAY(),"Vencido",IF(G641=TODAY(),"Vence hoje",IF(G641&lt;=TODAY()+LISTAS!$B$4,"Vence em "&amp;LISTAS!$B$4&amp;" dias","Em aberto")))))))</f>
        <v/>
      </c>
      <c r="S641" s="4"/>
      <c r="T641" s="5" t="str">
        <f t="shared" si="39"/>
        <v/>
      </c>
    </row>
    <row r="642" spans="1:20">
      <c r="A642" s="10"/>
      <c r="B642" s="4"/>
      <c r="C642" s="10"/>
      <c r="D642" s="10"/>
      <c r="E642" s="10"/>
      <c r="F642" s="13"/>
      <c r="G642" s="13"/>
      <c r="H642" s="14"/>
      <c r="I642" s="14"/>
      <c r="J642" s="14"/>
      <c r="K642" s="15" t="str">
        <f t="shared" si="36"/>
        <v/>
      </c>
      <c r="L642" s="13"/>
      <c r="M642" s="14"/>
      <c r="N642" s="15" t="str">
        <f t="shared" si="37"/>
        <v/>
      </c>
      <c r="O642" s="10"/>
      <c r="P642" s="10"/>
      <c r="Q642" s="16" t="str">
        <f t="shared" ca="1" si="38"/>
        <v/>
      </c>
      <c r="R642" s="12" t="str">
        <f ca="1">IF(A642="","",IF(G642="","Sem vencimento",IF(N642&lt;=0,"Pago",IF(M642&gt;0,IF(G642&lt;TODAY(),"Parcial vencido","Parcial"),IF(G642&lt;TODAY(),"Vencido",IF(G642=TODAY(),"Vence hoje",IF(G642&lt;=TODAY()+LISTAS!$B$4,"Vence em "&amp;LISTAS!$B$4&amp;" dias","Em aberto")))))))</f>
        <v/>
      </c>
      <c r="S642" s="4"/>
      <c r="T642" s="5" t="str">
        <f t="shared" si="39"/>
        <v/>
      </c>
    </row>
    <row r="643" spans="1:20">
      <c r="A643" s="10"/>
      <c r="B643" s="4"/>
      <c r="C643" s="10"/>
      <c r="D643" s="10"/>
      <c r="E643" s="10"/>
      <c r="F643" s="13"/>
      <c r="G643" s="13"/>
      <c r="H643" s="14"/>
      <c r="I643" s="14"/>
      <c r="J643" s="14"/>
      <c r="K643" s="15" t="str">
        <f t="shared" si="36"/>
        <v/>
      </c>
      <c r="L643" s="13"/>
      <c r="M643" s="14"/>
      <c r="N643" s="15" t="str">
        <f t="shared" si="37"/>
        <v/>
      </c>
      <c r="O643" s="10"/>
      <c r="P643" s="10"/>
      <c r="Q643" s="16" t="str">
        <f t="shared" ca="1" si="38"/>
        <v/>
      </c>
      <c r="R643" s="12" t="str">
        <f ca="1">IF(A643="","",IF(G643="","Sem vencimento",IF(N643&lt;=0,"Pago",IF(M643&gt;0,IF(G643&lt;TODAY(),"Parcial vencido","Parcial"),IF(G643&lt;TODAY(),"Vencido",IF(G643=TODAY(),"Vence hoje",IF(G643&lt;=TODAY()+LISTAS!$B$4,"Vence em "&amp;LISTAS!$B$4&amp;" dias","Em aberto")))))))</f>
        <v/>
      </c>
      <c r="S643" s="4"/>
      <c r="T643" s="5" t="str">
        <f t="shared" si="39"/>
        <v/>
      </c>
    </row>
    <row r="644" spans="1:20">
      <c r="A644" s="10"/>
      <c r="B644" s="4"/>
      <c r="C644" s="10"/>
      <c r="D644" s="10"/>
      <c r="E644" s="10"/>
      <c r="F644" s="13"/>
      <c r="G644" s="13"/>
      <c r="H644" s="14"/>
      <c r="I644" s="14"/>
      <c r="J644" s="14"/>
      <c r="K644" s="15" t="str">
        <f t="shared" si="36"/>
        <v/>
      </c>
      <c r="L644" s="13"/>
      <c r="M644" s="14"/>
      <c r="N644" s="15" t="str">
        <f t="shared" si="37"/>
        <v/>
      </c>
      <c r="O644" s="10"/>
      <c r="P644" s="10"/>
      <c r="Q644" s="16" t="str">
        <f t="shared" ca="1" si="38"/>
        <v/>
      </c>
      <c r="R644" s="12" t="str">
        <f ca="1">IF(A644="","",IF(G644="","Sem vencimento",IF(N644&lt;=0,"Pago",IF(M644&gt;0,IF(G644&lt;TODAY(),"Parcial vencido","Parcial"),IF(G644&lt;TODAY(),"Vencido",IF(G644=TODAY(),"Vence hoje",IF(G644&lt;=TODAY()+LISTAS!$B$4,"Vence em "&amp;LISTAS!$B$4&amp;" dias","Em aberto")))))))</f>
        <v/>
      </c>
      <c r="S644" s="4"/>
      <c r="T644" s="5" t="str">
        <f t="shared" si="39"/>
        <v/>
      </c>
    </row>
    <row r="645" spans="1:20">
      <c r="A645" s="10"/>
      <c r="B645" s="4"/>
      <c r="C645" s="10"/>
      <c r="D645" s="10"/>
      <c r="E645" s="10"/>
      <c r="F645" s="13"/>
      <c r="G645" s="13"/>
      <c r="H645" s="14"/>
      <c r="I645" s="14"/>
      <c r="J645" s="14"/>
      <c r="K645" s="15" t="str">
        <f t="shared" ref="K645:K708" si="40">IF(A645="","",MAX(H645-I645+J645,0))</f>
        <v/>
      </c>
      <c r="L645" s="13"/>
      <c r="M645" s="14"/>
      <c r="N645" s="15" t="str">
        <f t="shared" ref="N645:N708" si="41">IF(A645="","",MAX(K645-M645,0))</f>
        <v/>
      </c>
      <c r="O645" s="10"/>
      <c r="P645" s="10"/>
      <c r="Q645" s="16" t="str">
        <f t="shared" ref="Q645:Q708" ca="1" si="42">IF(OR(A645="",G645="",N645&lt;=0),"",G645-TODAY())</f>
        <v/>
      </c>
      <c r="R645" s="12" t="str">
        <f ca="1">IF(A645="","",IF(G645="","Sem vencimento",IF(N645&lt;=0,"Pago",IF(M645&gt;0,IF(G645&lt;TODAY(),"Parcial vencido","Parcial"),IF(G645&lt;TODAY(),"Vencido",IF(G645=TODAY(),"Vence hoje",IF(G645&lt;=TODAY()+LISTAS!$B$4,"Vence em "&amp;LISTAS!$B$4&amp;" dias","Em aberto")))))))</f>
        <v/>
      </c>
      <c r="S645" s="4"/>
      <c r="T645" s="5" t="str">
        <f t="shared" ref="T645:T708" si="43">IF(A645="","",IF(C645="","Categoria; ","")&amp;IF(G645="","Vencimento; ","")&amp;IF(H645&lt;=0,"Valor; ","")&amp;IF(P645="","Responsável; ","")&amp;IF(AND(M645&gt;0,L645=""),"Data pgto.; ","")&amp;IF(AND(L645&lt;&gt;"",M645&lt;=0),"Valor pago; ","")&amp;IF(M645&gt;K645,"Pagamento &gt; previsto; ","")&amp;IF(AND(E645&lt;&gt;"",COUNTIFS($A$5:$A$1004,A645,$E$5:$E$1004,E645)&gt;1),"Possível duplicidade; ",""))</f>
        <v/>
      </c>
    </row>
    <row r="646" spans="1:20">
      <c r="A646" s="10"/>
      <c r="B646" s="4"/>
      <c r="C646" s="10"/>
      <c r="D646" s="10"/>
      <c r="E646" s="10"/>
      <c r="F646" s="13"/>
      <c r="G646" s="13"/>
      <c r="H646" s="14"/>
      <c r="I646" s="14"/>
      <c r="J646" s="14"/>
      <c r="K646" s="15" t="str">
        <f t="shared" si="40"/>
        <v/>
      </c>
      <c r="L646" s="13"/>
      <c r="M646" s="14"/>
      <c r="N646" s="15" t="str">
        <f t="shared" si="41"/>
        <v/>
      </c>
      <c r="O646" s="10"/>
      <c r="P646" s="10"/>
      <c r="Q646" s="16" t="str">
        <f t="shared" ca="1" si="42"/>
        <v/>
      </c>
      <c r="R646" s="12" t="str">
        <f ca="1">IF(A646="","",IF(G646="","Sem vencimento",IF(N646&lt;=0,"Pago",IF(M646&gt;0,IF(G646&lt;TODAY(),"Parcial vencido","Parcial"),IF(G646&lt;TODAY(),"Vencido",IF(G646=TODAY(),"Vence hoje",IF(G646&lt;=TODAY()+LISTAS!$B$4,"Vence em "&amp;LISTAS!$B$4&amp;" dias","Em aberto")))))))</f>
        <v/>
      </c>
      <c r="S646" s="4"/>
      <c r="T646" s="5" t="str">
        <f t="shared" si="43"/>
        <v/>
      </c>
    </row>
    <row r="647" spans="1:20">
      <c r="A647" s="10"/>
      <c r="B647" s="4"/>
      <c r="C647" s="10"/>
      <c r="D647" s="10"/>
      <c r="E647" s="10"/>
      <c r="F647" s="13"/>
      <c r="G647" s="13"/>
      <c r="H647" s="14"/>
      <c r="I647" s="14"/>
      <c r="J647" s="14"/>
      <c r="K647" s="15" t="str">
        <f t="shared" si="40"/>
        <v/>
      </c>
      <c r="L647" s="13"/>
      <c r="M647" s="14"/>
      <c r="N647" s="15" t="str">
        <f t="shared" si="41"/>
        <v/>
      </c>
      <c r="O647" s="10"/>
      <c r="P647" s="10"/>
      <c r="Q647" s="16" t="str">
        <f t="shared" ca="1" si="42"/>
        <v/>
      </c>
      <c r="R647" s="12" t="str">
        <f ca="1">IF(A647="","",IF(G647="","Sem vencimento",IF(N647&lt;=0,"Pago",IF(M647&gt;0,IF(G647&lt;TODAY(),"Parcial vencido","Parcial"),IF(G647&lt;TODAY(),"Vencido",IF(G647=TODAY(),"Vence hoje",IF(G647&lt;=TODAY()+LISTAS!$B$4,"Vence em "&amp;LISTAS!$B$4&amp;" dias","Em aberto")))))))</f>
        <v/>
      </c>
      <c r="S647" s="4"/>
      <c r="T647" s="5" t="str">
        <f t="shared" si="43"/>
        <v/>
      </c>
    </row>
    <row r="648" spans="1:20">
      <c r="A648" s="10"/>
      <c r="B648" s="4"/>
      <c r="C648" s="10"/>
      <c r="D648" s="10"/>
      <c r="E648" s="10"/>
      <c r="F648" s="13"/>
      <c r="G648" s="13"/>
      <c r="H648" s="14"/>
      <c r="I648" s="14"/>
      <c r="J648" s="14"/>
      <c r="K648" s="15" t="str">
        <f t="shared" si="40"/>
        <v/>
      </c>
      <c r="L648" s="13"/>
      <c r="M648" s="14"/>
      <c r="N648" s="15" t="str">
        <f t="shared" si="41"/>
        <v/>
      </c>
      <c r="O648" s="10"/>
      <c r="P648" s="10"/>
      <c r="Q648" s="16" t="str">
        <f t="shared" ca="1" si="42"/>
        <v/>
      </c>
      <c r="R648" s="12" t="str">
        <f ca="1">IF(A648="","",IF(G648="","Sem vencimento",IF(N648&lt;=0,"Pago",IF(M648&gt;0,IF(G648&lt;TODAY(),"Parcial vencido","Parcial"),IF(G648&lt;TODAY(),"Vencido",IF(G648=TODAY(),"Vence hoje",IF(G648&lt;=TODAY()+LISTAS!$B$4,"Vence em "&amp;LISTAS!$B$4&amp;" dias","Em aberto")))))))</f>
        <v/>
      </c>
      <c r="S648" s="4"/>
      <c r="T648" s="5" t="str">
        <f t="shared" si="43"/>
        <v/>
      </c>
    </row>
    <row r="649" spans="1:20">
      <c r="A649" s="10"/>
      <c r="B649" s="4"/>
      <c r="C649" s="10"/>
      <c r="D649" s="10"/>
      <c r="E649" s="10"/>
      <c r="F649" s="13"/>
      <c r="G649" s="13"/>
      <c r="H649" s="14"/>
      <c r="I649" s="14"/>
      <c r="J649" s="14"/>
      <c r="K649" s="15" t="str">
        <f t="shared" si="40"/>
        <v/>
      </c>
      <c r="L649" s="13"/>
      <c r="M649" s="14"/>
      <c r="N649" s="15" t="str">
        <f t="shared" si="41"/>
        <v/>
      </c>
      <c r="O649" s="10"/>
      <c r="P649" s="10"/>
      <c r="Q649" s="16" t="str">
        <f t="shared" ca="1" si="42"/>
        <v/>
      </c>
      <c r="R649" s="12" t="str">
        <f ca="1">IF(A649="","",IF(G649="","Sem vencimento",IF(N649&lt;=0,"Pago",IF(M649&gt;0,IF(G649&lt;TODAY(),"Parcial vencido","Parcial"),IF(G649&lt;TODAY(),"Vencido",IF(G649=TODAY(),"Vence hoje",IF(G649&lt;=TODAY()+LISTAS!$B$4,"Vence em "&amp;LISTAS!$B$4&amp;" dias","Em aberto")))))))</f>
        <v/>
      </c>
      <c r="S649" s="4"/>
      <c r="T649" s="5" t="str">
        <f t="shared" si="43"/>
        <v/>
      </c>
    </row>
    <row r="650" spans="1:20">
      <c r="A650" s="10"/>
      <c r="B650" s="4"/>
      <c r="C650" s="10"/>
      <c r="D650" s="10"/>
      <c r="E650" s="10"/>
      <c r="F650" s="13"/>
      <c r="G650" s="13"/>
      <c r="H650" s="14"/>
      <c r="I650" s="14"/>
      <c r="J650" s="14"/>
      <c r="K650" s="15" t="str">
        <f t="shared" si="40"/>
        <v/>
      </c>
      <c r="L650" s="13"/>
      <c r="M650" s="14"/>
      <c r="N650" s="15" t="str">
        <f t="shared" si="41"/>
        <v/>
      </c>
      <c r="O650" s="10"/>
      <c r="P650" s="10"/>
      <c r="Q650" s="16" t="str">
        <f t="shared" ca="1" si="42"/>
        <v/>
      </c>
      <c r="R650" s="12" t="str">
        <f ca="1">IF(A650="","",IF(G650="","Sem vencimento",IF(N650&lt;=0,"Pago",IF(M650&gt;0,IF(G650&lt;TODAY(),"Parcial vencido","Parcial"),IF(G650&lt;TODAY(),"Vencido",IF(G650=TODAY(),"Vence hoje",IF(G650&lt;=TODAY()+LISTAS!$B$4,"Vence em "&amp;LISTAS!$B$4&amp;" dias","Em aberto")))))))</f>
        <v/>
      </c>
      <c r="S650" s="4"/>
      <c r="T650" s="5" t="str">
        <f t="shared" si="43"/>
        <v/>
      </c>
    </row>
    <row r="651" spans="1:20">
      <c r="A651" s="10"/>
      <c r="B651" s="4"/>
      <c r="C651" s="10"/>
      <c r="D651" s="10"/>
      <c r="E651" s="10"/>
      <c r="F651" s="13"/>
      <c r="G651" s="13"/>
      <c r="H651" s="14"/>
      <c r="I651" s="14"/>
      <c r="J651" s="14"/>
      <c r="K651" s="15" t="str">
        <f t="shared" si="40"/>
        <v/>
      </c>
      <c r="L651" s="13"/>
      <c r="M651" s="14"/>
      <c r="N651" s="15" t="str">
        <f t="shared" si="41"/>
        <v/>
      </c>
      <c r="O651" s="10"/>
      <c r="P651" s="10"/>
      <c r="Q651" s="16" t="str">
        <f t="shared" ca="1" si="42"/>
        <v/>
      </c>
      <c r="R651" s="12" t="str">
        <f ca="1">IF(A651="","",IF(G651="","Sem vencimento",IF(N651&lt;=0,"Pago",IF(M651&gt;0,IF(G651&lt;TODAY(),"Parcial vencido","Parcial"),IF(G651&lt;TODAY(),"Vencido",IF(G651=TODAY(),"Vence hoje",IF(G651&lt;=TODAY()+LISTAS!$B$4,"Vence em "&amp;LISTAS!$B$4&amp;" dias","Em aberto")))))))</f>
        <v/>
      </c>
      <c r="S651" s="4"/>
      <c r="T651" s="5" t="str">
        <f t="shared" si="43"/>
        <v/>
      </c>
    </row>
    <row r="652" spans="1:20">
      <c r="A652" s="10"/>
      <c r="B652" s="4"/>
      <c r="C652" s="10"/>
      <c r="D652" s="10"/>
      <c r="E652" s="10"/>
      <c r="F652" s="13"/>
      <c r="G652" s="13"/>
      <c r="H652" s="14"/>
      <c r="I652" s="14"/>
      <c r="J652" s="14"/>
      <c r="K652" s="15" t="str">
        <f t="shared" si="40"/>
        <v/>
      </c>
      <c r="L652" s="13"/>
      <c r="M652" s="14"/>
      <c r="N652" s="15" t="str">
        <f t="shared" si="41"/>
        <v/>
      </c>
      <c r="O652" s="10"/>
      <c r="P652" s="10"/>
      <c r="Q652" s="16" t="str">
        <f t="shared" ca="1" si="42"/>
        <v/>
      </c>
      <c r="R652" s="12" t="str">
        <f ca="1">IF(A652="","",IF(G652="","Sem vencimento",IF(N652&lt;=0,"Pago",IF(M652&gt;0,IF(G652&lt;TODAY(),"Parcial vencido","Parcial"),IF(G652&lt;TODAY(),"Vencido",IF(G652=TODAY(),"Vence hoje",IF(G652&lt;=TODAY()+LISTAS!$B$4,"Vence em "&amp;LISTAS!$B$4&amp;" dias","Em aberto")))))))</f>
        <v/>
      </c>
      <c r="S652" s="4"/>
      <c r="T652" s="5" t="str">
        <f t="shared" si="43"/>
        <v/>
      </c>
    </row>
    <row r="653" spans="1:20">
      <c r="A653" s="10"/>
      <c r="B653" s="4"/>
      <c r="C653" s="10"/>
      <c r="D653" s="10"/>
      <c r="E653" s="10"/>
      <c r="F653" s="13"/>
      <c r="G653" s="13"/>
      <c r="H653" s="14"/>
      <c r="I653" s="14"/>
      <c r="J653" s="14"/>
      <c r="K653" s="15" t="str">
        <f t="shared" si="40"/>
        <v/>
      </c>
      <c r="L653" s="13"/>
      <c r="M653" s="14"/>
      <c r="N653" s="15" t="str">
        <f t="shared" si="41"/>
        <v/>
      </c>
      <c r="O653" s="10"/>
      <c r="P653" s="10"/>
      <c r="Q653" s="16" t="str">
        <f t="shared" ca="1" si="42"/>
        <v/>
      </c>
      <c r="R653" s="12" t="str">
        <f ca="1">IF(A653="","",IF(G653="","Sem vencimento",IF(N653&lt;=0,"Pago",IF(M653&gt;0,IF(G653&lt;TODAY(),"Parcial vencido","Parcial"),IF(G653&lt;TODAY(),"Vencido",IF(G653=TODAY(),"Vence hoje",IF(G653&lt;=TODAY()+LISTAS!$B$4,"Vence em "&amp;LISTAS!$B$4&amp;" dias","Em aberto")))))))</f>
        <v/>
      </c>
      <c r="S653" s="4"/>
      <c r="T653" s="5" t="str">
        <f t="shared" si="43"/>
        <v/>
      </c>
    </row>
    <row r="654" spans="1:20">
      <c r="A654" s="10"/>
      <c r="B654" s="4"/>
      <c r="C654" s="10"/>
      <c r="D654" s="10"/>
      <c r="E654" s="10"/>
      <c r="F654" s="13"/>
      <c r="G654" s="13"/>
      <c r="H654" s="14"/>
      <c r="I654" s="14"/>
      <c r="J654" s="14"/>
      <c r="K654" s="15" t="str">
        <f t="shared" si="40"/>
        <v/>
      </c>
      <c r="L654" s="13"/>
      <c r="M654" s="14"/>
      <c r="N654" s="15" t="str">
        <f t="shared" si="41"/>
        <v/>
      </c>
      <c r="O654" s="10"/>
      <c r="P654" s="10"/>
      <c r="Q654" s="16" t="str">
        <f t="shared" ca="1" si="42"/>
        <v/>
      </c>
      <c r="R654" s="12" t="str">
        <f ca="1">IF(A654="","",IF(G654="","Sem vencimento",IF(N654&lt;=0,"Pago",IF(M654&gt;0,IF(G654&lt;TODAY(),"Parcial vencido","Parcial"),IF(G654&lt;TODAY(),"Vencido",IF(G654=TODAY(),"Vence hoje",IF(G654&lt;=TODAY()+LISTAS!$B$4,"Vence em "&amp;LISTAS!$B$4&amp;" dias","Em aberto")))))))</f>
        <v/>
      </c>
      <c r="S654" s="4"/>
      <c r="T654" s="5" t="str">
        <f t="shared" si="43"/>
        <v/>
      </c>
    </row>
    <row r="655" spans="1:20">
      <c r="A655" s="10"/>
      <c r="B655" s="4"/>
      <c r="C655" s="10"/>
      <c r="D655" s="10"/>
      <c r="E655" s="10"/>
      <c r="F655" s="13"/>
      <c r="G655" s="13"/>
      <c r="H655" s="14"/>
      <c r="I655" s="14"/>
      <c r="J655" s="14"/>
      <c r="K655" s="15" t="str">
        <f t="shared" si="40"/>
        <v/>
      </c>
      <c r="L655" s="13"/>
      <c r="M655" s="14"/>
      <c r="N655" s="15" t="str">
        <f t="shared" si="41"/>
        <v/>
      </c>
      <c r="O655" s="10"/>
      <c r="P655" s="10"/>
      <c r="Q655" s="16" t="str">
        <f t="shared" ca="1" si="42"/>
        <v/>
      </c>
      <c r="R655" s="12" t="str">
        <f ca="1">IF(A655="","",IF(G655="","Sem vencimento",IF(N655&lt;=0,"Pago",IF(M655&gt;0,IF(G655&lt;TODAY(),"Parcial vencido","Parcial"),IF(G655&lt;TODAY(),"Vencido",IF(G655=TODAY(),"Vence hoje",IF(G655&lt;=TODAY()+LISTAS!$B$4,"Vence em "&amp;LISTAS!$B$4&amp;" dias","Em aberto")))))))</f>
        <v/>
      </c>
      <c r="S655" s="4"/>
      <c r="T655" s="5" t="str">
        <f t="shared" si="43"/>
        <v/>
      </c>
    </row>
    <row r="656" spans="1:20">
      <c r="A656" s="10"/>
      <c r="B656" s="4"/>
      <c r="C656" s="10"/>
      <c r="D656" s="10"/>
      <c r="E656" s="10"/>
      <c r="F656" s="13"/>
      <c r="G656" s="13"/>
      <c r="H656" s="14"/>
      <c r="I656" s="14"/>
      <c r="J656" s="14"/>
      <c r="K656" s="15" t="str">
        <f t="shared" si="40"/>
        <v/>
      </c>
      <c r="L656" s="13"/>
      <c r="M656" s="14"/>
      <c r="N656" s="15" t="str">
        <f t="shared" si="41"/>
        <v/>
      </c>
      <c r="O656" s="10"/>
      <c r="P656" s="10"/>
      <c r="Q656" s="16" t="str">
        <f t="shared" ca="1" si="42"/>
        <v/>
      </c>
      <c r="R656" s="12" t="str">
        <f ca="1">IF(A656="","",IF(G656="","Sem vencimento",IF(N656&lt;=0,"Pago",IF(M656&gt;0,IF(G656&lt;TODAY(),"Parcial vencido","Parcial"),IF(G656&lt;TODAY(),"Vencido",IF(G656=TODAY(),"Vence hoje",IF(G656&lt;=TODAY()+LISTAS!$B$4,"Vence em "&amp;LISTAS!$B$4&amp;" dias","Em aberto")))))))</f>
        <v/>
      </c>
      <c r="S656" s="4"/>
      <c r="T656" s="5" t="str">
        <f t="shared" si="43"/>
        <v/>
      </c>
    </row>
    <row r="657" spans="1:20">
      <c r="A657" s="10"/>
      <c r="B657" s="4"/>
      <c r="C657" s="10"/>
      <c r="D657" s="10"/>
      <c r="E657" s="10"/>
      <c r="F657" s="13"/>
      <c r="G657" s="13"/>
      <c r="H657" s="14"/>
      <c r="I657" s="14"/>
      <c r="J657" s="14"/>
      <c r="K657" s="15" t="str">
        <f t="shared" si="40"/>
        <v/>
      </c>
      <c r="L657" s="13"/>
      <c r="M657" s="14"/>
      <c r="N657" s="15" t="str">
        <f t="shared" si="41"/>
        <v/>
      </c>
      <c r="O657" s="10"/>
      <c r="P657" s="10"/>
      <c r="Q657" s="16" t="str">
        <f t="shared" ca="1" si="42"/>
        <v/>
      </c>
      <c r="R657" s="12" t="str">
        <f ca="1">IF(A657="","",IF(G657="","Sem vencimento",IF(N657&lt;=0,"Pago",IF(M657&gt;0,IF(G657&lt;TODAY(),"Parcial vencido","Parcial"),IF(G657&lt;TODAY(),"Vencido",IF(G657=TODAY(),"Vence hoje",IF(G657&lt;=TODAY()+LISTAS!$B$4,"Vence em "&amp;LISTAS!$B$4&amp;" dias","Em aberto")))))))</f>
        <v/>
      </c>
      <c r="S657" s="4"/>
      <c r="T657" s="5" t="str">
        <f t="shared" si="43"/>
        <v/>
      </c>
    </row>
    <row r="658" spans="1:20">
      <c r="A658" s="10"/>
      <c r="B658" s="4"/>
      <c r="C658" s="10"/>
      <c r="D658" s="10"/>
      <c r="E658" s="10"/>
      <c r="F658" s="13"/>
      <c r="G658" s="13"/>
      <c r="H658" s="14"/>
      <c r="I658" s="14"/>
      <c r="J658" s="14"/>
      <c r="K658" s="15" t="str">
        <f t="shared" si="40"/>
        <v/>
      </c>
      <c r="L658" s="13"/>
      <c r="M658" s="14"/>
      <c r="N658" s="15" t="str">
        <f t="shared" si="41"/>
        <v/>
      </c>
      <c r="O658" s="10"/>
      <c r="P658" s="10"/>
      <c r="Q658" s="16" t="str">
        <f t="shared" ca="1" si="42"/>
        <v/>
      </c>
      <c r="R658" s="12" t="str">
        <f ca="1">IF(A658="","",IF(G658="","Sem vencimento",IF(N658&lt;=0,"Pago",IF(M658&gt;0,IF(G658&lt;TODAY(),"Parcial vencido","Parcial"),IF(G658&lt;TODAY(),"Vencido",IF(G658=TODAY(),"Vence hoje",IF(G658&lt;=TODAY()+LISTAS!$B$4,"Vence em "&amp;LISTAS!$B$4&amp;" dias","Em aberto")))))))</f>
        <v/>
      </c>
      <c r="S658" s="4"/>
      <c r="T658" s="5" t="str">
        <f t="shared" si="43"/>
        <v/>
      </c>
    </row>
    <row r="659" spans="1:20">
      <c r="A659" s="10"/>
      <c r="B659" s="4"/>
      <c r="C659" s="10"/>
      <c r="D659" s="10"/>
      <c r="E659" s="10"/>
      <c r="F659" s="13"/>
      <c r="G659" s="13"/>
      <c r="H659" s="14"/>
      <c r="I659" s="14"/>
      <c r="J659" s="14"/>
      <c r="K659" s="15" t="str">
        <f t="shared" si="40"/>
        <v/>
      </c>
      <c r="L659" s="13"/>
      <c r="M659" s="14"/>
      <c r="N659" s="15" t="str">
        <f t="shared" si="41"/>
        <v/>
      </c>
      <c r="O659" s="10"/>
      <c r="P659" s="10"/>
      <c r="Q659" s="16" t="str">
        <f t="shared" ca="1" si="42"/>
        <v/>
      </c>
      <c r="R659" s="12" t="str">
        <f ca="1">IF(A659="","",IF(G659="","Sem vencimento",IF(N659&lt;=0,"Pago",IF(M659&gt;0,IF(G659&lt;TODAY(),"Parcial vencido","Parcial"),IF(G659&lt;TODAY(),"Vencido",IF(G659=TODAY(),"Vence hoje",IF(G659&lt;=TODAY()+LISTAS!$B$4,"Vence em "&amp;LISTAS!$B$4&amp;" dias","Em aberto")))))))</f>
        <v/>
      </c>
      <c r="S659" s="4"/>
      <c r="T659" s="5" t="str">
        <f t="shared" si="43"/>
        <v/>
      </c>
    </row>
    <row r="660" spans="1:20">
      <c r="A660" s="10"/>
      <c r="B660" s="4"/>
      <c r="C660" s="10"/>
      <c r="D660" s="10"/>
      <c r="E660" s="10"/>
      <c r="F660" s="13"/>
      <c r="G660" s="13"/>
      <c r="H660" s="14"/>
      <c r="I660" s="14"/>
      <c r="J660" s="14"/>
      <c r="K660" s="15" t="str">
        <f t="shared" si="40"/>
        <v/>
      </c>
      <c r="L660" s="13"/>
      <c r="M660" s="14"/>
      <c r="N660" s="15" t="str">
        <f t="shared" si="41"/>
        <v/>
      </c>
      <c r="O660" s="10"/>
      <c r="P660" s="10"/>
      <c r="Q660" s="16" t="str">
        <f t="shared" ca="1" si="42"/>
        <v/>
      </c>
      <c r="R660" s="12" t="str">
        <f ca="1">IF(A660="","",IF(G660="","Sem vencimento",IF(N660&lt;=0,"Pago",IF(M660&gt;0,IF(G660&lt;TODAY(),"Parcial vencido","Parcial"),IF(G660&lt;TODAY(),"Vencido",IF(G660=TODAY(),"Vence hoje",IF(G660&lt;=TODAY()+LISTAS!$B$4,"Vence em "&amp;LISTAS!$B$4&amp;" dias","Em aberto")))))))</f>
        <v/>
      </c>
      <c r="S660" s="4"/>
      <c r="T660" s="5" t="str">
        <f t="shared" si="43"/>
        <v/>
      </c>
    </row>
    <row r="661" spans="1:20">
      <c r="A661" s="10"/>
      <c r="B661" s="4"/>
      <c r="C661" s="10"/>
      <c r="D661" s="10"/>
      <c r="E661" s="10"/>
      <c r="F661" s="13"/>
      <c r="G661" s="13"/>
      <c r="H661" s="14"/>
      <c r="I661" s="14"/>
      <c r="J661" s="14"/>
      <c r="K661" s="15" t="str">
        <f t="shared" si="40"/>
        <v/>
      </c>
      <c r="L661" s="13"/>
      <c r="M661" s="14"/>
      <c r="N661" s="15" t="str">
        <f t="shared" si="41"/>
        <v/>
      </c>
      <c r="O661" s="10"/>
      <c r="P661" s="10"/>
      <c r="Q661" s="16" t="str">
        <f t="shared" ca="1" si="42"/>
        <v/>
      </c>
      <c r="R661" s="12" t="str">
        <f ca="1">IF(A661="","",IF(G661="","Sem vencimento",IF(N661&lt;=0,"Pago",IF(M661&gt;0,IF(G661&lt;TODAY(),"Parcial vencido","Parcial"),IF(G661&lt;TODAY(),"Vencido",IF(G661=TODAY(),"Vence hoje",IF(G661&lt;=TODAY()+LISTAS!$B$4,"Vence em "&amp;LISTAS!$B$4&amp;" dias","Em aberto")))))))</f>
        <v/>
      </c>
      <c r="S661" s="4"/>
      <c r="T661" s="5" t="str">
        <f t="shared" si="43"/>
        <v/>
      </c>
    </row>
    <row r="662" spans="1:20">
      <c r="A662" s="10"/>
      <c r="B662" s="4"/>
      <c r="C662" s="10"/>
      <c r="D662" s="10"/>
      <c r="E662" s="10"/>
      <c r="F662" s="13"/>
      <c r="G662" s="13"/>
      <c r="H662" s="14"/>
      <c r="I662" s="14"/>
      <c r="J662" s="14"/>
      <c r="K662" s="15" t="str">
        <f t="shared" si="40"/>
        <v/>
      </c>
      <c r="L662" s="13"/>
      <c r="M662" s="14"/>
      <c r="N662" s="15" t="str">
        <f t="shared" si="41"/>
        <v/>
      </c>
      <c r="O662" s="10"/>
      <c r="P662" s="10"/>
      <c r="Q662" s="16" t="str">
        <f t="shared" ca="1" si="42"/>
        <v/>
      </c>
      <c r="R662" s="12" t="str">
        <f ca="1">IF(A662="","",IF(G662="","Sem vencimento",IF(N662&lt;=0,"Pago",IF(M662&gt;0,IF(G662&lt;TODAY(),"Parcial vencido","Parcial"),IF(G662&lt;TODAY(),"Vencido",IF(G662=TODAY(),"Vence hoje",IF(G662&lt;=TODAY()+LISTAS!$B$4,"Vence em "&amp;LISTAS!$B$4&amp;" dias","Em aberto")))))))</f>
        <v/>
      </c>
      <c r="S662" s="4"/>
      <c r="T662" s="5" t="str">
        <f t="shared" si="43"/>
        <v/>
      </c>
    </row>
    <row r="663" spans="1:20">
      <c r="A663" s="10"/>
      <c r="B663" s="4"/>
      <c r="C663" s="10"/>
      <c r="D663" s="10"/>
      <c r="E663" s="10"/>
      <c r="F663" s="13"/>
      <c r="G663" s="13"/>
      <c r="H663" s="14"/>
      <c r="I663" s="14"/>
      <c r="J663" s="14"/>
      <c r="K663" s="15" t="str">
        <f t="shared" si="40"/>
        <v/>
      </c>
      <c r="L663" s="13"/>
      <c r="M663" s="14"/>
      <c r="N663" s="15" t="str">
        <f t="shared" si="41"/>
        <v/>
      </c>
      <c r="O663" s="10"/>
      <c r="P663" s="10"/>
      <c r="Q663" s="16" t="str">
        <f t="shared" ca="1" si="42"/>
        <v/>
      </c>
      <c r="R663" s="12" t="str">
        <f ca="1">IF(A663="","",IF(G663="","Sem vencimento",IF(N663&lt;=0,"Pago",IF(M663&gt;0,IF(G663&lt;TODAY(),"Parcial vencido","Parcial"),IF(G663&lt;TODAY(),"Vencido",IF(G663=TODAY(),"Vence hoje",IF(G663&lt;=TODAY()+LISTAS!$B$4,"Vence em "&amp;LISTAS!$B$4&amp;" dias","Em aberto")))))))</f>
        <v/>
      </c>
      <c r="S663" s="4"/>
      <c r="T663" s="5" t="str">
        <f t="shared" si="43"/>
        <v/>
      </c>
    </row>
    <row r="664" spans="1:20">
      <c r="A664" s="10"/>
      <c r="B664" s="4"/>
      <c r="C664" s="10"/>
      <c r="D664" s="10"/>
      <c r="E664" s="10"/>
      <c r="F664" s="13"/>
      <c r="G664" s="13"/>
      <c r="H664" s="14"/>
      <c r="I664" s="14"/>
      <c r="J664" s="14"/>
      <c r="K664" s="15" t="str">
        <f t="shared" si="40"/>
        <v/>
      </c>
      <c r="L664" s="13"/>
      <c r="M664" s="14"/>
      <c r="N664" s="15" t="str">
        <f t="shared" si="41"/>
        <v/>
      </c>
      <c r="O664" s="10"/>
      <c r="P664" s="10"/>
      <c r="Q664" s="16" t="str">
        <f t="shared" ca="1" si="42"/>
        <v/>
      </c>
      <c r="R664" s="12" t="str">
        <f ca="1">IF(A664="","",IF(G664="","Sem vencimento",IF(N664&lt;=0,"Pago",IF(M664&gt;0,IF(G664&lt;TODAY(),"Parcial vencido","Parcial"),IF(G664&lt;TODAY(),"Vencido",IF(G664=TODAY(),"Vence hoje",IF(G664&lt;=TODAY()+LISTAS!$B$4,"Vence em "&amp;LISTAS!$B$4&amp;" dias","Em aberto")))))))</f>
        <v/>
      </c>
      <c r="S664" s="4"/>
      <c r="T664" s="5" t="str">
        <f t="shared" si="43"/>
        <v/>
      </c>
    </row>
    <row r="665" spans="1:20">
      <c r="A665" s="10"/>
      <c r="B665" s="4"/>
      <c r="C665" s="10"/>
      <c r="D665" s="10"/>
      <c r="E665" s="10"/>
      <c r="F665" s="13"/>
      <c r="G665" s="13"/>
      <c r="H665" s="14"/>
      <c r="I665" s="14"/>
      <c r="J665" s="14"/>
      <c r="K665" s="15" t="str">
        <f t="shared" si="40"/>
        <v/>
      </c>
      <c r="L665" s="13"/>
      <c r="M665" s="14"/>
      <c r="N665" s="15" t="str">
        <f t="shared" si="41"/>
        <v/>
      </c>
      <c r="O665" s="10"/>
      <c r="P665" s="10"/>
      <c r="Q665" s="16" t="str">
        <f t="shared" ca="1" si="42"/>
        <v/>
      </c>
      <c r="R665" s="12" t="str">
        <f ca="1">IF(A665="","",IF(G665="","Sem vencimento",IF(N665&lt;=0,"Pago",IF(M665&gt;0,IF(G665&lt;TODAY(),"Parcial vencido","Parcial"),IF(G665&lt;TODAY(),"Vencido",IF(G665=TODAY(),"Vence hoje",IF(G665&lt;=TODAY()+LISTAS!$B$4,"Vence em "&amp;LISTAS!$B$4&amp;" dias","Em aberto")))))))</f>
        <v/>
      </c>
      <c r="S665" s="4"/>
      <c r="T665" s="5" t="str">
        <f t="shared" si="43"/>
        <v/>
      </c>
    </row>
    <row r="666" spans="1:20">
      <c r="A666" s="10"/>
      <c r="B666" s="4"/>
      <c r="C666" s="10"/>
      <c r="D666" s="10"/>
      <c r="E666" s="10"/>
      <c r="F666" s="13"/>
      <c r="G666" s="13"/>
      <c r="H666" s="14"/>
      <c r="I666" s="14"/>
      <c r="J666" s="14"/>
      <c r="K666" s="15" t="str">
        <f t="shared" si="40"/>
        <v/>
      </c>
      <c r="L666" s="13"/>
      <c r="M666" s="14"/>
      <c r="N666" s="15" t="str">
        <f t="shared" si="41"/>
        <v/>
      </c>
      <c r="O666" s="10"/>
      <c r="P666" s="10"/>
      <c r="Q666" s="16" t="str">
        <f t="shared" ca="1" si="42"/>
        <v/>
      </c>
      <c r="R666" s="12" t="str">
        <f ca="1">IF(A666="","",IF(G666="","Sem vencimento",IF(N666&lt;=0,"Pago",IF(M666&gt;0,IF(G666&lt;TODAY(),"Parcial vencido","Parcial"),IF(G666&lt;TODAY(),"Vencido",IF(G666=TODAY(),"Vence hoje",IF(G666&lt;=TODAY()+LISTAS!$B$4,"Vence em "&amp;LISTAS!$B$4&amp;" dias","Em aberto")))))))</f>
        <v/>
      </c>
      <c r="S666" s="4"/>
      <c r="T666" s="5" t="str">
        <f t="shared" si="43"/>
        <v/>
      </c>
    </row>
    <row r="667" spans="1:20">
      <c r="A667" s="10"/>
      <c r="B667" s="4"/>
      <c r="C667" s="10"/>
      <c r="D667" s="10"/>
      <c r="E667" s="10"/>
      <c r="F667" s="13"/>
      <c r="G667" s="13"/>
      <c r="H667" s="14"/>
      <c r="I667" s="14"/>
      <c r="J667" s="14"/>
      <c r="K667" s="15" t="str">
        <f t="shared" si="40"/>
        <v/>
      </c>
      <c r="L667" s="13"/>
      <c r="M667" s="14"/>
      <c r="N667" s="15" t="str">
        <f t="shared" si="41"/>
        <v/>
      </c>
      <c r="O667" s="10"/>
      <c r="P667" s="10"/>
      <c r="Q667" s="16" t="str">
        <f t="shared" ca="1" si="42"/>
        <v/>
      </c>
      <c r="R667" s="12" t="str">
        <f ca="1">IF(A667="","",IF(G667="","Sem vencimento",IF(N667&lt;=0,"Pago",IF(M667&gt;0,IF(G667&lt;TODAY(),"Parcial vencido","Parcial"),IF(G667&lt;TODAY(),"Vencido",IF(G667=TODAY(),"Vence hoje",IF(G667&lt;=TODAY()+LISTAS!$B$4,"Vence em "&amp;LISTAS!$B$4&amp;" dias","Em aberto")))))))</f>
        <v/>
      </c>
      <c r="S667" s="4"/>
      <c r="T667" s="5" t="str">
        <f t="shared" si="43"/>
        <v/>
      </c>
    </row>
    <row r="668" spans="1:20">
      <c r="A668" s="10"/>
      <c r="B668" s="4"/>
      <c r="C668" s="10"/>
      <c r="D668" s="10"/>
      <c r="E668" s="10"/>
      <c r="F668" s="13"/>
      <c r="G668" s="13"/>
      <c r="H668" s="14"/>
      <c r="I668" s="14"/>
      <c r="J668" s="14"/>
      <c r="K668" s="15" t="str">
        <f t="shared" si="40"/>
        <v/>
      </c>
      <c r="L668" s="13"/>
      <c r="M668" s="14"/>
      <c r="N668" s="15" t="str">
        <f t="shared" si="41"/>
        <v/>
      </c>
      <c r="O668" s="10"/>
      <c r="P668" s="10"/>
      <c r="Q668" s="16" t="str">
        <f t="shared" ca="1" si="42"/>
        <v/>
      </c>
      <c r="R668" s="12" t="str">
        <f ca="1">IF(A668="","",IF(G668="","Sem vencimento",IF(N668&lt;=0,"Pago",IF(M668&gt;0,IF(G668&lt;TODAY(),"Parcial vencido","Parcial"),IF(G668&lt;TODAY(),"Vencido",IF(G668=TODAY(),"Vence hoje",IF(G668&lt;=TODAY()+LISTAS!$B$4,"Vence em "&amp;LISTAS!$B$4&amp;" dias","Em aberto")))))))</f>
        <v/>
      </c>
      <c r="S668" s="4"/>
      <c r="T668" s="5" t="str">
        <f t="shared" si="43"/>
        <v/>
      </c>
    </row>
    <row r="669" spans="1:20">
      <c r="A669" s="10"/>
      <c r="B669" s="4"/>
      <c r="C669" s="10"/>
      <c r="D669" s="10"/>
      <c r="E669" s="10"/>
      <c r="F669" s="13"/>
      <c r="G669" s="13"/>
      <c r="H669" s="14"/>
      <c r="I669" s="14"/>
      <c r="J669" s="14"/>
      <c r="K669" s="15" t="str">
        <f t="shared" si="40"/>
        <v/>
      </c>
      <c r="L669" s="13"/>
      <c r="M669" s="14"/>
      <c r="N669" s="15" t="str">
        <f t="shared" si="41"/>
        <v/>
      </c>
      <c r="O669" s="10"/>
      <c r="P669" s="10"/>
      <c r="Q669" s="16" t="str">
        <f t="shared" ca="1" si="42"/>
        <v/>
      </c>
      <c r="R669" s="12" t="str">
        <f ca="1">IF(A669="","",IF(G669="","Sem vencimento",IF(N669&lt;=0,"Pago",IF(M669&gt;0,IF(G669&lt;TODAY(),"Parcial vencido","Parcial"),IF(G669&lt;TODAY(),"Vencido",IF(G669=TODAY(),"Vence hoje",IF(G669&lt;=TODAY()+LISTAS!$B$4,"Vence em "&amp;LISTAS!$B$4&amp;" dias","Em aberto")))))))</f>
        <v/>
      </c>
      <c r="S669" s="4"/>
      <c r="T669" s="5" t="str">
        <f t="shared" si="43"/>
        <v/>
      </c>
    </row>
    <row r="670" spans="1:20">
      <c r="A670" s="10"/>
      <c r="B670" s="4"/>
      <c r="C670" s="10"/>
      <c r="D670" s="10"/>
      <c r="E670" s="10"/>
      <c r="F670" s="13"/>
      <c r="G670" s="13"/>
      <c r="H670" s="14"/>
      <c r="I670" s="14"/>
      <c r="J670" s="14"/>
      <c r="K670" s="15" t="str">
        <f t="shared" si="40"/>
        <v/>
      </c>
      <c r="L670" s="13"/>
      <c r="M670" s="14"/>
      <c r="N670" s="15" t="str">
        <f t="shared" si="41"/>
        <v/>
      </c>
      <c r="O670" s="10"/>
      <c r="P670" s="10"/>
      <c r="Q670" s="16" t="str">
        <f t="shared" ca="1" si="42"/>
        <v/>
      </c>
      <c r="R670" s="12" t="str">
        <f ca="1">IF(A670="","",IF(G670="","Sem vencimento",IF(N670&lt;=0,"Pago",IF(M670&gt;0,IF(G670&lt;TODAY(),"Parcial vencido","Parcial"),IF(G670&lt;TODAY(),"Vencido",IF(G670=TODAY(),"Vence hoje",IF(G670&lt;=TODAY()+LISTAS!$B$4,"Vence em "&amp;LISTAS!$B$4&amp;" dias","Em aberto")))))))</f>
        <v/>
      </c>
      <c r="S670" s="4"/>
      <c r="T670" s="5" t="str">
        <f t="shared" si="43"/>
        <v/>
      </c>
    </row>
    <row r="671" spans="1:20">
      <c r="A671" s="10"/>
      <c r="B671" s="4"/>
      <c r="C671" s="10"/>
      <c r="D671" s="10"/>
      <c r="E671" s="10"/>
      <c r="F671" s="13"/>
      <c r="G671" s="13"/>
      <c r="H671" s="14"/>
      <c r="I671" s="14"/>
      <c r="J671" s="14"/>
      <c r="K671" s="15" t="str">
        <f t="shared" si="40"/>
        <v/>
      </c>
      <c r="L671" s="13"/>
      <c r="M671" s="14"/>
      <c r="N671" s="15" t="str">
        <f t="shared" si="41"/>
        <v/>
      </c>
      <c r="O671" s="10"/>
      <c r="P671" s="10"/>
      <c r="Q671" s="16" t="str">
        <f t="shared" ca="1" si="42"/>
        <v/>
      </c>
      <c r="R671" s="12" t="str">
        <f ca="1">IF(A671="","",IF(G671="","Sem vencimento",IF(N671&lt;=0,"Pago",IF(M671&gt;0,IF(G671&lt;TODAY(),"Parcial vencido","Parcial"),IF(G671&lt;TODAY(),"Vencido",IF(G671=TODAY(),"Vence hoje",IF(G671&lt;=TODAY()+LISTAS!$B$4,"Vence em "&amp;LISTAS!$B$4&amp;" dias","Em aberto")))))))</f>
        <v/>
      </c>
      <c r="S671" s="4"/>
      <c r="T671" s="5" t="str">
        <f t="shared" si="43"/>
        <v/>
      </c>
    </row>
    <row r="672" spans="1:20">
      <c r="A672" s="10"/>
      <c r="B672" s="4"/>
      <c r="C672" s="10"/>
      <c r="D672" s="10"/>
      <c r="E672" s="10"/>
      <c r="F672" s="13"/>
      <c r="G672" s="13"/>
      <c r="H672" s="14"/>
      <c r="I672" s="14"/>
      <c r="J672" s="14"/>
      <c r="K672" s="15" t="str">
        <f t="shared" si="40"/>
        <v/>
      </c>
      <c r="L672" s="13"/>
      <c r="M672" s="14"/>
      <c r="N672" s="15" t="str">
        <f t="shared" si="41"/>
        <v/>
      </c>
      <c r="O672" s="10"/>
      <c r="P672" s="10"/>
      <c r="Q672" s="16" t="str">
        <f t="shared" ca="1" si="42"/>
        <v/>
      </c>
      <c r="R672" s="12" t="str">
        <f ca="1">IF(A672="","",IF(G672="","Sem vencimento",IF(N672&lt;=0,"Pago",IF(M672&gt;0,IF(G672&lt;TODAY(),"Parcial vencido","Parcial"),IF(G672&lt;TODAY(),"Vencido",IF(G672=TODAY(),"Vence hoje",IF(G672&lt;=TODAY()+LISTAS!$B$4,"Vence em "&amp;LISTAS!$B$4&amp;" dias","Em aberto")))))))</f>
        <v/>
      </c>
      <c r="S672" s="4"/>
      <c r="T672" s="5" t="str">
        <f t="shared" si="43"/>
        <v/>
      </c>
    </row>
    <row r="673" spans="1:20">
      <c r="A673" s="10"/>
      <c r="B673" s="4"/>
      <c r="C673" s="10"/>
      <c r="D673" s="10"/>
      <c r="E673" s="10"/>
      <c r="F673" s="13"/>
      <c r="G673" s="13"/>
      <c r="H673" s="14"/>
      <c r="I673" s="14"/>
      <c r="J673" s="14"/>
      <c r="K673" s="15" t="str">
        <f t="shared" si="40"/>
        <v/>
      </c>
      <c r="L673" s="13"/>
      <c r="M673" s="14"/>
      <c r="N673" s="15" t="str">
        <f t="shared" si="41"/>
        <v/>
      </c>
      <c r="O673" s="10"/>
      <c r="P673" s="10"/>
      <c r="Q673" s="16" t="str">
        <f t="shared" ca="1" si="42"/>
        <v/>
      </c>
      <c r="R673" s="12" t="str">
        <f ca="1">IF(A673="","",IF(G673="","Sem vencimento",IF(N673&lt;=0,"Pago",IF(M673&gt;0,IF(G673&lt;TODAY(),"Parcial vencido","Parcial"),IF(G673&lt;TODAY(),"Vencido",IF(G673=TODAY(),"Vence hoje",IF(G673&lt;=TODAY()+LISTAS!$B$4,"Vence em "&amp;LISTAS!$B$4&amp;" dias","Em aberto")))))))</f>
        <v/>
      </c>
      <c r="S673" s="4"/>
      <c r="T673" s="5" t="str">
        <f t="shared" si="43"/>
        <v/>
      </c>
    </row>
    <row r="674" spans="1:20">
      <c r="A674" s="10"/>
      <c r="B674" s="4"/>
      <c r="C674" s="10"/>
      <c r="D674" s="10"/>
      <c r="E674" s="10"/>
      <c r="F674" s="13"/>
      <c r="G674" s="13"/>
      <c r="H674" s="14"/>
      <c r="I674" s="14"/>
      <c r="J674" s="14"/>
      <c r="K674" s="15" t="str">
        <f t="shared" si="40"/>
        <v/>
      </c>
      <c r="L674" s="13"/>
      <c r="M674" s="14"/>
      <c r="N674" s="15" t="str">
        <f t="shared" si="41"/>
        <v/>
      </c>
      <c r="O674" s="10"/>
      <c r="P674" s="10"/>
      <c r="Q674" s="16" t="str">
        <f t="shared" ca="1" si="42"/>
        <v/>
      </c>
      <c r="R674" s="12" t="str">
        <f ca="1">IF(A674="","",IF(G674="","Sem vencimento",IF(N674&lt;=0,"Pago",IF(M674&gt;0,IF(G674&lt;TODAY(),"Parcial vencido","Parcial"),IF(G674&lt;TODAY(),"Vencido",IF(G674=TODAY(),"Vence hoje",IF(G674&lt;=TODAY()+LISTAS!$B$4,"Vence em "&amp;LISTAS!$B$4&amp;" dias","Em aberto")))))))</f>
        <v/>
      </c>
      <c r="S674" s="4"/>
      <c r="T674" s="5" t="str">
        <f t="shared" si="43"/>
        <v/>
      </c>
    </row>
    <row r="675" spans="1:20">
      <c r="A675" s="10"/>
      <c r="B675" s="4"/>
      <c r="C675" s="10"/>
      <c r="D675" s="10"/>
      <c r="E675" s="10"/>
      <c r="F675" s="13"/>
      <c r="G675" s="13"/>
      <c r="H675" s="14"/>
      <c r="I675" s="14"/>
      <c r="J675" s="14"/>
      <c r="K675" s="15" t="str">
        <f t="shared" si="40"/>
        <v/>
      </c>
      <c r="L675" s="13"/>
      <c r="M675" s="14"/>
      <c r="N675" s="15" t="str">
        <f t="shared" si="41"/>
        <v/>
      </c>
      <c r="O675" s="10"/>
      <c r="P675" s="10"/>
      <c r="Q675" s="16" t="str">
        <f t="shared" ca="1" si="42"/>
        <v/>
      </c>
      <c r="R675" s="12" t="str">
        <f ca="1">IF(A675="","",IF(G675="","Sem vencimento",IF(N675&lt;=0,"Pago",IF(M675&gt;0,IF(G675&lt;TODAY(),"Parcial vencido","Parcial"),IF(G675&lt;TODAY(),"Vencido",IF(G675=TODAY(),"Vence hoje",IF(G675&lt;=TODAY()+LISTAS!$B$4,"Vence em "&amp;LISTAS!$B$4&amp;" dias","Em aberto")))))))</f>
        <v/>
      </c>
      <c r="S675" s="4"/>
      <c r="T675" s="5" t="str">
        <f t="shared" si="43"/>
        <v/>
      </c>
    </row>
    <row r="676" spans="1:20">
      <c r="A676" s="10"/>
      <c r="B676" s="4"/>
      <c r="C676" s="10"/>
      <c r="D676" s="10"/>
      <c r="E676" s="10"/>
      <c r="F676" s="13"/>
      <c r="G676" s="13"/>
      <c r="H676" s="14"/>
      <c r="I676" s="14"/>
      <c r="J676" s="14"/>
      <c r="K676" s="15" t="str">
        <f t="shared" si="40"/>
        <v/>
      </c>
      <c r="L676" s="13"/>
      <c r="M676" s="14"/>
      <c r="N676" s="15" t="str">
        <f t="shared" si="41"/>
        <v/>
      </c>
      <c r="O676" s="10"/>
      <c r="P676" s="10"/>
      <c r="Q676" s="16" t="str">
        <f t="shared" ca="1" si="42"/>
        <v/>
      </c>
      <c r="R676" s="12" t="str">
        <f ca="1">IF(A676="","",IF(G676="","Sem vencimento",IF(N676&lt;=0,"Pago",IF(M676&gt;0,IF(G676&lt;TODAY(),"Parcial vencido","Parcial"),IF(G676&lt;TODAY(),"Vencido",IF(G676=TODAY(),"Vence hoje",IF(G676&lt;=TODAY()+LISTAS!$B$4,"Vence em "&amp;LISTAS!$B$4&amp;" dias","Em aberto")))))))</f>
        <v/>
      </c>
      <c r="S676" s="4"/>
      <c r="T676" s="5" t="str">
        <f t="shared" si="43"/>
        <v/>
      </c>
    </row>
    <row r="677" spans="1:20">
      <c r="A677" s="10"/>
      <c r="B677" s="4"/>
      <c r="C677" s="10"/>
      <c r="D677" s="10"/>
      <c r="E677" s="10"/>
      <c r="F677" s="13"/>
      <c r="G677" s="13"/>
      <c r="H677" s="14"/>
      <c r="I677" s="14"/>
      <c r="J677" s="14"/>
      <c r="K677" s="15" t="str">
        <f t="shared" si="40"/>
        <v/>
      </c>
      <c r="L677" s="13"/>
      <c r="M677" s="14"/>
      <c r="N677" s="15" t="str">
        <f t="shared" si="41"/>
        <v/>
      </c>
      <c r="O677" s="10"/>
      <c r="P677" s="10"/>
      <c r="Q677" s="16" t="str">
        <f t="shared" ca="1" si="42"/>
        <v/>
      </c>
      <c r="R677" s="12" t="str">
        <f ca="1">IF(A677="","",IF(G677="","Sem vencimento",IF(N677&lt;=0,"Pago",IF(M677&gt;0,IF(G677&lt;TODAY(),"Parcial vencido","Parcial"),IF(G677&lt;TODAY(),"Vencido",IF(G677=TODAY(),"Vence hoje",IF(G677&lt;=TODAY()+LISTAS!$B$4,"Vence em "&amp;LISTAS!$B$4&amp;" dias","Em aberto")))))))</f>
        <v/>
      </c>
      <c r="S677" s="4"/>
      <c r="T677" s="5" t="str">
        <f t="shared" si="43"/>
        <v/>
      </c>
    </row>
    <row r="678" spans="1:20">
      <c r="A678" s="10"/>
      <c r="B678" s="4"/>
      <c r="C678" s="10"/>
      <c r="D678" s="10"/>
      <c r="E678" s="10"/>
      <c r="F678" s="13"/>
      <c r="G678" s="13"/>
      <c r="H678" s="14"/>
      <c r="I678" s="14"/>
      <c r="J678" s="14"/>
      <c r="K678" s="15" t="str">
        <f t="shared" si="40"/>
        <v/>
      </c>
      <c r="L678" s="13"/>
      <c r="M678" s="14"/>
      <c r="N678" s="15" t="str">
        <f t="shared" si="41"/>
        <v/>
      </c>
      <c r="O678" s="10"/>
      <c r="P678" s="10"/>
      <c r="Q678" s="16" t="str">
        <f t="shared" ca="1" si="42"/>
        <v/>
      </c>
      <c r="R678" s="12" t="str">
        <f ca="1">IF(A678="","",IF(G678="","Sem vencimento",IF(N678&lt;=0,"Pago",IF(M678&gt;0,IF(G678&lt;TODAY(),"Parcial vencido","Parcial"),IF(G678&lt;TODAY(),"Vencido",IF(G678=TODAY(),"Vence hoje",IF(G678&lt;=TODAY()+LISTAS!$B$4,"Vence em "&amp;LISTAS!$B$4&amp;" dias","Em aberto")))))))</f>
        <v/>
      </c>
      <c r="S678" s="4"/>
      <c r="T678" s="5" t="str">
        <f t="shared" si="43"/>
        <v/>
      </c>
    </row>
    <row r="679" spans="1:20">
      <c r="A679" s="10"/>
      <c r="B679" s="4"/>
      <c r="C679" s="10"/>
      <c r="D679" s="10"/>
      <c r="E679" s="10"/>
      <c r="F679" s="13"/>
      <c r="G679" s="13"/>
      <c r="H679" s="14"/>
      <c r="I679" s="14"/>
      <c r="J679" s="14"/>
      <c r="K679" s="15" t="str">
        <f t="shared" si="40"/>
        <v/>
      </c>
      <c r="L679" s="13"/>
      <c r="M679" s="14"/>
      <c r="N679" s="15" t="str">
        <f t="shared" si="41"/>
        <v/>
      </c>
      <c r="O679" s="10"/>
      <c r="P679" s="10"/>
      <c r="Q679" s="16" t="str">
        <f t="shared" ca="1" si="42"/>
        <v/>
      </c>
      <c r="R679" s="12" t="str">
        <f ca="1">IF(A679="","",IF(G679="","Sem vencimento",IF(N679&lt;=0,"Pago",IF(M679&gt;0,IF(G679&lt;TODAY(),"Parcial vencido","Parcial"),IF(G679&lt;TODAY(),"Vencido",IF(G679=TODAY(),"Vence hoje",IF(G679&lt;=TODAY()+LISTAS!$B$4,"Vence em "&amp;LISTAS!$B$4&amp;" dias","Em aberto")))))))</f>
        <v/>
      </c>
      <c r="S679" s="4"/>
      <c r="T679" s="5" t="str">
        <f t="shared" si="43"/>
        <v/>
      </c>
    </row>
    <row r="680" spans="1:20">
      <c r="A680" s="10"/>
      <c r="B680" s="4"/>
      <c r="C680" s="10"/>
      <c r="D680" s="10"/>
      <c r="E680" s="10"/>
      <c r="F680" s="13"/>
      <c r="G680" s="13"/>
      <c r="H680" s="14"/>
      <c r="I680" s="14"/>
      <c r="J680" s="14"/>
      <c r="K680" s="15" t="str">
        <f t="shared" si="40"/>
        <v/>
      </c>
      <c r="L680" s="13"/>
      <c r="M680" s="14"/>
      <c r="N680" s="15" t="str">
        <f t="shared" si="41"/>
        <v/>
      </c>
      <c r="O680" s="10"/>
      <c r="P680" s="10"/>
      <c r="Q680" s="16" t="str">
        <f t="shared" ca="1" si="42"/>
        <v/>
      </c>
      <c r="R680" s="12" t="str">
        <f ca="1">IF(A680="","",IF(G680="","Sem vencimento",IF(N680&lt;=0,"Pago",IF(M680&gt;0,IF(G680&lt;TODAY(),"Parcial vencido","Parcial"),IF(G680&lt;TODAY(),"Vencido",IF(G680=TODAY(),"Vence hoje",IF(G680&lt;=TODAY()+LISTAS!$B$4,"Vence em "&amp;LISTAS!$B$4&amp;" dias","Em aberto")))))))</f>
        <v/>
      </c>
      <c r="S680" s="4"/>
      <c r="T680" s="5" t="str">
        <f t="shared" si="43"/>
        <v/>
      </c>
    </row>
    <row r="681" spans="1:20">
      <c r="A681" s="10"/>
      <c r="B681" s="4"/>
      <c r="C681" s="10"/>
      <c r="D681" s="10"/>
      <c r="E681" s="10"/>
      <c r="F681" s="13"/>
      <c r="G681" s="13"/>
      <c r="H681" s="14"/>
      <c r="I681" s="14"/>
      <c r="J681" s="14"/>
      <c r="K681" s="15" t="str">
        <f t="shared" si="40"/>
        <v/>
      </c>
      <c r="L681" s="13"/>
      <c r="M681" s="14"/>
      <c r="N681" s="15" t="str">
        <f t="shared" si="41"/>
        <v/>
      </c>
      <c r="O681" s="10"/>
      <c r="P681" s="10"/>
      <c r="Q681" s="16" t="str">
        <f t="shared" ca="1" si="42"/>
        <v/>
      </c>
      <c r="R681" s="12" t="str">
        <f ca="1">IF(A681="","",IF(G681="","Sem vencimento",IF(N681&lt;=0,"Pago",IF(M681&gt;0,IF(G681&lt;TODAY(),"Parcial vencido","Parcial"),IF(G681&lt;TODAY(),"Vencido",IF(G681=TODAY(),"Vence hoje",IF(G681&lt;=TODAY()+LISTAS!$B$4,"Vence em "&amp;LISTAS!$B$4&amp;" dias","Em aberto")))))))</f>
        <v/>
      </c>
      <c r="S681" s="4"/>
      <c r="T681" s="5" t="str">
        <f t="shared" si="43"/>
        <v/>
      </c>
    </row>
    <row r="682" spans="1:20">
      <c r="A682" s="10"/>
      <c r="B682" s="4"/>
      <c r="C682" s="10"/>
      <c r="D682" s="10"/>
      <c r="E682" s="10"/>
      <c r="F682" s="13"/>
      <c r="G682" s="13"/>
      <c r="H682" s="14"/>
      <c r="I682" s="14"/>
      <c r="J682" s="14"/>
      <c r="K682" s="15" t="str">
        <f t="shared" si="40"/>
        <v/>
      </c>
      <c r="L682" s="13"/>
      <c r="M682" s="14"/>
      <c r="N682" s="15" t="str">
        <f t="shared" si="41"/>
        <v/>
      </c>
      <c r="O682" s="10"/>
      <c r="P682" s="10"/>
      <c r="Q682" s="16" t="str">
        <f t="shared" ca="1" si="42"/>
        <v/>
      </c>
      <c r="R682" s="12" t="str">
        <f ca="1">IF(A682="","",IF(G682="","Sem vencimento",IF(N682&lt;=0,"Pago",IF(M682&gt;0,IF(G682&lt;TODAY(),"Parcial vencido","Parcial"),IF(G682&lt;TODAY(),"Vencido",IF(G682=TODAY(),"Vence hoje",IF(G682&lt;=TODAY()+LISTAS!$B$4,"Vence em "&amp;LISTAS!$B$4&amp;" dias","Em aberto")))))))</f>
        <v/>
      </c>
      <c r="S682" s="4"/>
      <c r="T682" s="5" t="str">
        <f t="shared" si="43"/>
        <v/>
      </c>
    </row>
    <row r="683" spans="1:20">
      <c r="A683" s="10"/>
      <c r="B683" s="4"/>
      <c r="C683" s="10"/>
      <c r="D683" s="10"/>
      <c r="E683" s="10"/>
      <c r="F683" s="13"/>
      <c r="G683" s="13"/>
      <c r="H683" s="14"/>
      <c r="I683" s="14"/>
      <c r="J683" s="14"/>
      <c r="K683" s="15" t="str">
        <f t="shared" si="40"/>
        <v/>
      </c>
      <c r="L683" s="13"/>
      <c r="M683" s="14"/>
      <c r="N683" s="15" t="str">
        <f t="shared" si="41"/>
        <v/>
      </c>
      <c r="O683" s="10"/>
      <c r="P683" s="10"/>
      <c r="Q683" s="16" t="str">
        <f t="shared" ca="1" si="42"/>
        <v/>
      </c>
      <c r="R683" s="12" t="str">
        <f ca="1">IF(A683="","",IF(G683="","Sem vencimento",IF(N683&lt;=0,"Pago",IF(M683&gt;0,IF(G683&lt;TODAY(),"Parcial vencido","Parcial"),IF(G683&lt;TODAY(),"Vencido",IF(G683=TODAY(),"Vence hoje",IF(G683&lt;=TODAY()+LISTAS!$B$4,"Vence em "&amp;LISTAS!$B$4&amp;" dias","Em aberto")))))))</f>
        <v/>
      </c>
      <c r="S683" s="4"/>
      <c r="T683" s="5" t="str">
        <f t="shared" si="43"/>
        <v/>
      </c>
    </row>
    <row r="684" spans="1:20">
      <c r="A684" s="10"/>
      <c r="B684" s="4"/>
      <c r="C684" s="10"/>
      <c r="D684" s="10"/>
      <c r="E684" s="10"/>
      <c r="F684" s="13"/>
      <c r="G684" s="13"/>
      <c r="H684" s="14"/>
      <c r="I684" s="14"/>
      <c r="J684" s="14"/>
      <c r="K684" s="15" t="str">
        <f t="shared" si="40"/>
        <v/>
      </c>
      <c r="L684" s="13"/>
      <c r="M684" s="14"/>
      <c r="N684" s="15" t="str">
        <f t="shared" si="41"/>
        <v/>
      </c>
      <c r="O684" s="10"/>
      <c r="P684" s="10"/>
      <c r="Q684" s="16" t="str">
        <f t="shared" ca="1" si="42"/>
        <v/>
      </c>
      <c r="R684" s="12" t="str">
        <f ca="1">IF(A684="","",IF(G684="","Sem vencimento",IF(N684&lt;=0,"Pago",IF(M684&gt;0,IF(G684&lt;TODAY(),"Parcial vencido","Parcial"),IF(G684&lt;TODAY(),"Vencido",IF(G684=TODAY(),"Vence hoje",IF(G684&lt;=TODAY()+LISTAS!$B$4,"Vence em "&amp;LISTAS!$B$4&amp;" dias","Em aberto")))))))</f>
        <v/>
      </c>
      <c r="S684" s="4"/>
      <c r="T684" s="5" t="str">
        <f t="shared" si="43"/>
        <v/>
      </c>
    </row>
    <row r="685" spans="1:20">
      <c r="A685" s="10"/>
      <c r="B685" s="4"/>
      <c r="C685" s="10"/>
      <c r="D685" s="10"/>
      <c r="E685" s="10"/>
      <c r="F685" s="13"/>
      <c r="G685" s="13"/>
      <c r="H685" s="14"/>
      <c r="I685" s="14"/>
      <c r="J685" s="14"/>
      <c r="K685" s="15" t="str">
        <f t="shared" si="40"/>
        <v/>
      </c>
      <c r="L685" s="13"/>
      <c r="M685" s="14"/>
      <c r="N685" s="15" t="str">
        <f t="shared" si="41"/>
        <v/>
      </c>
      <c r="O685" s="10"/>
      <c r="P685" s="10"/>
      <c r="Q685" s="16" t="str">
        <f t="shared" ca="1" si="42"/>
        <v/>
      </c>
      <c r="R685" s="12" t="str">
        <f ca="1">IF(A685="","",IF(G685="","Sem vencimento",IF(N685&lt;=0,"Pago",IF(M685&gt;0,IF(G685&lt;TODAY(),"Parcial vencido","Parcial"),IF(G685&lt;TODAY(),"Vencido",IF(G685=TODAY(),"Vence hoje",IF(G685&lt;=TODAY()+LISTAS!$B$4,"Vence em "&amp;LISTAS!$B$4&amp;" dias","Em aberto")))))))</f>
        <v/>
      </c>
      <c r="S685" s="4"/>
      <c r="T685" s="5" t="str">
        <f t="shared" si="43"/>
        <v/>
      </c>
    </row>
    <row r="686" spans="1:20">
      <c r="A686" s="10"/>
      <c r="B686" s="4"/>
      <c r="C686" s="10"/>
      <c r="D686" s="10"/>
      <c r="E686" s="10"/>
      <c r="F686" s="13"/>
      <c r="G686" s="13"/>
      <c r="H686" s="14"/>
      <c r="I686" s="14"/>
      <c r="J686" s="14"/>
      <c r="K686" s="15" t="str">
        <f t="shared" si="40"/>
        <v/>
      </c>
      <c r="L686" s="13"/>
      <c r="M686" s="14"/>
      <c r="N686" s="15" t="str">
        <f t="shared" si="41"/>
        <v/>
      </c>
      <c r="O686" s="10"/>
      <c r="P686" s="10"/>
      <c r="Q686" s="16" t="str">
        <f t="shared" ca="1" si="42"/>
        <v/>
      </c>
      <c r="R686" s="12" t="str">
        <f ca="1">IF(A686="","",IF(G686="","Sem vencimento",IF(N686&lt;=0,"Pago",IF(M686&gt;0,IF(G686&lt;TODAY(),"Parcial vencido","Parcial"),IF(G686&lt;TODAY(),"Vencido",IF(G686=TODAY(),"Vence hoje",IF(G686&lt;=TODAY()+LISTAS!$B$4,"Vence em "&amp;LISTAS!$B$4&amp;" dias","Em aberto")))))))</f>
        <v/>
      </c>
      <c r="S686" s="4"/>
      <c r="T686" s="5" t="str">
        <f t="shared" si="43"/>
        <v/>
      </c>
    </row>
    <row r="687" spans="1:20">
      <c r="A687" s="10"/>
      <c r="B687" s="4"/>
      <c r="C687" s="10"/>
      <c r="D687" s="10"/>
      <c r="E687" s="10"/>
      <c r="F687" s="13"/>
      <c r="G687" s="13"/>
      <c r="H687" s="14"/>
      <c r="I687" s="14"/>
      <c r="J687" s="14"/>
      <c r="K687" s="15" t="str">
        <f t="shared" si="40"/>
        <v/>
      </c>
      <c r="L687" s="13"/>
      <c r="M687" s="14"/>
      <c r="N687" s="15" t="str">
        <f t="shared" si="41"/>
        <v/>
      </c>
      <c r="O687" s="10"/>
      <c r="P687" s="10"/>
      <c r="Q687" s="16" t="str">
        <f t="shared" ca="1" si="42"/>
        <v/>
      </c>
      <c r="R687" s="12" t="str">
        <f ca="1">IF(A687="","",IF(G687="","Sem vencimento",IF(N687&lt;=0,"Pago",IF(M687&gt;0,IF(G687&lt;TODAY(),"Parcial vencido","Parcial"),IF(G687&lt;TODAY(),"Vencido",IF(G687=TODAY(),"Vence hoje",IF(G687&lt;=TODAY()+LISTAS!$B$4,"Vence em "&amp;LISTAS!$B$4&amp;" dias","Em aberto")))))))</f>
        <v/>
      </c>
      <c r="S687" s="4"/>
      <c r="T687" s="5" t="str">
        <f t="shared" si="43"/>
        <v/>
      </c>
    </row>
    <row r="688" spans="1:20">
      <c r="A688" s="10"/>
      <c r="B688" s="4"/>
      <c r="C688" s="10"/>
      <c r="D688" s="10"/>
      <c r="E688" s="10"/>
      <c r="F688" s="13"/>
      <c r="G688" s="13"/>
      <c r="H688" s="14"/>
      <c r="I688" s="14"/>
      <c r="J688" s="14"/>
      <c r="K688" s="15" t="str">
        <f t="shared" si="40"/>
        <v/>
      </c>
      <c r="L688" s="13"/>
      <c r="M688" s="14"/>
      <c r="N688" s="15" t="str">
        <f t="shared" si="41"/>
        <v/>
      </c>
      <c r="O688" s="10"/>
      <c r="P688" s="10"/>
      <c r="Q688" s="16" t="str">
        <f t="shared" ca="1" si="42"/>
        <v/>
      </c>
      <c r="R688" s="12" t="str">
        <f ca="1">IF(A688="","",IF(G688="","Sem vencimento",IF(N688&lt;=0,"Pago",IF(M688&gt;0,IF(G688&lt;TODAY(),"Parcial vencido","Parcial"),IF(G688&lt;TODAY(),"Vencido",IF(G688=TODAY(),"Vence hoje",IF(G688&lt;=TODAY()+LISTAS!$B$4,"Vence em "&amp;LISTAS!$B$4&amp;" dias","Em aberto")))))))</f>
        <v/>
      </c>
      <c r="S688" s="4"/>
      <c r="T688" s="5" t="str">
        <f t="shared" si="43"/>
        <v/>
      </c>
    </row>
    <row r="689" spans="1:20">
      <c r="A689" s="10"/>
      <c r="B689" s="4"/>
      <c r="C689" s="10"/>
      <c r="D689" s="10"/>
      <c r="E689" s="10"/>
      <c r="F689" s="13"/>
      <c r="G689" s="13"/>
      <c r="H689" s="14"/>
      <c r="I689" s="14"/>
      <c r="J689" s="14"/>
      <c r="K689" s="15" t="str">
        <f t="shared" si="40"/>
        <v/>
      </c>
      <c r="L689" s="13"/>
      <c r="M689" s="14"/>
      <c r="N689" s="15" t="str">
        <f t="shared" si="41"/>
        <v/>
      </c>
      <c r="O689" s="10"/>
      <c r="P689" s="10"/>
      <c r="Q689" s="16" t="str">
        <f t="shared" ca="1" si="42"/>
        <v/>
      </c>
      <c r="R689" s="12" t="str">
        <f ca="1">IF(A689="","",IF(G689="","Sem vencimento",IF(N689&lt;=0,"Pago",IF(M689&gt;0,IF(G689&lt;TODAY(),"Parcial vencido","Parcial"),IF(G689&lt;TODAY(),"Vencido",IF(G689=TODAY(),"Vence hoje",IF(G689&lt;=TODAY()+LISTAS!$B$4,"Vence em "&amp;LISTAS!$B$4&amp;" dias","Em aberto")))))))</f>
        <v/>
      </c>
      <c r="S689" s="4"/>
      <c r="T689" s="5" t="str">
        <f t="shared" si="43"/>
        <v/>
      </c>
    </row>
    <row r="690" spans="1:20">
      <c r="A690" s="10"/>
      <c r="B690" s="4"/>
      <c r="C690" s="10"/>
      <c r="D690" s="10"/>
      <c r="E690" s="10"/>
      <c r="F690" s="13"/>
      <c r="G690" s="13"/>
      <c r="H690" s="14"/>
      <c r="I690" s="14"/>
      <c r="J690" s="14"/>
      <c r="K690" s="15" t="str">
        <f t="shared" si="40"/>
        <v/>
      </c>
      <c r="L690" s="13"/>
      <c r="M690" s="14"/>
      <c r="N690" s="15" t="str">
        <f t="shared" si="41"/>
        <v/>
      </c>
      <c r="O690" s="10"/>
      <c r="P690" s="10"/>
      <c r="Q690" s="16" t="str">
        <f t="shared" ca="1" si="42"/>
        <v/>
      </c>
      <c r="R690" s="12" t="str">
        <f ca="1">IF(A690="","",IF(G690="","Sem vencimento",IF(N690&lt;=0,"Pago",IF(M690&gt;0,IF(G690&lt;TODAY(),"Parcial vencido","Parcial"),IF(G690&lt;TODAY(),"Vencido",IF(G690=TODAY(),"Vence hoje",IF(G690&lt;=TODAY()+LISTAS!$B$4,"Vence em "&amp;LISTAS!$B$4&amp;" dias","Em aberto")))))))</f>
        <v/>
      </c>
      <c r="S690" s="4"/>
      <c r="T690" s="5" t="str">
        <f t="shared" si="43"/>
        <v/>
      </c>
    </row>
    <row r="691" spans="1:20">
      <c r="A691" s="10"/>
      <c r="B691" s="4"/>
      <c r="C691" s="10"/>
      <c r="D691" s="10"/>
      <c r="E691" s="10"/>
      <c r="F691" s="13"/>
      <c r="G691" s="13"/>
      <c r="H691" s="14"/>
      <c r="I691" s="14"/>
      <c r="J691" s="14"/>
      <c r="K691" s="15" t="str">
        <f t="shared" si="40"/>
        <v/>
      </c>
      <c r="L691" s="13"/>
      <c r="M691" s="14"/>
      <c r="N691" s="15" t="str">
        <f t="shared" si="41"/>
        <v/>
      </c>
      <c r="O691" s="10"/>
      <c r="P691" s="10"/>
      <c r="Q691" s="16" t="str">
        <f t="shared" ca="1" si="42"/>
        <v/>
      </c>
      <c r="R691" s="12" t="str">
        <f ca="1">IF(A691="","",IF(G691="","Sem vencimento",IF(N691&lt;=0,"Pago",IF(M691&gt;0,IF(G691&lt;TODAY(),"Parcial vencido","Parcial"),IF(G691&lt;TODAY(),"Vencido",IF(G691=TODAY(),"Vence hoje",IF(G691&lt;=TODAY()+LISTAS!$B$4,"Vence em "&amp;LISTAS!$B$4&amp;" dias","Em aberto")))))))</f>
        <v/>
      </c>
      <c r="S691" s="4"/>
      <c r="T691" s="5" t="str">
        <f t="shared" si="43"/>
        <v/>
      </c>
    </row>
    <row r="692" spans="1:20">
      <c r="A692" s="10"/>
      <c r="B692" s="4"/>
      <c r="C692" s="10"/>
      <c r="D692" s="10"/>
      <c r="E692" s="10"/>
      <c r="F692" s="13"/>
      <c r="G692" s="13"/>
      <c r="H692" s="14"/>
      <c r="I692" s="14"/>
      <c r="J692" s="14"/>
      <c r="K692" s="15" t="str">
        <f t="shared" si="40"/>
        <v/>
      </c>
      <c r="L692" s="13"/>
      <c r="M692" s="14"/>
      <c r="N692" s="15" t="str">
        <f t="shared" si="41"/>
        <v/>
      </c>
      <c r="O692" s="10"/>
      <c r="P692" s="10"/>
      <c r="Q692" s="16" t="str">
        <f t="shared" ca="1" si="42"/>
        <v/>
      </c>
      <c r="R692" s="12" t="str">
        <f ca="1">IF(A692="","",IF(G692="","Sem vencimento",IF(N692&lt;=0,"Pago",IF(M692&gt;0,IF(G692&lt;TODAY(),"Parcial vencido","Parcial"),IF(G692&lt;TODAY(),"Vencido",IF(G692=TODAY(),"Vence hoje",IF(G692&lt;=TODAY()+LISTAS!$B$4,"Vence em "&amp;LISTAS!$B$4&amp;" dias","Em aberto")))))))</f>
        <v/>
      </c>
      <c r="S692" s="4"/>
      <c r="T692" s="5" t="str">
        <f t="shared" si="43"/>
        <v/>
      </c>
    </row>
    <row r="693" spans="1:20">
      <c r="A693" s="10"/>
      <c r="B693" s="4"/>
      <c r="C693" s="10"/>
      <c r="D693" s="10"/>
      <c r="E693" s="10"/>
      <c r="F693" s="13"/>
      <c r="G693" s="13"/>
      <c r="H693" s="14"/>
      <c r="I693" s="14"/>
      <c r="J693" s="14"/>
      <c r="K693" s="15" t="str">
        <f t="shared" si="40"/>
        <v/>
      </c>
      <c r="L693" s="13"/>
      <c r="M693" s="14"/>
      <c r="N693" s="15" t="str">
        <f t="shared" si="41"/>
        <v/>
      </c>
      <c r="O693" s="10"/>
      <c r="P693" s="10"/>
      <c r="Q693" s="16" t="str">
        <f t="shared" ca="1" si="42"/>
        <v/>
      </c>
      <c r="R693" s="12" t="str">
        <f ca="1">IF(A693="","",IF(G693="","Sem vencimento",IF(N693&lt;=0,"Pago",IF(M693&gt;0,IF(G693&lt;TODAY(),"Parcial vencido","Parcial"),IF(G693&lt;TODAY(),"Vencido",IF(G693=TODAY(),"Vence hoje",IF(G693&lt;=TODAY()+LISTAS!$B$4,"Vence em "&amp;LISTAS!$B$4&amp;" dias","Em aberto")))))))</f>
        <v/>
      </c>
      <c r="S693" s="4"/>
      <c r="T693" s="5" t="str">
        <f t="shared" si="43"/>
        <v/>
      </c>
    </row>
    <row r="694" spans="1:20">
      <c r="A694" s="10"/>
      <c r="B694" s="4"/>
      <c r="C694" s="10"/>
      <c r="D694" s="10"/>
      <c r="E694" s="10"/>
      <c r="F694" s="13"/>
      <c r="G694" s="13"/>
      <c r="H694" s="14"/>
      <c r="I694" s="14"/>
      <c r="J694" s="14"/>
      <c r="K694" s="15" t="str">
        <f t="shared" si="40"/>
        <v/>
      </c>
      <c r="L694" s="13"/>
      <c r="M694" s="14"/>
      <c r="N694" s="15" t="str">
        <f t="shared" si="41"/>
        <v/>
      </c>
      <c r="O694" s="10"/>
      <c r="P694" s="10"/>
      <c r="Q694" s="16" t="str">
        <f t="shared" ca="1" si="42"/>
        <v/>
      </c>
      <c r="R694" s="12" t="str">
        <f ca="1">IF(A694="","",IF(G694="","Sem vencimento",IF(N694&lt;=0,"Pago",IF(M694&gt;0,IF(G694&lt;TODAY(),"Parcial vencido","Parcial"),IF(G694&lt;TODAY(),"Vencido",IF(G694=TODAY(),"Vence hoje",IF(G694&lt;=TODAY()+LISTAS!$B$4,"Vence em "&amp;LISTAS!$B$4&amp;" dias","Em aberto")))))))</f>
        <v/>
      </c>
      <c r="S694" s="4"/>
      <c r="T694" s="5" t="str">
        <f t="shared" si="43"/>
        <v/>
      </c>
    </row>
    <row r="695" spans="1:20">
      <c r="A695" s="10"/>
      <c r="B695" s="4"/>
      <c r="C695" s="10"/>
      <c r="D695" s="10"/>
      <c r="E695" s="10"/>
      <c r="F695" s="13"/>
      <c r="G695" s="13"/>
      <c r="H695" s="14"/>
      <c r="I695" s="14"/>
      <c r="J695" s="14"/>
      <c r="K695" s="15" t="str">
        <f t="shared" si="40"/>
        <v/>
      </c>
      <c r="L695" s="13"/>
      <c r="M695" s="14"/>
      <c r="N695" s="15" t="str">
        <f t="shared" si="41"/>
        <v/>
      </c>
      <c r="O695" s="10"/>
      <c r="P695" s="10"/>
      <c r="Q695" s="16" t="str">
        <f t="shared" ca="1" si="42"/>
        <v/>
      </c>
      <c r="R695" s="12" t="str">
        <f ca="1">IF(A695="","",IF(G695="","Sem vencimento",IF(N695&lt;=0,"Pago",IF(M695&gt;0,IF(G695&lt;TODAY(),"Parcial vencido","Parcial"),IF(G695&lt;TODAY(),"Vencido",IF(G695=TODAY(),"Vence hoje",IF(G695&lt;=TODAY()+LISTAS!$B$4,"Vence em "&amp;LISTAS!$B$4&amp;" dias","Em aberto")))))))</f>
        <v/>
      </c>
      <c r="S695" s="4"/>
      <c r="T695" s="5" t="str">
        <f t="shared" si="43"/>
        <v/>
      </c>
    </row>
    <row r="696" spans="1:20">
      <c r="A696" s="10"/>
      <c r="B696" s="4"/>
      <c r="C696" s="10"/>
      <c r="D696" s="10"/>
      <c r="E696" s="10"/>
      <c r="F696" s="13"/>
      <c r="G696" s="13"/>
      <c r="H696" s="14"/>
      <c r="I696" s="14"/>
      <c r="J696" s="14"/>
      <c r="K696" s="15" t="str">
        <f t="shared" si="40"/>
        <v/>
      </c>
      <c r="L696" s="13"/>
      <c r="M696" s="14"/>
      <c r="N696" s="15" t="str">
        <f t="shared" si="41"/>
        <v/>
      </c>
      <c r="O696" s="10"/>
      <c r="P696" s="10"/>
      <c r="Q696" s="16" t="str">
        <f t="shared" ca="1" si="42"/>
        <v/>
      </c>
      <c r="R696" s="12" t="str">
        <f ca="1">IF(A696="","",IF(G696="","Sem vencimento",IF(N696&lt;=0,"Pago",IF(M696&gt;0,IF(G696&lt;TODAY(),"Parcial vencido","Parcial"),IF(G696&lt;TODAY(),"Vencido",IF(G696=TODAY(),"Vence hoje",IF(G696&lt;=TODAY()+LISTAS!$B$4,"Vence em "&amp;LISTAS!$B$4&amp;" dias","Em aberto")))))))</f>
        <v/>
      </c>
      <c r="S696" s="4"/>
      <c r="T696" s="5" t="str">
        <f t="shared" si="43"/>
        <v/>
      </c>
    </row>
    <row r="697" spans="1:20">
      <c r="A697" s="10"/>
      <c r="B697" s="4"/>
      <c r="C697" s="10"/>
      <c r="D697" s="10"/>
      <c r="E697" s="10"/>
      <c r="F697" s="13"/>
      <c r="G697" s="13"/>
      <c r="H697" s="14"/>
      <c r="I697" s="14"/>
      <c r="J697" s="14"/>
      <c r="K697" s="15" t="str">
        <f t="shared" si="40"/>
        <v/>
      </c>
      <c r="L697" s="13"/>
      <c r="M697" s="14"/>
      <c r="N697" s="15" t="str">
        <f t="shared" si="41"/>
        <v/>
      </c>
      <c r="O697" s="10"/>
      <c r="P697" s="10"/>
      <c r="Q697" s="16" t="str">
        <f t="shared" ca="1" si="42"/>
        <v/>
      </c>
      <c r="R697" s="12" t="str">
        <f ca="1">IF(A697="","",IF(G697="","Sem vencimento",IF(N697&lt;=0,"Pago",IF(M697&gt;0,IF(G697&lt;TODAY(),"Parcial vencido","Parcial"),IF(G697&lt;TODAY(),"Vencido",IF(G697=TODAY(),"Vence hoje",IF(G697&lt;=TODAY()+LISTAS!$B$4,"Vence em "&amp;LISTAS!$B$4&amp;" dias","Em aberto")))))))</f>
        <v/>
      </c>
      <c r="S697" s="4"/>
      <c r="T697" s="5" t="str">
        <f t="shared" si="43"/>
        <v/>
      </c>
    </row>
    <row r="698" spans="1:20">
      <c r="A698" s="10"/>
      <c r="B698" s="4"/>
      <c r="C698" s="10"/>
      <c r="D698" s="10"/>
      <c r="E698" s="10"/>
      <c r="F698" s="13"/>
      <c r="G698" s="13"/>
      <c r="H698" s="14"/>
      <c r="I698" s="14"/>
      <c r="J698" s="14"/>
      <c r="K698" s="15" t="str">
        <f t="shared" si="40"/>
        <v/>
      </c>
      <c r="L698" s="13"/>
      <c r="M698" s="14"/>
      <c r="N698" s="15" t="str">
        <f t="shared" si="41"/>
        <v/>
      </c>
      <c r="O698" s="10"/>
      <c r="P698" s="10"/>
      <c r="Q698" s="16" t="str">
        <f t="shared" ca="1" si="42"/>
        <v/>
      </c>
      <c r="R698" s="12" t="str">
        <f ca="1">IF(A698="","",IF(G698="","Sem vencimento",IF(N698&lt;=0,"Pago",IF(M698&gt;0,IF(G698&lt;TODAY(),"Parcial vencido","Parcial"),IF(G698&lt;TODAY(),"Vencido",IF(G698=TODAY(),"Vence hoje",IF(G698&lt;=TODAY()+LISTAS!$B$4,"Vence em "&amp;LISTAS!$B$4&amp;" dias","Em aberto")))))))</f>
        <v/>
      </c>
      <c r="S698" s="4"/>
      <c r="T698" s="5" t="str">
        <f t="shared" si="43"/>
        <v/>
      </c>
    </row>
    <row r="699" spans="1:20">
      <c r="A699" s="10"/>
      <c r="B699" s="4"/>
      <c r="C699" s="10"/>
      <c r="D699" s="10"/>
      <c r="E699" s="10"/>
      <c r="F699" s="13"/>
      <c r="G699" s="13"/>
      <c r="H699" s="14"/>
      <c r="I699" s="14"/>
      <c r="J699" s="14"/>
      <c r="K699" s="15" t="str">
        <f t="shared" si="40"/>
        <v/>
      </c>
      <c r="L699" s="13"/>
      <c r="M699" s="14"/>
      <c r="N699" s="15" t="str">
        <f t="shared" si="41"/>
        <v/>
      </c>
      <c r="O699" s="10"/>
      <c r="P699" s="10"/>
      <c r="Q699" s="16" t="str">
        <f t="shared" ca="1" si="42"/>
        <v/>
      </c>
      <c r="R699" s="12" t="str">
        <f ca="1">IF(A699="","",IF(G699="","Sem vencimento",IF(N699&lt;=0,"Pago",IF(M699&gt;0,IF(G699&lt;TODAY(),"Parcial vencido","Parcial"),IF(G699&lt;TODAY(),"Vencido",IF(G699=TODAY(),"Vence hoje",IF(G699&lt;=TODAY()+LISTAS!$B$4,"Vence em "&amp;LISTAS!$B$4&amp;" dias","Em aberto")))))))</f>
        <v/>
      </c>
      <c r="S699" s="4"/>
      <c r="T699" s="5" t="str">
        <f t="shared" si="43"/>
        <v/>
      </c>
    </row>
    <row r="700" spans="1:20">
      <c r="A700" s="10"/>
      <c r="B700" s="4"/>
      <c r="C700" s="10"/>
      <c r="D700" s="10"/>
      <c r="E700" s="10"/>
      <c r="F700" s="13"/>
      <c r="G700" s="13"/>
      <c r="H700" s="14"/>
      <c r="I700" s="14"/>
      <c r="J700" s="14"/>
      <c r="K700" s="15" t="str">
        <f t="shared" si="40"/>
        <v/>
      </c>
      <c r="L700" s="13"/>
      <c r="M700" s="14"/>
      <c r="N700" s="15" t="str">
        <f t="shared" si="41"/>
        <v/>
      </c>
      <c r="O700" s="10"/>
      <c r="P700" s="10"/>
      <c r="Q700" s="16" t="str">
        <f t="shared" ca="1" si="42"/>
        <v/>
      </c>
      <c r="R700" s="12" t="str">
        <f ca="1">IF(A700="","",IF(G700="","Sem vencimento",IF(N700&lt;=0,"Pago",IF(M700&gt;0,IF(G700&lt;TODAY(),"Parcial vencido","Parcial"),IF(G700&lt;TODAY(),"Vencido",IF(G700=TODAY(),"Vence hoje",IF(G700&lt;=TODAY()+LISTAS!$B$4,"Vence em "&amp;LISTAS!$B$4&amp;" dias","Em aberto")))))))</f>
        <v/>
      </c>
      <c r="S700" s="4"/>
      <c r="T700" s="5" t="str">
        <f t="shared" si="43"/>
        <v/>
      </c>
    </row>
    <row r="701" spans="1:20">
      <c r="A701" s="10"/>
      <c r="B701" s="4"/>
      <c r="C701" s="10"/>
      <c r="D701" s="10"/>
      <c r="E701" s="10"/>
      <c r="F701" s="13"/>
      <c r="G701" s="13"/>
      <c r="H701" s="14"/>
      <c r="I701" s="14"/>
      <c r="J701" s="14"/>
      <c r="K701" s="15" t="str">
        <f t="shared" si="40"/>
        <v/>
      </c>
      <c r="L701" s="13"/>
      <c r="M701" s="14"/>
      <c r="N701" s="15" t="str">
        <f t="shared" si="41"/>
        <v/>
      </c>
      <c r="O701" s="10"/>
      <c r="P701" s="10"/>
      <c r="Q701" s="16" t="str">
        <f t="shared" ca="1" si="42"/>
        <v/>
      </c>
      <c r="R701" s="12" t="str">
        <f ca="1">IF(A701="","",IF(G701="","Sem vencimento",IF(N701&lt;=0,"Pago",IF(M701&gt;0,IF(G701&lt;TODAY(),"Parcial vencido","Parcial"),IF(G701&lt;TODAY(),"Vencido",IF(G701=TODAY(),"Vence hoje",IF(G701&lt;=TODAY()+LISTAS!$B$4,"Vence em "&amp;LISTAS!$B$4&amp;" dias","Em aberto")))))))</f>
        <v/>
      </c>
      <c r="S701" s="4"/>
      <c r="T701" s="5" t="str">
        <f t="shared" si="43"/>
        <v/>
      </c>
    </row>
    <row r="702" spans="1:20">
      <c r="A702" s="10"/>
      <c r="B702" s="4"/>
      <c r="C702" s="10"/>
      <c r="D702" s="10"/>
      <c r="E702" s="10"/>
      <c r="F702" s="13"/>
      <c r="G702" s="13"/>
      <c r="H702" s="14"/>
      <c r="I702" s="14"/>
      <c r="J702" s="14"/>
      <c r="K702" s="15" t="str">
        <f t="shared" si="40"/>
        <v/>
      </c>
      <c r="L702" s="13"/>
      <c r="M702" s="14"/>
      <c r="N702" s="15" t="str">
        <f t="shared" si="41"/>
        <v/>
      </c>
      <c r="O702" s="10"/>
      <c r="P702" s="10"/>
      <c r="Q702" s="16" t="str">
        <f t="shared" ca="1" si="42"/>
        <v/>
      </c>
      <c r="R702" s="12" t="str">
        <f ca="1">IF(A702="","",IF(G702="","Sem vencimento",IF(N702&lt;=0,"Pago",IF(M702&gt;0,IF(G702&lt;TODAY(),"Parcial vencido","Parcial"),IF(G702&lt;TODAY(),"Vencido",IF(G702=TODAY(),"Vence hoje",IF(G702&lt;=TODAY()+LISTAS!$B$4,"Vence em "&amp;LISTAS!$B$4&amp;" dias","Em aberto")))))))</f>
        <v/>
      </c>
      <c r="S702" s="4"/>
      <c r="T702" s="5" t="str">
        <f t="shared" si="43"/>
        <v/>
      </c>
    </row>
    <row r="703" spans="1:20">
      <c r="A703" s="10"/>
      <c r="B703" s="4"/>
      <c r="C703" s="10"/>
      <c r="D703" s="10"/>
      <c r="E703" s="10"/>
      <c r="F703" s="13"/>
      <c r="G703" s="13"/>
      <c r="H703" s="14"/>
      <c r="I703" s="14"/>
      <c r="J703" s="14"/>
      <c r="K703" s="15" t="str">
        <f t="shared" si="40"/>
        <v/>
      </c>
      <c r="L703" s="13"/>
      <c r="M703" s="14"/>
      <c r="N703" s="15" t="str">
        <f t="shared" si="41"/>
        <v/>
      </c>
      <c r="O703" s="10"/>
      <c r="P703" s="10"/>
      <c r="Q703" s="16" t="str">
        <f t="shared" ca="1" si="42"/>
        <v/>
      </c>
      <c r="R703" s="12" t="str">
        <f ca="1">IF(A703="","",IF(G703="","Sem vencimento",IF(N703&lt;=0,"Pago",IF(M703&gt;0,IF(G703&lt;TODAY(),"Parcial vencido","Parcial"),IF(G703&lt;TODAY(),"Vencido",IF(G703=TODAY(),"Vence hoje",IF(G703&lt;=TODAY()+LISTAS!$B$4,"Vence em "&amp;LISTAS!$B$4&amp;" dias","Em aberto")))))))</f>
        <v/>
      </c>
      <c r="S703" s="4"/>
      <c r="T703" s="5" t="str">
        <f t="shared" si="43"/>
        <v/>
      </c>
    </row>
    <row r="704" spans="1:20">
      <c r="A704" s="10"/>
      <c r="B704" s="4"/>
      <c r="C704" s="10"/>
      <c r="D704" s="10"/>
      <c r="E704" s="10"/>
      <c r="F704" s="13"/>
      <c r="G704" s="13"/>
      <c r="H704" s="14"/>
      <c r="I704" s="14"/>
      <c r="J704" s="14"/>
      <c r="K704" s="15" t="str">
        <f t="shared" si="40"/>
        <v/>
      </c>
      <c r="L704" s="13"/>
      <c r="M704" s="14"/>
      <c r="N704" s="15" t="str">
        <f t="shared" si="41"/>
        <v/>
      </c>
      <c r="O704" s="10"/>
      <c r="P704" s="10"/>
      <c r="Q704" s="16" t="str">
        <f t="shared" ca="1" si="42"/>
        <v/>
      </c>
      <c r="R704" s="12" t="str">
        <f ca="1">IF(A704="","",IF(G704="","Sem vencimento",IF(N704&lt;=0,"Pago",IF(M704&gt;0,IF(G704&lt;TODAY(),"Parcial vencido","Parcial"),IF(G704&lt;TODAY(),"Vencido",IF(G704=TODAY(),"Vence hoje",IF(G704&lt;=TODAY()+LISTAS!$B$4,"Vence em "&amp;LISTAS!$B$4&amp;" dias","Em aberto")))))))</f>
        <v/>
      </c>
      <c r="S704" s="4"/>
      <c r="T704" s="5" t="str">
        <f t="shared" si="43"/>
        <v/>
      </c>
    </row>
    <row r="705" spans="1:20">
      <c r="A705" s="10"/>
      <c r="B705" s="4"/>
      <c r="C705" s="10"/>
      <c r="D705" s="10"/>
      <c r="E705" s="10"/>
      <c r="F705" s="13"/>
      <c r="G705" s="13"/>
      <c r="H705" s="14"/>
      <c r="I705" s="14"/>
      <c r="J705" s="14"/>
      <c r="K705" s="15" t="str">
        <f t="shared" si="40"/>
        <v/>
      </c>
      <c r="L705" s="13"/>
      <c r="M705" s="14"/>
      <c r="N705" s="15" t="str">
        <f t="shared" si="41"/>
        <v/>
      </c>
      <c r="O705" s="10"/>
      <c r="P705" s="10"/>
      <c r="Q705" s="16" t="str">
        <f t="shared" ca="1" si="42"/>
        <v/>
      </c>
      <c r="R705" s="12" t="str">
        <f ca="1">IF(A705="","",IF(G705="","Sem vencimento",IF(N705&lt;=0,"Pago",IF(M705&gt;0,IF(G705&lt;TODAY(),"Parcial vencido","Parcial"),IF(G705&lt;TODAY(),"Vencido",IF(G705=TODAY(),"Vence hoje",IF(G705&lt;=TODAY()+LISTAS!$B$4,"Vence em "&amp;LISTAS!$B$4&amp;" dias","Em aberto")))))))</f>
        <v/>
      </c>
      <c r="S705" s="4"/>
      <c r="T705" s="5" t="str">
        <f t="shared" si="43"/>
        <v/>
      </c>
    </row>
    <row r="706" spans="1:20">
      <c r="A706" s="10"/>
      <c r="B706" s="4"/>
      <c r="C706" s="10"/>
      <c r="D706" s="10"/>
      <c r="E706" s="10"/>
      <c r="F706" s="13"/>
      <c r="G706" s="13"/>
      <c r="H706" s="14"/>
      <c r="I706" s="14"/>
      <c r="J706" s="14"/>
      <c r="K706" s="15" t="str">
        <f t="shared" si="40"/>
        <v/>
      </c>
      <c r="L706" s="13"/>
      <c r="M706" s="14"/>
      <c r="N706" s="15" t="str">
        <f t="shared" si="41"/>
        <v/>
      </c>
      <c r="O706" s="10"/>
      <c r="P706" s="10"/>
      <c r="Q706" s="16" t="str">
        <f t="shared" ca="1" si="42"/>
        <v/>
      </c>
      <c r="R706" s="12" t="str">
        <f ca="1">IF(A706="","",IF(G706="","Sem vencimento",IF(N706&lt;=0,"Pago",IF(M706&gt;0,IF(G706&lt;TODAY(),"Parcial vencido","Parcial"),IF(G706&lt;TODAY(),"Vencido",IF(G706=TODAY(),"Vence hoje",IF(G706&lt;=TODAY()+LISTAS!$B$4,"Vence em "&amp;LISTAS!$B$4&amp;" dias","Em aberto")))))))</f>
        <v/>
      </c>
      <c r="S706" s="4"/>
      <c r="T706" s="5" t="str">
        <f t="shared" si="43"/>
        <v/>
      </c>
    </row>
    <row r="707" spans="1:20">
      <c r="A707" s="10"/>
      <c r="B707" s="4"/>
      <c r="C707" s="10"/>
      <c r="D707" s="10"/>
      <c r="E707" s="10"/>
      <c r="F707" s="13"/>
      <c r="G707" s="13"/>
      <c r="H707" s="14"/>
      <c r="I707" s="14"/>
      <c r="J707" s="14"/>
      <c r="K707" s="15" t="str">
        <f t="shared" si="40"/>
        <v/>
      </c>
      <c r="L707" s="13"/>
      <c r="M707" s="14"/>
      <c r="N707" s="15" t="str">
        <f t="shared" si="41"/>
        <v/>
      </c>
      <c r="O707" s="10"/>
      <c r="P707" s="10"/>
      <c r="Q707" s="16" t="str">
        <f t="shared" ca="1" si="42"/>
        <v/>
      </c>
      <c r="R707" s="12" t="str">
        <f ca="1">IF(A707="","",IF(G707="","Sem vencimento",IF(N707&lt;=0,"Pago",IF(M707&gt;0,IF(G707&lt;TODAY(),"Parcial vencido","Parcial"),IF(G707&lt;TODAY(),"Vencido",IF(G707=TODAY(),"Vence hoje",IF(G707&lt;=TODAY()+LISTAS!$B$4,"Vence em "&amp;LISTAS!$B$4&amp;" dias","Em aberto")))))))</f>
        <v/>
      </c>
      <c r="S707" s="4"/>
      <c r="T707" s="5" t="str">
        <f t="shared" si="43"/>
        <v/>
      </c>
    </row>
    <row r="708" spans="1:20">
      <c r="A708" s="10"/>
      <c r="B708" s="4"/>
      <c r="C708" s="10"/>
      <c r="D708" s="10"/>
      <c r="E708" s="10"/>
      <c r="F708" s="13"/>
      <c r="G708" s="13"/>
      <c r="H708" s="14"/>
      <c r="I708" s="14"/>
      <c r="J708" s="14"/>
      <c r="K708" s="15" t="str">
        <f t="shared" si="40"/>
        <v/>
      </c>
      <c r="L708" s="13"/>
      <c r="M708" s="14"/>
      <c r="N708" s="15" t="str">
        <f t="shared" si="41"/>
        <v/>
      </c>
      <c r="O708" s="10"/>
      <c r="P708" s="10"/>
      <c r="Q708" s="16" t="str">
        <f t="shared" ca="1" si="42"/>
        <v/>
      </c>
      <c r="R708" s="12" t="str">
        <f ca="1">IF(A708="","",IF(G708="","Sem vencimento",IF(N708&lt;=0,"Pago",IF(M708&gt;0,IF(G708&lt;TODAY(),"Parcial vencido","Parcial"),IF(G708&lt;TODAY(),"Vencido",IF(G708=TODAY(),"Vence hoje",IF(G708&lt;=TODAY()+LISTAS!$B$4,"Vence em "&amp;LISTAS!$B$4&amp;" dias","Em aberto")))))))</f>
        <v/>
      </c>
      <c r="S708" s="4"/>
      <c r="T708" s="5" t="str">
        <f t="shared" si="43"/>
        <v/>
      </c>
    </row>
    <row r="709" spans="1:20">
      <c r="A709" s="10"/>
      <c r="B709" s="4"/>
      <c r="C709" s="10"/>
      <c r="D709" s="10"/>
      <c r="E709" s="10"/>
      <c r="F709" s="13"/>
      <c r="G709" s="13"/>
      <c r="H709" s="14"/>
      <c r="I709" s="14"/>
      <c r="J709" s="14"/>
      <c r="K709" s="15" t="str">
        <f t="shared" ref="K709:K772" si="44">IF(A709="","",MAX(H709-I709+J709,0))</f>
        <v/>
      </c>
      <c r="L709" s="13"/>
      <c r="M709" s="14"/>
      <c r="N709" s="15" t="str">
        <f t="shared" ref="N709:N772" si="45">IF(A709="","",MAX(K709-M709,0))</f>
        <v/>
      </c>
      <c r="O709" s="10"/>
      <c r="P709" s="10"/>
      <c r="Q709" s="16" t="str">
        <f t="shared" ref="Q709:Q772" ca="1" si="46">IF(OR(A709="",G709="",N709&lt;=0),"",G709-TODAY())</f>
        <v/>
      </c>
      <c r="R709" s="12" t="str">
        <f ca="1">IF(A709="","",IF(G709="","Sem vencimento",IF(N709&lt;=0,"Pago",IF(M709&gt;0,IF(G709&lt;TODAY(),"Parcial vencido","Parcial"),IF(G709&lt;TODAY(),"Vencido",IF(G709=TODAY(),"Vence hoje",IF(G709&lt;=TODAY()+LISTAS!$B$4,"Vence em "&amp;LISTAS!$B$4&amp;" dias","Em aberto")))))))</f>
        <v/>
      </c>
      <c r="S709" s="4"/>
      <c r="T709" s="5" t="str">
        <f t="shared" ref="T709:T772" si="47">IF(A709="","",IF(C709="","Categoria; ","")&amp;IF(G709="","Vencimento; ","")&amp;IF(H709&lt;=0,"Valor; ","")&amp;IF(P709="","Responsável; ","")&amp;IF(AND(M709&gt;0,L709=""),"Data pgto.; ","")&amp;IF(AND(L709&lt;&gt;"",M709&lt;=0),"Valor pago; ","")&amp;IF(M709&gt;K709,"Pagamento &gt; previsto; ","")&amp;IF(AND(E709&lt;&gt;"",COUNTIFS($A$5:$A$1004,A709,$E$5:$E$1004,E709)&gt;1),"Possível duplicidade; ",""))</f>
        <v/>
      </c>
    </row>
    <row r="710" spans="1:20">
      <c r="A710" s="10"/>
      <c r="B710" s="4"/>
      <c r="C710" s="10"/>
      <c r="D710" s="10"/>
      <c r="E710" s="10"/>
      <c r="F710" s="13"/>
      <c r="G710" s="13"/>
      <c r="H710" s="14"/>
      <c r="I710" s="14"/>
      <c r="J710" s="14"/>
      <c r="K710" s="15" t="str">
        <f t="shared" si="44"/>
        <v/>
      </c>
      <c r="L710" s="13"/>
      <c r="M710" s="14"/>
      <c r="N710" s="15" t="str">
        <f t="shared" si="45"/>
        <v/>
      </c>
      <c r="O710" s="10"/>
      <c r="P710" s="10"/>
      <c r="Q710" s="16" t="str">
        <f t="shared" ca="1" si="46"/>
        <v/>
      </c>
      <c r="R710" s="12" t="str">
        <f ca="1">IF(A710="","",IF(G710="","Sem vencimento",IF(N710&lt;=0,"Pago",IF(M710&gt;0,IF(G710&lt;TODAY(),"Parcial vencido","Parcial"),IF(G710&lt;TODAY(),"Vencido",IF(G710=TODAY(),"Vence hoje",IF(G710&lt;=TODAY()+LISTAS!$B$4,"Vence em "&amp;LISTAS!$B$4&amp;" dias","Em aberto")))))))</f>
        <v/>
      </c>
      <c r="S710" s="4"/>
      <c r="T710" s="5" t="str">
        <f t="shared" si="47"/>
        <v/>
      </c>
    </row>
    <row r="711" spans="1:20">
      <c r="A711" s="10"/>
      <c r="B711" s="4"/>
      <c r="C711" s="10"/>
      <c r="D711" s="10"/>
      <c r="E711" s="10"/>
      <c r="F711" s="13"/>
      <c r="G711" s="13"/>
      <c r="H711" s="14"/>
      <c r="I711" s="14"/>
      <c r="J711" s="14"/>
      <c r="K711" s="15" t="str">
        <f t="shared" si="44"/>
        <v/>
      </c>
      <c r="L711" s="13"/>
      <c r="M711" s="14"/>
      <c r="N711" s="15" t="str">
        <f t="shared" si="45"/>
        <v/>
      </c>
      <c r="O711" s="10"/>
      <c r="P711" s="10"/>
      <c r="Q711" s="16" t="str">
        <f t="shared" ca="1" si="46"/>
        <v/>
      </c>
      <c r="R711" s="12" t="str">
        <f ca="1">IF(A711="","",IF(G711="","Sem vencimento",IF(N711&lt;=0,"Pago",IF(M711&gt;0,IF(G711&lt;TODAY(),"Parcial vencido","Parcial"),IF(G711&lt;TODAY(),"Vencido",IF(G711=TODAY(),"Vence hoje",IF(G711&lt;=TODAY()+LISTAS!$B$4,"Vence em "&amp;LISTAS!$B$4&amp;" dias","Em aberto")))))))</f>
        <v/>
      </c>
      <c r="S711" s="4"/>
      <c r="T711" s="5" t="str">
        <f t="shared" si="47"/>
        <v/>
      </c>
    </row>
    <row r="712" spans="1:20">
      <c r="A712" s="10"/>
      <c r="B712" s="4"/>
      <c r="C712" s="10"/>
      <c r="D712" s="10"/>
      <c r="E712" s="10"/>
      <c r="F712" s="13"/>
      <c r="G712" s="13"/>
      <c r="H712" s="14"/>
      <c r="I712" s="14"/>
      <c r="J712" s="14"/>
      <c r="K712" s="15" t="str">
        <f t="shared" si="44"/>
        <v/>
      </c>
      <c r="L712" s="13"/>
      <c r="M712" s="14"/>
      <c r="N712" s="15" t="str">
        <f t="shared" si="45"/>
        <v/>
      </c>
      <c r="O712" s="10"/>
      <c r="P712" s="10"/>
      <c r="Q712" s="16" t="str">
        <f t="shared" ca="1" si="46"/>
        <v/>
      </c>
      <c r="R712" s="12" t="str">
        <f ca="1">IF(A712="","",IF(G712="","Sem vencimento",IF(N712&lt;=0,"Pago",IF(M712&gt;0,IF(G712&lt;TODAY(),"Parcial vencido","Parcial"),IF(G712&lt;TODAY(),"Vencido",IF(G712=TODAY(),"Vence hoje",IF(G712&lt;=TODAY()+LISTAS!$B$4,"Vence em "&amp;LISTAS!$B$4&amp;" dias","Em aberto")))))))</f>
        <v/>
      </c>
      <c r="S712" s="4"/>
      <c r="T712" s="5" t="str">
        <f t="shared" si="47"/>
        <v/>
      </c>
    </row>
    <row r="713" spans="1:20">
      <c r="A713" s="10"/>
      <c r="B713" s="4"/>
      <c r="C713" s="10"/>
      <c r="D713" s="10"/>
      <c r="E713" s="10"/>
      <c r="F713" s="13"/>
      <c r="G713" s="13"/>
      <c r="H713" s="14"/>
      <c r="I713" s="14"/>
      <c r="J713" s="14"/>
      <c r="K713" s="15" t="str">
        <f t="shared" si="44"/>
        <v/>
      </c>
      <c r="L713" s="13"/>
      <c r="M713" s="14"/>
      <c r="N713" s="15" t="str">
        <f t="shared" si="45"/>
        <v/>
      </c>
      <c r="O713" s="10"/>
      <c r="P713" s="10"/>
      <c r="Q713" s="16" t="str">
        <f t="shared" ca="1" si="46"/>
        <v/>
      </c>
      <c r="R713" s="12" t="str">
        <f ca="1">IF(A713="","",IF(G713="","Sem vencimento",IF(N713&lt;=0,"Pago",IF(M713&gt;0,IF(G713&lt;TODAY(),"Parcial vencido","Parcial"),IF(G713&lt;TODAY(),"Vencido",IF(G713=TODAY(),"Vence hoje",IF(G713&lt;=TODAY()+LISTAS!$B$4,"Vence em "&amp;LISTAS!$B$4&amp;" dias","Em aberto")))))))</f>
        <v/>
      </c>
      <c r="S713" s="4"/>
      <c r="T713" s="5" t="str">
        <f t="shared" si="47"/>
        <v/>
      </c>
    </row>
    <row r="714" spans="1:20">
      <c r="A714" s="10"/>
      <c r="B714" s="4"/>
      <c r="C714" s="10"/>
      <c r="D714" s="10"/>
      <c r="E714" s="10"/>
      <c r="F714" s="13"/>
      <c r="G714" s="13"/>
      <c r="H714" s="14"/>
      <c r="I714" s="14"/>
      <c r="J714" s="14"/>
      <c r="K714" s="15" t="str">
        <f t="shared" si="44"/>
        <v/>
      </c>
      <c r="L714" s="13"/>
      <c r="M714" s="14"/>
      <c r="N714" s="15" t="str">
        <f t="shared" si="45"/>
        <v/>
      </c>
      <c r="O714" s="10"/>
      <c r="P714" s="10"/>
      <c r="Q714" s="16" t="str">
        <f t="shared" ca="1" si="46"/>
        <v/>
      </c>
      <c r="R714" s="12" t="str">
        <f ca="1">IF(A714="","",IF(G714="","Sem vencimento",IF(N714&lt;=0,"Pago",IF(M714&gt;0,IF(G714&lt;TODAY(),"Parcial vencido","Parcial"),IF(G714&lt;TODAY(),"Vencido",IF(G714=TODAY(),"Vence hoje",IF(G714&lt;=TODAY()+LISTAS!$B$4,"Vence em "&amp;LISTAS!$B$4&amp;" dias","Em aberto")))))))</f>
        <v/>
      </c>
      <c r="S714" s="4"/>
      <c r="T714" s="5" t="str">
        <f t="shared" si="47"/>
        <v/>
      </c>
    </row>
    <row r="715" spans="1:20">
      <c r="A715" s="10"/>
      <c r="B715" s="4"/>
      <c r="C715" s="10"/>
      <c r="D715" s="10"/>
      <c r="E715" s="10"/>
      <c r="F715" s="13"/>
      <c r="G715" s="13"/>
      <c r="H715" s="14"/>
      <c r="I715" s="14"/>
      <c r="J715" s="14"/>
      <c r="K715" s="15" t="str">
        <f t="shared" si="44"/>
        <v/>
      </c>
      <c r="L715" s="13"/>
      <c r="M715" s="14"/>
      <c r="N715" s="15" t="str">
        <f t="shared" si="45"/>
        <v/>
      </c>
      <c r="O715" s="10"/>
      <c r="P715" s="10"/>
      <c r="Q715" s="16" t="str">
        <f t="shared" ca="1" si="46"/>
        <v/>
      </c>
      <c r="R715" s="12" t="str">
        <f ca="1">IF(A715="","",IF(G715="","Sem vencimento",IF(N715&lt;=0,"Pago",IF(M715&gt;0,IF(G715&lt;TODAY(),"Parcial vencido","Parcial"),IF(G715&lt;TODAY(),"Vencido",IF(G715=TODAY(),"Vence hoje",IF(G715&lt;=TODAY()+LISTAS!$B$4,"Vence em "&amp;LISTAS!$B$4&amp;" dias","Em aberto")))))))</f>
        <v/>
      </c>
      <c r="S715" s="4"/>
      <c r="T715" s="5" t="str">
        <f t="shared" si="47"/>
        <v/>
      </c>
    </row>
    <row r="716" spans="1:20">
      <c r="A716" s="10"/>
      <c r="B716" s="4"/>
      <c r="C716" s="10"/>
      <c r="D716" s="10"/>
      <c r="E716" s="10"/>
      <c r="F716" s="13"/>
      <c r="G716" s="13"/>
      <c r="H716" s="14"/>
      <c r="I716" s="14"/>
      <c r="J716" s="14"/>
      <c r="K716" s="15" t="str">
        <f t="shared" si="44"/>
        <v/>
      </c>
      <c r="L716" s="13"/>
      <c r="M716" s="14"/>
      <c r="N716" s="15" t="str">
        <f t="shared" si="45"/>
        <v/>
      </c>
      <c r="O716" s="10"/>
      <c r="P716" s="10"/>
      <c r="Q716" s="16" t="str">
        <f t="shared" ca="1" si="46"/>
        <v/>
      </c>
      <c r="R716" s="12" t="str">
        <f ca="1">IF(A716="","",IF(G716="","Sem vencimento",IF(N716&lt;=0,"Pago",IF(M716&gt;0,IF(G716&lt;TODAY(),"Parcial vencido","Parcial"),IF(G716&lt;TODAY(),"Vencido",IF(G716=TODAY(),"Vence hoje",IF(G716&lt;=TODAY()+LISTAS!$B$4,"Vence em "&amp;LISTAS!$B$4&amp;" dias","Em aberto")))))))</f>
        <v/>
      </c>
      <c r="S716" s="4"/>
      <c r="T716" s="5" t="str">
        <f t="shared" si="47"/>
        <v/>
      </c>
    </row>
    <row r="717" spans="1:20">
      <c r="A717" s="10"/>
      <c r="B717" s="4"/>
      <c r="C717" s="10"/>
      <c r="D717" s="10"/>
      <c r="E717" s="10"/>
      <c r="F717" s="13"/>
      <c r="G717" s="13"/>
      <c r="H717" s="14"/>
      <c r="I717" s="14"/>
      <c r="J717" s="14"/>
      <c r="K717" s="15" t="str">
        <f t="shared" si="44"/>
        <v/>
      </c>
      <c r="L717" s="13"/>
      <c r="M717" s="14"/>
      <c r="N717" s="15" t="str">
        <f t="shared" si="45"/>
        <v/>
      </c>
      <c r="O717" s="10"/>
      <c r="P717" s="10"/>
      <c r="Q717" s="16" t="str">
        <f t="shared" ca="1" si="46"/>
        <v/>
      </c>
      <c r="R717" s="12" t="str">
        <f ca="1">IF(A717="","",IF(G717="","Sem vencimento",IF(N717&lt;=0,"Pago",IF(M717&gt;0,IF(G717&lt;TODAY(),"Parcial vencido","Parcial"),IF(G717&lt;TODAY(),"Vencido",IF(G717=TODAY(),"Vence hoje",IF(G717&lt;=TODAY()+LISTAS!$B$4,"Vence em "&amp;LISTAS!$B$4&amp;" dias","Em aberto")))))))</f>
        <v/>
      </c>
      <c r="S717" s="4"/>
      <c r="T717" s="5" t="str">
        <f t="shared" si="47"/>
        <v/>
      </c>
    </row>
    <row r="718" spans="1:20">
      <c r="A718" s="10"/>
      <c r="B718" s="4"/>
      <c r="C718" s="10"/>
      <c r="D718" s="10"/>
      <c r="E718" s="10"/>
      <c r="F718" s="13"/>
      <c r="G718" s="13"/>
      <c r="H718" s="14"/>
      <c r="I718" s="14"/>
      <c r="J718" s="14"/>
      <c r="K718" s="15" t="str">
        <f t="shared" si="44"/>
        <v/>
      </c>
      <c r="L718" s="13"/>
      <c r="M718" s="14"/>
      <c r="N718" s="15" t="str">
        <f t="shared" si="45"/>
        <v/>
      </c>
      <c r="O718" s="10"/>
      <c r="P718" s="10"/>
      <c r="Q718" s="16" t="str">
        <f t="shared" ca="1" si="46"/>
        <v/>
      </c>
      <c r="R718" s="12" t="str">
        <f ca="1">IF(A718="","",IF(G718="","Sem vencimento",IF(N718&lt;=0,"Pago",IF(M718&gt;0,IF(G718&lt;TODAY(),"Parcial vencido","Parcial"),IF(G718&lt;TODAY(),"Vencido",IF(G718=TODAY(),"Vence hoje",IF(G718&lt;=TODAY()+LISTAS!$B$4,"Vence em "&amp;LISTAS!$B$4&amp;" dias","Em aberto")))))))</f>
        <v/>
      </c>
      <c r="S718" s="4"/>
      <c r="T718" s="5" t="str">
        <f t="shared" si="47"/>
        <v/>
      </c>
    </row>
    <row r="719" spans="1:20">
      <c r="A719" s="10"/>
      <c r="B719" s="4"/>
      <c r="C719" s="10"/>
      <c r="D719" s="10"/>
      <c r="E719" s="10"/>
      <c r="F719" s="13"/>
      <c r="G719" s="13"/>
      <c r="H719" s="14"/>
      <c r="I719" s="14"/>
      <c r="J719" s="14"/>
      <c r="K719" s="15" t="str">
        <f t="shared" si="44"/>
        <v/>
      </c>
      <c r="L719" s="13"/>
      <c r="M719" s="14"/>
      <c r="N719" s="15" t="str">
        <f t="shared" si="45"/>
        <v/>
      </c>
      <c r="O719" s="10"/>
      <c r="P719" s="10"/>
      <c r="Q719" s="16" t="str">
        <f t="shared" ca="1" si="46"/>
        <v/>
      </c>
      <c r="R719" s="12" t="str">
        <f ca="1">IF(A719="","",IF(G719="","Sem vencimento",IF(N719&lt;=0,"Pago",IF(M719&gt;0,IF(G719&lt;TODAY(),"Parcial vencido","Parcial"),IF(G719&lt;TODAY(),"Vencido",IF(G719=TODAY(),"Vence hoje",IF(G719&lt;=TODAY()+LISTAS!$B$4,"Vence em "&amp;LISTAS!$B$4&amp;" dias","Em aberto")))))))</f>
        <v/>
      </c>
      <c r="S719" s="4"/>
      <c r="T719" s="5" t="str">
        <f t="shared" si="47"/>
        <v/>
      </c>
    </row>
    <row r="720" spans="1:20">
      <c r="A720" s="10"/>
      <c r="B720" s="4"/>
      <c r="C720" s="10"/>
      <c r="D720" s="10"/>
      <c r="E720" s="10"/>
      <c r="F720" s="13"/>
      <c r="G720" s="13"/>
      <c r="H720" s="14"/>
      <c r="I720" s="14"/>
      <c r="J720" s="14"/>
      <c r="K720" s="15" t="str">
        <f t="shared" si="44"/>
        <v/>
      </c>
      <c r="L720" s="13"/>
      <c r="M720" s="14"/>
      <c r="N720" s="15" t="str">
        <f t="shared" si="45"/>
        <v/>
      </c>
      <c r="O720" s="10"/>
      <c r="P720" s="10"/>
      <c r="Q720" s="16" t="str">
        <f t="shared" ca="1" si="46"/>
        <v/>
      </c>
      <c r="R720" s="12" t="str">
        <f ca="1">IF(A720="","",IF(G720="","Sem vencimento",IF(N720&lt;=0,"Pago",IF(M720&gt;0,IF(G720&lt;TODAY(),"Parcial vencido","Parcial"),IF(G720&lt;TODAY(),"Vencido",IF(G720=TODAY(),"Vence hoje",IF(G720&lt;=TODAY()+LISTAS!$B$4,"Vence em "&amp;LISTAS!$B$4&amp;" dias","Em aberto")))))))</f>
        <v/>
      </c>
      <c r="S720" s="4"/>
      <c r="T720" s="5" t="str">
        <f t="shared" si="47"/>
        <v/>
      </c>
    </row>
    <row r="721" spans="1:20">
      <c r="A721" s="10"/>
      <c r="B721" s="4"/>
      <c r="C721" s="10"/>
      <c r="D721" s="10"/>
      <c r="E721" s="10"/>
      <c r="F721" s="13"/>
      <c r="G721" s="13"/>
      <c r="H721" s="14"/>
      <c r="I721" s="14"/>
      <c r="J721" s="14"/>
      <c r="K721" s="15" t="str">
        <f t="shared" si="44"/>
        <v/>
      </c>
      <c r="L721" s="13"/>
      <c r="M721" s="14"/>
      <c r="N721" s="15" t="str">
        <f t="shared" si="45"/>
        <v/>
      </c>
      <c r="O721" s="10"/>
      <c r="P721" s="10"/>
      <c r="Q721" s="16" t="str">
        <f t="shared" ca="1" si="46"/>
        <v/>
      </c>
      <c r="R721" s="12" t="str">
        <f ca="1">IF(A721="","",IF(G721="","Sem vencimento",IF(N721&lt;=0,"Pago",IF(M721&gt;0,IF(G721&lt;TODAY(),"Parcial vencido","Parcial"),IF(G721&lt;TODAY(),"Vencido",IF(G721=TODAY(),"Vence hoje",IF(G721&lt;=TODAY()+LISTAS!$B$4,"Vence em "&amp;LISTAS!$B$4&amp;" dias","Em aberto")))))))</f>
        <v/>
      </c>
      <c r="S721" s="4"/>
      <c r="T721" s="5" t="str">
        <f t="shared" si="47"/>
        <v/>
      </c>
    </row>
    <row r="722" spans="1:20">
      <c r="A722" s="10"/>
      <c r="B722" s="4"/>
      <c r="C722" s="10"/>
      <c r="D722" s="10"/>
      <c r="E722" s="10"/>
      <c r="F722" s="13"/>
      <c r="G722" s="13"/>
      <c r="H722" s="14"/>
      <c r="I722" s="14"/>
      <c r="J722" s="14"/>
      <c r="K722" s="15" t="str">
        <f t="shared" si="44"/>
        <v/>
      </c>
      <c r="L722" s="13"/>
      <c r="M722" s="14"/>
      <c r="N722" s="15" t="str">
        <f t="shared" si="45"/>
        <v/>
      </c>
      <c r="O722" s="10"/>
      <c r="P722" s="10"/>
      <c r="Q722" s="16" t="str">
        <f t="shared" ca="1" si="46"/>
        <v/>
      </c>
      <c r="R722" s="12" t="str">
        <f ca="1">IF(A722="","",IF(G722="","Sem vencimento",IF(N722&lt;=0,"Pago",IF(M722&gt;0,IF(G722&lt;TODAY(),"Parcial vencido","Parcial"),IF(G722&lt;TODAY(),"Vencido",IF(G722=TODAY(),"Vence hoje",IF(G722&lt;=TODAY()+LISTAS!$B$4,"Vence em "&amp;LISTAS!$B$4&amp;" dias","Em aberto")))))))</f>
        <v/>
      </c>
      <c r="S722" s="4"/>
      <c r="T722" s="5" t="str">
        <f t="shared" si="47"/>
        <v/>
      </c>
    </row>
    <row r="723" spans="1:20">
      <c r="A723" s="10"/>
      <c r="B723" s="4"/>
      <c r="C723" s="10"/>
      <c r="D723" s="10"/>
      <c r="E723" s="10"/>
      <c r="F723" s="13"/>
      <c r="G723" s="13"/>
      <c r="H723" s="14"/>
      <c r="I723" s="14"/>
      <c r="J723" s="14"/>
      <c r="K723" s="15" t="str">
        <f t="shared" si="44"/>
        <v/>
      </c>
      <c r="L723" s="13"/>
      <c r="M723" s="14"/>
      <c r="N723" s="15" t="str">
        <f t="shared" si="45"/>
        <v/>
      </c>
      <c r="O723" s="10"/>
      <c r="P723" s="10"/>
      <c r="Q723" s="16" t="str">
        <f t="shared" ca="1" si="46"/>
        <v/>
      </c>
      <c r="R723" s="12" t="str">
        <f ca="1">IF(A723="","",IF(G723="","Sem vencimento",IF(N723&lt;=0,"Pago",IF(M723&gt;0,IF(G723&lt;TODAY(),"Parcial vencido","Parcial"),IF(G723&lt;TODAY(),"Vencido",IF(G723=TODAY(),"Vence hoje",IF(G723&lt;=TODAY()+LISTAS!$B$4,"Vence em "&amp;LISTAS!$B$4&amp;" dias","Em aberto")))))))</f>
        <v/>
      </c>
      <c r="S723" s="4"/>
      <c r="T723" s="5" t="str">
        <f t="shared" si="47"/>
        <v/>
      </c>
    </row>
    <row r="724" spans="1:20">
      <c r="A724" s="10"/>
      <c r="B724" s="4"/>
      <c r="C724" s="10"/>
      <c r="D724" s="10"/>
      <c r="E724" s="10"/>
      <c r="F724" s="13"/>
      <c r="G724" s="13"/>
      <c r="H724" s="14"/>
      <c r="I724" s="14"/>
      <c r="J724" s="14"/>
      <c r="K724" s="15" t="str">
        <f t="shared" si="44"/>
        <v/>
      </c>
      <c r="L724" s="13"/>
      <c r="M724" s="14"/>
      <c r="N724" s="15" t="str">
        <f t="shared" si="45"/>
        <v/>
      </c>
      <c r="O724" s="10"/>
      <c r="P724" s="10"/>
      <c r="Q724" s="16" t="str">
        <f t="shared" ca="1" si="46"/>
        <v/>
      </c>
      <c r="R724" s="12" t="str">
        <f ca="1">IF(A724="","",IF(G724="","Sem vencimento",IF(N724&lt;=0,"Pago",IF(M724&gt;0,IF(G724&lt;TODAY(),"Parcial vencido","Parcial"),IF(G724&lt;TODAY(),"Vencido",IF(G724=TODAY(),"Vence hoje",IF(G724&lt;=TODAY()+LISTAS!$B$4,"Vence em "&amp;LISTAS!$B$4&amp;" dias","Em aberto")))))))</f>
        <v/>
      </c>
      <c r="S724" s="4"/>
      <c r="T724" s="5" t="str">
        <f t="shared" si="47"/>
        <v/>
      </c>
    </row>
    <row r="725" spans="1:20">
      <c r="A725" s="10"/>
      <c r="B725" s="4"/>
      <c r="C725" s="10"/>
      <c r="D725" s="10"/>
      <c r="E725" s="10"/>
      <c r="F725" s="13"/>
      <c r="G725" s="13"/>
      <c r="H725" s="14"/>
      <c r="I725" s="14"/>
      <c r="J725" s="14"/>
      <c r="K725" s="15" t="str">
        <f t="shared" si="44"/>
        <v/>
      </c>
      <c r="L725" s="13"/>
      <c r="M725" s="14"/>
      <c r="N725" s="15" t="str">
        <f t="shared" si="45"/>
        <v/>
      </c>
      <c r="O725" s="10"/>
      <c r="P725" s="10"/>
      <c r="Q725" s="16" t="str">
        <f t="shared" ca="1" si="46"/>
        <v/>
      </c>
      <c r="R725" s="12" t="str">
        <f ca="1">IF(A725="","",IF(G725="","Sem vencimento",IF(N725&lt;=0,"Pago",IF(M725&gt;0,IF(G725&lt;TODAY(),"Parcial vencido","Parcial"),IF(G725&lt;TODAY(),"Vencido",IF(G725=TODAY(),"Vence hoje",IF(G725&lt;=TODAY()+LISTAS!$B$4,"Vence em "&amp;LISTAS!$B$4&amp;" dias","Em aberto")))))))</f>
        <v/>
      </c>
      <c r="S725" s="4"/>
      <c r="T725" s="5" t="str">
        <f t="shared" si="47"/>
        <v/>
      </c>
    </row>
    <row r="726" spans="1:20">
      <c r="A726" s="10"/>
      <c r="B726" s="4"/>
      <c r="C726" s="10"/>
      <c r="D726" s="10"/>
      <c r="E726" s="10"/>
      <c r="F726" s="13"/>
      <c r="G726" s="13"/>
      <c r="H726" s="14"/>
      <c r="I726" s="14"/>
      <c r="J726" s="14"/>
      <c r="K726" s="15" t="str">
        <f t="shared" si="44"/>
        <v/>
      </c>
      <c r="L726" s="13"/>
      <c r="M726" s="14"/>
      <c r="N726" s="15" t="str">
        <f t="shared" si="45"/>
        <v/>
      </c>
      <c r="O726" s="10"/>
      <c r="P726" s="10"/>
      <c r="Q726" s="16" t="str">
        <f t="shared" ca="1" si="46"/>
        <v/>
      </c>
      <c r="R726" s="12" t="str">
        <f ca="1">IF(A726="","",IF(G726="","Sem vencimento",IF(N726&lt;=0,"Pago",IF(M726&gt;0,IF(G726&lt;TODAY(),"Parcial vencido","Parcial"),IF(G726&lt;TODAY(),"Vencido",IF(G726=TODAY(),"Vence hoje",IF(G726&lt;=TODAY()+LISTAS!$B$4,"Vence em "&amp;LISTAS!$B$4&amp;" dias","Em aberto")))))))</f>
        <v/>
      </c>
      <c r="S726" s="4"/>
      <c r="T726" s="5" t="str">
        <f t="shared" si="47"/>
        <v/>
      </c>
    </row>
    <row r="727" spans="1:20">
      <c r="A727" s="10"/>
      <c r="B727" s="4"/>
      <c r="C727" s="10"/>
      <c r="D727" s="10"/>
      <c r="E727" s="10"/>
      <c r="F727" s="13"/>
      <c r="G727" s="13"/>
      <c r="H727" s="14"/>
      <c r="I727" s="14"/>
      <c r="J727" s="14"/>
      <c r="K727" s="15" t="str">
        <f t="shared" si="44"/>
        <v/>
      </c>
      <c r="L727" s="13"/>
      <c r="M727" s="14"/>
      <c r="N727" s="15" t="str">
        <f t="shared" si="45"/>
        <v/>
      </c>
      <c r="O727" s="10"/>
      <c r="P727" s="10"/>
      <c r="Q727" s="16" t="str">
        <f t="shared" ca="1" si="46"/>
        <v/>
      </c>
      <c r="R727" s="12" t="str">
        <f ca="1">IF(A727="","",IF(G727="","Sem vencimento",IF(N727&lt;=0,"Pago",IF(M727&gt;0,IF(G727&lt;TODAY(),"Parcial vencido","Parcial"),IF(G727&lt;TODAY(),"Vencido",IF(G727=TODAY(),"Vence hoje",IF(G727&lt;=TODAY()+LISTAS!$B$4,"Vence em "&amp;LISTAS!$B$4&amp;" dias","Em aberto")))))))</f>
        <v/>
      </c>
      <c r="S727" s="4"/>
      <c r="T727" s="5" t="str">
        <f t="shared" si="47"/>
        <v/>
      </c>
    </row>
    <row r="728" spans="1:20">
      <c r="A728" s="10"/>
      <c r="B728" s="4"/>
      <c r="C728" s="10"/>
      <c r="D728" s="10"/>
      <c r="E728" s="10"/>
      <c r="F728" s="13"/>
      <c r="G728" s="13"/>
      <c r="H728" s="14"/>
      <c r="I728" s="14"/>
      <c r="J728" s="14"/>
      <c r="K728" s="15" t="str">
        <f t="shared" si="44"/>
        <v/>
      </c>
      <c r="L728" s="13"/>
      <c r="M728" s="14"/>
      <c r="N728" s="15" t="str">
        <f t="shared" si="45"/>
        <v/>
      </c>
      <c r="O728" s="10"/>
      <c r="P728" s="10"/>
      <c r="Q728" s="16" t="str">
        <f t="shared" ca="1" si="46"/>
        <v/>
      </c>
      <c r="R728" s="12" t="str">
        <f ca="1">IF(A728="","",IF(G728="","Sem vencimento",IF(N728&lt;=0,"Pago",IF(M728&gt;0,IF(G728&lt;TODAY(),"Parcial vencido","Parcial"),IF(G728&lt;TODAY(),"Vencido",IF(G728=TODAY(),"Vence hoje",IF(G728&lt;=TODAY()+LISTAS!$B$4,"Vence em "&amp;LISTAS!$B$4&amp;" dias","Em aberto")))))))</f>
        <v/>
      </c>
      <c r="S728" s="4"/>
      <c r="T728" s="5" t="str">
        <f t="shared" si="47"/>
        <v/>
      </c>
    </row>
    <row r="729" spans="1:20">
      <c r="A729" s="10"/>
      <c r="B729" s="4"/>
      <c r="C729" s="10"/>
      <c r="D729" s="10"/>
      <c r="E729" s="10"/>
      <c r="F729" s="13"/>
      <c r="G729" s="13"/>
      <c r="H729" s="14"/>
      <c r="I729" s="14"/>
      <c r="J729" s="14"/>
      <c r="K729" s="15" t="str">
        <f t="shared" si="44"/>
        <v/>
      </c>
      <c r="L729" s="13"/>
      <c r="M729" s="14"/>
      <c r="N729" s="15" t="str">
        <f t="shared" si="45"/>
        <v/>
      </c>
      <c r="O729" s="10"/>
      <c r="P729" s="10"/>
      <c r="Q729" s="16" t="str">
        <f t="shared" ca="1" si="46"/>
        <v/>
      </c>
      <c r="R729" s="12" t="str">
        <f ca="1">IF(A729="","",IF(G729="","Sem vencimento",IF(N729&lt;=0,"Pago",IF(M729&gt;0,IF(G729&lt;TODAY(),"Parcial vencido","Parcial"),IF(G729&lt;TODAY(),"Vencido",IF(G729=TODAY(),"Vence hoje",IF(G729&lt;=TODAY()+LISTAS!$B$4,"Vence em "&amp;LISTAS!$B$4&amp;" dias","Em aberto")))))))</f>
        <v/>
      </c>
      <c r="S729" s="4"/>
      <c r="T729" s="5" t="str">
        <f t="shared" si="47"/>
        <v/>
      </c>
    </row>
    <row r="730" spans="1:20">
      <c r="A730" s="10"/>
      <c r="B730" s="4"/>
      <c r="C730" s="10"/>
      <c r="D730" s="10"/>
      <c r="E730" s="10"/>
      <c r="F730" s="13"/>
      <c r="G730" s="13"/>
      <c r="H730" s="14"/>
      <c r="I730" s="14"/>
      <c r="J730" s="14"/>
      <c r="K730" s="15" t="str">
        <f t="shared" si="44"/>
        <v/>
      </c>
      <c r="L730" s="13"/>
      <c r="M730" s="14"/>
      <c r="N730" s="15" t="str">
        <f t="shared" si="45"/>
        <v/>
      </c>
      <c r="O730" s="10"/>
      <c r="P730" s="10"/>
      <c r="Q730" s="16" t="str">
        <f t="shared" ca="1" si="46"/>
        <v/>
      </c>
      <c r="R730" s="12" t="str">
        <f ca="1">IF(A730="","",IF(G730="","Sem vencimento",IF(N730&lt;=0,"Pago",IF(M730&gt;0,IF(G730&lt;TODAY(),"Parcial vencido","Parcial"),IF(G730&lt;TODAY(),"Vencido",IF(G730=TODAY(),"Vence hoje",IF(G730&lt;=TODAY()+LISTAS!$B$4,"Vence em "&amp;LISTAS!$B$4&amp;" dias","Em aberto")))))))</f>
        <v/>
      </c>
      <c r="S730" s="4"/>
      <c r="T730" s="5" t="str">
        <f t="shared" si="47"/>
        <v/>
      </c>
    </row>
    <row r="731" spans="1:20">
      <c r="A731" s="10"/>
      <c r="B731" s="4"/>
      <c r="C731" s="10"/>
      <c r="D731" s="10"/>
      <c r="E731" s="10"/>
      <c r="F731" s="13"/>
      <c r="G731" s="13"/>
      <c r="H731" s="14"/>
      <c r="I731" s="14"/>
      <c r="J731" s="14"/>
      <c r="K731" s="15" t="str">
        <f t="shared" si="44"/>
        <v/>
      </c>
      <c r="L731" s="13"/>
      <c r="M731" s="14"/>
      <c r="N731" s="15" t="str">
        <f t="shared" si="45"/>
        <v/>
      </c>
      <c r="O731" s="10"/>
      <c r="P731" s="10"/>
      <c r="Q731" s="16" t="str">
        <f t="shared" ca="1" si="46"/>
        <v/>
      </c>
      <c r="R731" s="12" t="str">
        <f ca="1">IF(A731="","",IF(G731="","Sem vencimento",IF(N731&lt;=0,"Pago",IF(M731&gt;0,IF(G731&lt;TODAY(),"Parcial vencido","Parcial"),IF(G731&lt;TODAY(),"Vencido",IF(G731=TODAY(),"Vence hoje",IF(G731&lt;=TODAY()+LISTAS!$B$4,"Vence em "&amp;LISTAS!$B$4&amp;" dias","Em aberto")))))))</f>
        <v/>
      </c>
      <c r="S731" s="4"/>
      <c r="T731" s="5" t="str">
        <f t="shared" si="47"/>
        <v/>
      </c>
    </row>
    <row r="732" spans="1:20">
      <c r="A732" s="10"/>
      <c r="B732" s="4"/>
      <c r="C732" s="10"/>
      <c r="D732" s="10"/>
      <c r="E732" s="10"/>
      <c r="F732" s="13"/>
      <c r="G732" s="13"/>
      <c r="H732" s="14"/>
      <c r="I732" s="14"/>
      <c r="J732" s="14"/>
      <c r="K732" s="15" t="str">
        <f t="shared" si="44"/>
        <v/>
      </c>
      <c r="L732" s="13"/>
      <c r="M732" s="14"/>
      <c r="N732" s="15" t="str">
        <f t="shared" si="45"/>
        <v/>
      </c>
      <c r="O732" s="10"/>
      <c r="P732" s="10"/>
      <c r="Q732" s="16" t="str">
        <f t="shared" ca="1" si="46"/>
        <v/>
      </c>
      <c r="R732" s="12" t="str">
        <f ca="1">IF(A732="","",IF(G732="","Sem vencimento",IF(N732&lt;=0,"Pago",IF(M732&gt;0,IF(G732&lt;TODAY(),"Parcial vencido","Parcial"),IF(G732&lt;TODAY(),"Vencido",IF(G732=TODAY(),"Vence hoje",IF(G732&lt;=TODAY()+LISTAS!$B$4,"Vence em "&amp;LISTAS!$B$4&amp;" dias","Em aberto")))))))</f>
        <v/>
      </c>
      <c r="S732" s="4"/>
      <c r="T732" s="5" t="str">
        <f t="shared" si="47"/>
        <v/>
      </c>
    </row>
    <row r="733" spans="1:20">
      <c r="A733" s="10"/>
      <c r="B733" s="4"/>
      <c r="C733" s="10"/>
      <c r="D733" s="10"/>
      <c r="E733" s="10"/>
      <c r="F733" s="13"/>
      <c r="G733" s="13"/>
      <c r="H733" s="14"/>
      <c r="I733" s="14"/>
      <c r="J733" s="14"/>
      <c r="K733" s="15" t="str">
        <f t="shared" si="44"/>
        <v/>
      </c>
      <c r="L733" s="13"/>
      <c r="M733" s="14"/>
      <c r="N733" s="15" t="str">
        <f t="shared" si="45"/>
        <v/>
      </c>
      <c r="O733" s="10"/>
      <c r="P733" s="10"/>
      <c r="Q733" s="16" t="str">
        <f t="shared" ca="1" si="46"/>
        <v/>
      </c>
      <c r="R733" s="12" t="str">
        <f ca="1">IF(A733="","",IF(G733="","Sem vencimento",IF(N733&lt;=0,"Pago",IF(M733&gt;0,IF(G733&lt;TODAY(),"Parcial vencido","Parcial"),IF(G733&lt;TODAY(),"Vencido",IF(G733=TODAY(),"Vence hoje",IF(G733&lt;=TODAY()+LISTAS!$B$4,"Vence em "&amp;LISTAS!$B$4&amp;" dias","Em aberto")))))))</f>
        <v/>
      </c>
      <c r="S733" s="4"/>
      <c r="T733" s="5" t="str">
        <f t="shared" si="47"/>
        <v/>
      </c>
    </row>
    <row r="734" spans="1:20">
      <c r="A734" s="10"/>
      <c r="B734" s="4"/>
      <c r="C734" s="10"/>
      <c r="D734" s="10"/>
      <c r="E734" s="10"/>
      <c r="F734" s="13"/>
      <c r="G734" s="13"/>
      <c r="H734" s="14"/>
      <c r="I734" s="14"/>
      <c r="J734" s="14"/>
      <c r="K734" s="15" t="str">
        <f t="shared" si="44"/>
        <v/>
      </c>
      <c r="L734" s="13"/>
      <c r="M734" s="14"/>
      <c r="N734" s="15" t="str">
        <f t="shared" si="45"/>
        <v/>
      </c>
      <c r="O734" s="10"/>
      <c r="P734" s="10"/>
      <c r="Q734" s="16" t="str">
        <f t="shared" ca="1" si="46"/>
        <v/>
      </c>
      <c r="R734" s="12" t="str">
        <f ca="1">IF(A734="","",IF(G734="","Sem vencimento",IF(N734&lt;=0,"Pago",IF(M734&gt;0,IF(G734&lt;TODAY(),"Parcial vencido","Parcial"),IF(G734&lt;TODAY(),"Vencido",IF(G734=TODAY(),"Vence hoje",IF(G734&lt;=TODAY()+LISTAS!$B$4,"Vence em "&amp;LISTAS!$B$4&amp;" dias","Em aberto")))))))</f>
        <v/>
      </c>
      <c r="S734" s="4"/>
      <c r="T734" s="5" t="str">
        <f t="shared" si="47"/>
        <v/>
      </c>
    </row>
    <row r="735" spans="1:20">
      <c r="A735" s="10"/>
      <c r="B735" s="4"/>
      <c r="C735" s="10"/>
      <c r="D735" s="10"/>
      <c r="E735" s="10"/>
      <c r="F735" s="13"/>
      <c r="G735" s="13"/>
      <c r="H735" s="14"/>
      <c r="I735" s="14"/>
      <c r="J735" s="14"/>
      <c r="K735" s="15" t="str">
        <f t="shared" si="44"/>
        <v/>
      </c>
      <c r="L735" s="13"/>
      <c r="M735" s="14"/>
      <c r="N735" s="15" t="str">
        <f t="shared" si="45"/>
        <v/>
      </c>
      <c r="O735" s="10"/>
      <c r="P735" s="10"/>
      <c r="Q735" s="16" t="str">
        <f t="shared" ca="1" si="46"/>
        <v/>
      </c>
      <c r="R735" s="12" t="str">
        <f ca="1">IF(A735="","",IF(G735="","Sem vencimento",IF(N735&lt;=0,"Pago",IF(M735&gt;0,IF(G735&lt;TODAY(),"Parcial vencido","Parcial"),IF(G735&lt;TODAY(),"Vencido",IF(G735=TODAY(),"Vence hoje",IF(G735&lt;=TODAY()+LISTAS!$B$4,"Vence em "&amp;LISTAS!$B$4&amp;" dias","Em aberto")))))))</f>
        <v/>
      </c>
      <c r="S735" s="4"/>
      <c r="T735" s="5" t="str">
        <f t="shared" si="47"/>
        <v/>
      </c>
    </row>
    <row r="736" spans="1:20">
      <c r="A736" s="10"/>
      <c r="B736" s="4"/>
      <c r="C736" s="10"/>
      <c r="D736" s="10"/>
      <c r="E736" s="10"/>
      <c r="F736" s="13"/>
      <c r="G736" s="13"/>
      <c r="H736" s="14"/>
      <c r="I736" s="14"/>
      <c r="J736" s="14"/>
      <c r="K736" s="15" t="str">
        <f t="shared" si="44"/>
        <v/>
      </c>
      <c r="L736" s="13"/>
      <c r="M736" s="14"/>
      <c r="N736" s="15" t="str">
        <f t="shared" si="45"/>
        <v/>
      </c>
      <c r="O736" s="10"/>
      <c r="P736" s="10"/>
      <c r="Q736" s="16" t="str">
        <f t="shared" ca="1" si="46"/>
        <v/>
      </c>
      <c r="R736" s="12" t="str">
        <f ca="1">IF(A736="","",IF(G736="","Sem vencimento",IF(N736&lt;=0,"Pago",IF(M736&gt;0,IF(G736&lt;TODAY(),"Parcial vencido","Parcial"),IF(G736&lt;TODAY(),"Vencido",IF(G736=TODAY(),"Vence hoje",IF(G736&lt;=TODAY()+LISTAS!$B$4,"Vence em "&amp;LISTAS!$B$4&amp;" dias","Em aberto")))))))</f>
        <v/>
      </c>
      <c r="S736" s="4"/>
      <c r="T736" s="5" t="str">
        <f t="shared" si="47"/>
        <v/>
      </c>
    </row>
    <row r="737" spans="1:20">
      <c r="A737" s="10"/>
      <c r="B737" s="4"/>
      <c r="C737" s="10"/>
      <c r="D737" s="10"/>
      <c r="E737" s="10"/>
      <c r="F737" s="13"/>
      <c r="G737" s="13"/>
      <c r="H737" s="14"/>
      <c r="I737" s="14"/>
      <c r="J737" s="14"/>
      <c r="K737" s="15" t="str">
        <f t="shared" si="44"/>
        <v/>
      </c>
      <c r="L737" s="13"/>
      <c r="M737" s="14"/>
      <c r="N737" s="15" t="str">
        <f t="shared" si="45"/>
        <v/>
      </c>
      <c r="O737" s="10"/>
      <c r="P737" s="10"/>
      <c r="Q737" s="16" t="str">
        <f t="shared" ca="1" si="46"/>
        <v/>
      </c>
      <c r="R737" s="12" t="str">
        <f ca="1">IF(A737="","",IF(G737="","Sem vencimento",IF(N737&lt;=0,"Pago",IF(M737&gt;0,IF(G737&lt;TODAY(),"Parcial vencido","Parcial"),IF(G737&lt;TODAY(),"Vencido",IF(G737=TODAY(),"Vence hoje",IF(G737&lt;=TODAY()+LISTAS!$B$4,"Vence em "&amp;LISTAS!$B$4&amp;" dias","Em aberto")))))))</f>
        <v/>
      </c>
      <c r="S737" s="4"/>
      <c r="T737" s="5" t="str">
        <f t="shared" si="47"/>
        <v/>
      </c>
    </row>
    <row r="738" spans="1:20">
      <c r="A738" s="10"/>
      <c r="B738" s="4"/>
      <c r="C738" s="10"/>
      <c r="D738" s="10"/>
      <c r="E738" s="10"/>
      <c r="F738" s="13"/>
      <c r="G738" s="13"/>
      <c r="H738" s="14"/>
      <c r="I738" s="14"/>
      <c r="J738" s="14"/>
      <c r="K738" s="15" t="str">
        <f t="shared" si="44"/>
        <v/>
      </c>
      <c r="L738" s="13"/>
      <c r="M738" s="14"/>
      <c r="N738" s="15" t="str">
        <f t="shared" si="45"/>
        <v/>
      </c>
      <c r="O738" s="10"/>
      <c r="P738" s="10"/>
      <c r="Q738" s="16" t="str">
        <f t="shared" ca="1" si="46"/>
        <v/>
      </c>
      <c r="R738" s="12" t="str">
        <f ca="1">IF(A738="","",IF(G738="","Sem vencimento",IF(N738&lt;=0,"Pago",IF(M738&gt;0,IF(G738&lt;TODAY(),"Parcial vencido","Parcial"),IF(G738&lt;TODAY(),"Vencido",IF(G738=TODAY(),"Vence hoje",IF(G738&lt;=TODAY()+LISTAS!$B$4,"Vence em "&amp;LISTAS!$B$4&amp;" dias","Em aberto")))))))</f>
        <v/>
      </c>
      <c r="S738" s="4"/>
      <c r="T738" s="5" t="str">
        <f t="shared" si="47"/>
        <v/>
      </c>
    </row>
    <row r="739" spans="1:20">
      <c r="A739" s="10"/>
      <c r="B739" s="4"/>
      <c r="C739" s="10"/>
      <c r="D739" s="10"/>
      <c r="E739" s="10"/>
      <c r="F739" s="13"/>
      <c r="G739" s="13"/>
      <c r="H739" s="14"/>
      <c r="I739" s="14"/>
      <c r="J739" s="14"/>
      <c r="K739" s="15" t="str">
        <f t="shared" si="44"/>
        <v/>
      </c>
      <c r="L739" s="13"/>
      <c r="M739" s="14"/>
      <c r="N739" s="15" t="str">
        <f t="shared" si="45"/>
        <v/>
      </c>
      <c r="O739" s="10"/>
      <c r="P739" s="10"/>
      <c r="Q739" s="16" t="str">
        <f t="shared" ca="1" si="46"/>
        <v/>
      </c>
      <c r="R739" s="12" t="str">
        <f ca="1">IF(A739="","",IF(G739="","Sem vencimento",IF(N739&lt;=0,"Pago",IF(M739&gt;0,IF(G739&lt;TODAY(),"Parcial vencido","Parcial"),IF(G739&lt;TODAY(),"Vencido",IF(G739=TODAY(),"Vence hoje",IF(G739&lt;=TODAY()+LISTAS!$B$4,"Vence em "&amp;LISTAS!$B$4&amp;" dias","Em aberto")))))))</f>
        <v/>
      </c>
      <c r="S739" s="4"/>
      <c r="T739" s="5" t="str">
        <f t="shared" si="47"/>
        <v/>
      </c>
    </row>
    <row r="740" spans="1:20">
      <c r="A740" s="10"/>
      <c r="B740" s="4"/>
      <c r="C740" s="10"/>
      <c r="D740" s="10"/>
      <c r="E740" s="10"/>
      <c r="F740" s="13"/>
      <c r="G740" s="13"/>
      <c r="H740" s="14"/>
      <c r="I740" s="14"/>
      <c r="J740" s="14"/>
      <c r="K740" s="15" t="str">
        <f t="shared" si="44"/>
        <v/>
      </c>
      <c r="L740" s="13"/>
      <c r="M740" s="14"/>
      <c r="N740" s="15" t="str">
        <f t="shared" si="45"/>
        <v/>
      </c>
      <c r="O740" s="10"/>
      <c r="P740" s="10"/>
      <c r="Q740" s="16" t="str">
        <f t="shared" ca="1" si="46"/>
        <v/>
      </c>
      <c r="R740" s="12" t="str">
        <f ca="1">IF(A740="","",IF(G740="","Sem vencimento",IF(N740&lt;=0,"Pago",IF(M740&gt;0,IF(G740&lt;TODAY(),"Parcial vencido","Parcial"),IF(G740&lt;TODAY(),"Vencido",IF(G740=TODAY(),"Vence hoje",IF(G740&lt;=TODAY()+LISTAS!$B$4,"Vence em "&amp;LISTAS!$B$4&amp;" dias","Em aberto")))))))</f>
        <v/>
      </c>
      <c r="S740" s="4"/>
      <c r="T740" s="5" t="str">
        <f t="shared" si="47"/>
        <v/>
      </c>
    </row>
    <row r="741" spans="1:20">
      <c r="A741" s="10"/>
      <c r="B741" s="4"/>
      <c r="C741" s="10"/>
      <c r="D741" s="10"/>
      <c r="E741" s="10"/>
      <c r="F741" s="13"/>
      <c r="G741" s="13"/>
      <c r="H741" s="14"/>
      <c r="I741" s="14"/>
      <c r="J741" s="14"/>
      <c r="K741" s="15" t="str">
        <f t="shared" si="44"/>
        <v/>
      </c>
      <c r="L741" s="13"/>
      <c r="M741" s="14"/>
      <c r="N741" s="15" t="str">
        <f t="shared" si="45"/>
        <v/>
      </c>
      <c r="O741" s="10"/>
      <c r="P741" s="10"/>
      <c r="Q741" s="16" t="str">
        <f t="shared" ca="1" si="46"/>
        <v/>
      </c>
      <c r="R741" s="12" t="str">
        <f ca="1">IF(A741="","",IF(G741="","Sem vencimento",IF(N741&lt;=0,"Pago",IF(M741&gt;0,IF(G741&lt;TODAY(),"Parcial vencido","Parcial"),IF(G741&lt;TODAY(),"Vencido",IF(G741=TODAY(),"Vence hoje",IF(G741&lt;=TODAY()+LISTAS!$B$4,"Vence em "&amp;LISTAS!$B$4&amp;" dias","Em aberto")))))))</f>
        <v/>
      </c>
      <c r="S741" s="4"/>
      <c r="T741" s="5" t="str">
        <f t="shared" si="47"/>
        <v/>
      </c>
    </row>
    <row r="742" spans="1:20">
      <c r="A742" s="10"/>
      <c r="B742" s="4"/>
      <c r="C742" s="10"/>
      <c r="D742" s="10"/>
      <c r="E742" s="10"/>
      <c r="F742" s="13"/>
      <c r="G742" s="13"/>
      <c r="H742" s="14"/>
      <c r="I742" s="14"/>
      <c r="J742" s="14"/>
      <c r="K742" s="15" t="str">
        <f t="shared" si="44"/>
        <v/>
      </c>
      <c r="L742" s="13"/>
      <c r="M742" s="14"/>
      <c r="N742" s="15" t="str">
        <f t="shared" si="45"/>
        <v/>
      </c>
      <c r="O742" s="10"/>
      <c r="P742" s="10"/>
      <c r="Q742" s="16" t="str">
        <f t="shared" ca="1" si="46"/>
        <v/>
      </c>
      <c r="R742" s="12" t="str">
        <f ca="1">IF(A742="","",IF(G742="","Sem vencimento",IF(N742&lt;=0,"Pago",IF(M742&gt;0,IF(G742&lt;TODAY(),"Parcial vencido","Parcial"),IF(G742&lt;TODAY(),"Vencido",IF(G742=TODAY(),"Vence hoje",IF(G742&lt;=TODAY()+LISTAS!$B$4,"Vence em "&amp;LISTAS!$B$4&amp;" dias","Em aberto")))))))</f>
        <v/>
      </c>
      <c r="S742" s="4"/>
      <c r="T742" s="5" t="str">
        <f t="shared" si="47"/>
        <v/>
      </c>
    </row>
    <row r="743" spans="1:20">
      <c r="A743" s="10"/>
      <c r="B743" s="4"/>
      <c r="C743" s="10"/>
      <c r="D743" s="10"/>
      <c r="E743" s="10"/>
      <c r="F743" s="13"/>
      <c r="G743" s="13"/>
      <c r="H743" s="14"/>
      <c r="I743" s="14"/>
      <c r="J743" s="14"/>
      <c r="K743" s="15" t="str">
        <f t="shared" si="44"/>
        <v/>
      </c>
      <c r="L743" s="13"/>
      <c r="M743" s="14"/>
      <c r="N743" s="15" t="str">
        <f t="shared" si="45"/>
        <v/>
      </c>
      <c r="O743" s="10"/>
      <c r="P743" s="10"/>
      <c r="Q743" s="16" t="str">
        <f t="shared" ca="1" si="46"/>
        <v/>
      </c>
      <c r="R743" s="12" t="str">
        <f ca="1">IF(A743="","",IF(G743="","Sem vencimento",IF(N743&lt;=0,"Pago",IF(M743&gt;0,IF(G743&lt;TODAY(),"Parcial vencido","Parcial"),IF(G743&lt;TODAY(),"Vencido",IF(G743=TODAY(),"Vence hoje",IF(G743&lt;=TODAY()+LISTAS!$B$4,"Vence em "&amp;LISTAS!$B$4&amp;" dias","Em aberto")))))))</f>
        <v/>
      </c>
      <c r="S743" s="4"/>
      <c r="T743" s="5" t="str">
        <f t="shared" si="47"/>
        <v/>
      </c>
    </row>
    <row r="744" spans="1:20">
      <c r="A744" s="10"/>
      <c r="B744" s="4"/>
      <c r="C744" s="10"/>
      <c r="D744" s="10"/>
      <c r="E744" s="10"/>
      <c r="F744" s="13"/>
      <c r="G744" s="13"/>
      <c r="H744" s="14"/>
      <c r="I744" s="14"/>
      <c r="J744" s="14"/>
      <c r="K744" s="15" t="str">
        <f t="shared" si="44"/>
        <v/>
      </c>
      <c r="L744" s="13"/>
      <c r="M744" s="14"/>
      <c r="N744" s="15" t="str">
        <f t="shared" si="45"/>
        <v/>
      </c>
      <c r="O744" s="10"/>
      <c r="P744" s="10"/>
      <c r="Q744" s="16" t="str">
        <f t="shared" ca="1" si="46"/>
        <v/>
      </c>
      <c r="R744" s="12" t="str">
        <f ca="1">IF(A744="","",IF(G744="","Sem vencimento",IF(N744&lt;=0,"Pago",IF(M744&gt;0,IF(G744&lt;TODAY(),"Parcial vencido","Parcial"),IF(G744&lt;TODAY(),"Vencido",IF(G744=TODAY(),"Vence hoje",IF(G744&lt;=TODAY()+LISTAS!$B$4,"Vence em "&amp;LISTAS!$B$4&amp;" dias","Em aberto")))))))</f>
        <v/>
      </c>
      <c r="S744" s="4"/>
      <c r="T744" s="5" t="str">
        <f t="shared" si="47"/>
        <v/>
      </c>
    </row>
    <row r="745" spans="1:20">
      <c r="A745" s="10"/>
      <c r="B745" s="4"/>
      <c r="C745" s="10"/>
      <c r="D745" s="10"/>
      <c r="E745" s="10"/>
      <c r="F745" s="13"/>
      <c r="G745" s="13"/>
      <c r="H745" s="14"/>
      <c r="I745" s="14"/>
      <c r="J745" s="14"/>
      <c r="K745" s="15" t="str">
        <f t="shared" si="44"/>
        <v/>
      </c>
      <c r="L745" s="13"/>
      <c r="M745" s="14"/>
      <c r="N745" s="15" t="str">
        <f t="shared" si="45"/>
        <v/>
      </c>
      <c r="O745" s="10"/>
      <c r="P745" s="10"/>
      <c r="Q745" s="16" t="str">
        <f t="shared" ca="1" si="46"/>
        <v/>
      </c>
      <c r="R745" s="12" t="str">
        <f ca="1">IF(A745="","",IF(G745="","Sem vencimento",IF(N745&lt;=0,"Pago",IF(M745&gt;0,IF(G745&lt;TODAY(),"Parcial vencido","Parcial"),IF(G745&lt;TODAY(),"Vencido",IF(G745=TODAY(),"Vence hoje",IF(G745&lt;=TODAY()+LISTAS!$B$4,"Vence em "&amp;LISTAS!$B$4&amp;" dias","Em aberto")))))))</f>
        <v/>
      </c>
      <c r="S745" s="4"/>
      <c r="T745" s="5" t="str">
        <f t="shared" si="47"/>
        <v/>
      </c>
    </row>
    <row r="746" spans="1:20">
      <c r="A746" s="10"/>
      <c r="B746" s="4"/>
      <c r="C746" s="10"/>
      <c r="D746" s="10"/>
      <c r="E746" s="10"/>
      <c r="F746" s="13"/>
      <c r="G746" s="13"/>
      <c r="H746" s="14"/>
      <c r="I746" s="14"/>
      <c r="J746" s="14"/>
      <c r="K746" s="15" t="str">
        <f t="shared" si="44"/>
        <v/>
      </c>
      <c r="L746" s="13"/>
      <c r="M746" s="14"/>
      <c r="N746" s="15" t="str">
        <f t="shared" si="45"/>
        <v/>
      </c>
      <c r="O746" s="10"/>
      <c r="P746" s="10"/>
      <c r="Q746" s="16" t="str">
        <f t="shared" ca="1" si="46"/>
        <v/>
      </c>
      <c r="R746" s="12" t="str">
        <f ca="1">IF(A746="","",IF(G746="","Sem vencimento",IF(N746&lt;=0,"Pago",IF(M746&gt;0,IF(G746&lt;TODAY(),"Parcial vencido","Parcial"),IF(G746&lt;TODAY(),"Vencido",IF(G746=TODAY(),"Vence hoje",IF(G746&lt;=TODAY()+LISTAS!$B$4,"Vence em "&amp;LISTAS!$B$4&amp;" dias","Em aberto")))))))</f>
        <v/>
      </c>
      <c r="S746" s="4"/>
      <c r="T746" s="5" t="str">
        <f t="shared" si="47"/>
        <v/>
      </c>
    </row>
    <row r="747" spans="1:20">
      <c r="A747" s="10"/>
      <c r="B747" s="4"/>
      <c r="C747" s="10"/>
      <c r="D747" s="10"/>
      <c r="E747" s="10"/>
      <c r="F747" s="13"/>
      <c r="G747" s="13"/>
      <c r="H747" s="14"/>
      <c r="I747" s="14"/>
      <c r="J747" s="14"/>
      <c r="K747" s="15" t="str">
        <f t="shared" si="44"/>
        <v/>
      </c>
      <c r="L747" s="13"/>
      <c r="M747" s="14"/>
      <c r="N747" s="15" t="str">
        <f t="shared" si="45"/>
        <v/>
      </c>
      <c r="O747" s="10"/>
      <c r="P747" s="10"/>
      <c r="Q747" s="16" t="str">
        <f t="shared" ca="1" si="46"/>
        <v/>
      </c>
      <c r="R747" s="12" t="str">
        <f ca="1">IF(A747="","",IF(G747="","Sem vencimento",IF(N747&lt;=0,"Pago",IF(M747&gt;0,IF(G747&lt;TODAY(),"Parcial vencido","Parcial"),IF(G747&lt;TODAY(),"Vencido",IF(G747=TODAY(),"Vence hoje",IF(G747&lt;=TODAY()+LISTAS!$B$4,"Vence em "&amp;LISTAS!$B$4&amp;" dias","Em aberto")))))))</f>
        <v/>
      </c>
      <c r="S747" s="4"/>
      <c r="T747" s="5" t="str">
        <f t="shared" si="47"/>
        <v/>
      </c>
    </row>
    <row r="748" spans="1:20">
      <c r="A748" s="10"/>
      <c r="B748" s="4"/>
      <c r="C748" s="10"/>
      <c r="D748" s="10"/>
      <c r="E748" s="10"/>
      <c r="F748" s="13"/>
      <c r="G748" s="13"/>
      <c r="H748" s="14"/>
      <c r="I748" s="14"/>
      <c r="J748" s="14"/>
      <c r="K748" s="15" t="str">
        <f t="shared" si="44"/>
        <v/>
      </c>
      <c r="L748" s="13"/>
      <c r="M748" s="14"/>
      <c r="N748" s="15" t="str">
        <f t="shared" si="45"/>
        <v/>
      </c>
      <c r="O748" s="10"/>
      <c r="P748" s="10"/>
      <c r="Q748" s="16" t="str">
        <f t="shared" ca="1" si="46"/>
        <v/>
      </c>
      <c r="R748" s="12" t="str">
        <f ca="1">IF(A748="","",IF(G748="","Sem vencimento",IF(N748&lt;=0,"Pago",IF(M748&gt;0,IF(G748&lt;TODAY(),"Parcial vencido","Parcial"),IF(G748&lt;TODAY(),"Vencido",IF(G748=TODAY(),"Vence hoje",IF(G748&lt;=TODAY()+LISTAS!$B$4,"Vence em "&amp;LISTAS!$B$4&amp;" dias","Em aberto")))))))</f>
        <v/>
      </c>
      <c r="S748" s="4"/>
      <c r="T748" s="5" t="str">
        <f t="shared" si="47"/>
        <v/>
      </c>
    </row>
    <row r="749" spans="1:20">
      <c r="A749" s="10"/>
      <c r="B749" s="4"/>
      <c r="C749" s="10"/>
      <c r="D749" s="10"/>
      <c r="E749" s="10"/>
      <c r="F749" s="13"/>
      <c r="G749" s="13"/>
      <c r="H749" s="14"/>
      <c r="I749" s="14"/>
      <c r="J749" s="14"/>
      <c r="K749" s="15" t="str">
        <f t="shared" si="44"/>
        <v/>
      </c>
      <c r="L749" s="13"/>
      <c r="M749" s="14"/>
      <c r="N749" s="15" t="str">
        <f t="shared" si="45"/>
        <v/>
      </c>
      <c r="O749" s="10"/>
      <c r="P749" s="10"/>
      <c r="Q749" s="16" t="str">
        <f t="shared" ca="1" si="46"/>
        <v/>
      </c>
      <c r="R749" s="12" t="str">
        <f ca="1">IF(A749="","",IF(G749="","Sem vencimento",IF(N749&lt;=0,"Pago",IF(M749&gt;0,IF(G749&lt;TODAY(),"Parcial vencido","Parcial"),IF(G749&lt;TODAY(),"Vencido",IF(G749=TODAY(),"Vence hoje",IF(G749&lt;=TODAY()+LISTAS!$B$4,"Vence em "&amp;LISTAS!$B$4&amp;" dias","Em aberto")))))))</f>
        <v/>
      </c>
      <c r="S749" s="4"/>
      <c r="T749" s="5" t="str">
        <f t="shared" si="47"/>
        <v/>
      </c>
    </row>
    <row r="750" spans="1:20">
      <c r="A750" s="10"/>
      <c r="B750" s="4"/>
      <c r="C750" s="10"/>
      <c r="D750" s="10"/>
      <c r="E750" s="10"/>
      <c r="F750" s="13"/>
      <c r="G750" s="13"/>
      <c r="H750" s="14"/>
      <c r="I750" s="14"/>
      <c r="J750" s="14"/>
      <c r="K750" s="15" t="str">
        <f t="shared" si="44"/>
        <v/>
      </c>
      <c r="L750" s="13"/>
      <c r="M750" s="14"/>
      <c r="N750" s="15" t="str">
        <f t="shared" si="45"/>
        <v/>
      </c>
      <c r="O750" s="10"/>
      <c r="P750" s="10"/>
      <c r="Q750" s="16" t="str">
        <f t="shared" ca="1" si="46"/>
        <v/>
      </c>
      <c r="R750" s="12" t="str">
        <f ca="1">IF(A750="","",IF(G750="","Sem vencimento",IF(N750&lt;=0,"Pago",IF(M750&gt;0,IF(G750&lt;TODAY(),"Parcial vencido","Parcial"),IF(G750&lt;TODAY(),"Vencido",IF(G750=TODAY(),"Vence hoje",IF(G750&lt;=TODAY()+LISTAS!$B$4,"Vence em "&amp;LISTAS!$B$4&amp;" dias","Em aberto")))))))</f>
        <v/>
      </c>
      <c r="S750" s="4"/>
      <c r="T750" s="5" t="str">
        <f t="shared" si="47"/>
        <v/>
      </c>
    </row>
    <row r="751" spans="1:20">
      <c r="A751" s="10"/>
      <c r="B751" s="4"/>
      <c r="C751" s="10"/>
      <c r="D751" s="10"/>
      <c r="E751" s="10"/>
      <c r="F751" s="13"/>
      <c r="G751" s="13"/>
      <c r="H751" s="14"/>
      <c r="I751" s="14"/>
      <c r="J751" s="14"/>
      <c r="K751" s="15" t="str">
        <f t="shared" si="44"/>
        <v/>
      </c>
      <c r="L751" s="13"/>
      <c r="M751" s="14"/>
      <c r="N751" s="15" t="str">
        <f t="shared" si="45"/>
        <v/>
      </c>
      <c r="O751" s="10"/>
      <c r="P751" s="10"/>
      <c r="Q751" s="16" t="str">
        <f t="shared" ca="1" si="46"/>
        <v/>
      </c>
      <c r="R751" s="12" t="str">
        <f ca="1">IF(A751="","",IF(G751="","Sem vencimento",IF(N751&lt;=0,"Pago",IF(M751&gt;0,IF(G751&lt;TODAY(),"Parcial vencido","Parcial"),IF(G751&lt;TODAY(),"Vencido",IF(G751=TODAY(),"Vence hoje",IF(G751&lt;=TODAY()+LISTAS!$B$4,"Vence em "&amp;LISTAS!$B$4&amp;" dias","Em aberto")))))))</f>
        <v/>
      </c>
      <c r="S751" s="4"/>
      <c r="T751" s="5" t="str">
        <f t="shared" si="47"/>
        <v/>
      </c>
    </row>
    <row r="752" spans="1:20">
      <c r="A752" s="10"/>
      <c r="B752" s="4"/>
      <c r="C752" s="10"/>
      <c r="D752" s="10"/>
      <c r="E752" s="10"/>
      <c r="F752" s="13"/>
      <c r="G752" s="13"/>
      <c r="H752" s="14"/>
      <c r="I752" s="14"/>
      <c r="J752" s="14"/>
      <c r="K752" s="15" t="str">
        <f t="shared" si="44"/>
        <v/>
      </c>
      <c r="L752" s="13"/>
      <c r="M752" s="14"/>
      <c r="N752" s="15" t="str">
        <f t="shared" si="45"/>
        <v/>
      </c>
      <c r="O752" s="10"/>
      <c r="P752" s="10"/>
      <c r="Q752" s="16" t="str">
        <f t="shared" ca="1" si="46"/>
        <v/>
      </c>
      <c r="R752" s="12" t="str">
        <f ca="1">IF(A752="","",IF(G752="","Sem vencimento",IF(N752&lt;=0,"Pago",IF(M752&gt;0,IF(G752&lt;TODAY(),"Parcial vencido","Parcial"),IF(G752&lt;TODAY(),"Vencido",IF(G752=TODAY(),"Vence hoje",IF(G752&lt;=TODAY()+LISTAS!$B$4,"Vence em "&amp;LISTAS!$B$4&amp;" dias","Em aberto")))))))</f>
        <v/>
      </c>
      <c r="S752" s="4"/>
      <c r="T752" s="5" t="str">
        <f t="shared" si="47"/>
        <v/>
      </c>
    </row>
    <row r="753" spans="1:20">
      <c r="A753" s="10"/>
      <c r="B753" s="4"/>
      <c r="C753" s="10"/>
      <c r="D753" s="10"/>
      <c r="E753" s="10"/>
      <c r="F753" s="13"/>
      <c r="G753" s="13"/>
      <c r="H753" s="14"/>
      <c r="I753" s="14"/>
      <c r="J753" s="14"/>
      <c r="K753" s="15" t="str">
        <f t="shared" si="44"/>
        <v/>
      </c>
      <c r="L753" s="13"/>
      <c r="M753" s="14"/>
      <c r="N753" s="15" t="str">
        <f t="shared" si="45"/>
        <v/>
      </c>
      <c r="O753" s="10"/>
      <c r="P753" s="10"/>
      <c r="Q753" s="16" t="str">
        <f t="shared" ca="1" si="46"/>
        <v/>
      </c>
      <c r="R753" s="12" t="str">
        <f ca="1">IF(A753="","",IF(G753="","Sem vencimento",IF(N753&lt;=0,"Pago",IF(M753&gt;0,IF(G753&lt;TODAY(),"Parcial vencido","Parcial"),IF(G753&lt;TODAY(),"Vencido",IF(G753=TODAY(),"Vence hoje",IF(G753&lt;=TODAY()+LISTAS!$B$4,"Vence em "&amp;LISTAS!$B$4&amp;" dias","Em aberto")))))))</f>
        <v/>
      </c>
      <c r="S753" s="4"/>
      <c r="T753" s="5" t="str">
        <f t="shared" si="47"/>
        <v/>
      </c>
    </row>
    <row r="754" spans="1:20">
      <c r="A754" s="10"/>
      <c r="B754" s="4"/>
      <c r="C754" s="10"/>
      <c r="D754" s="10"/>
      <c r="E754" s="10"/>
      <c r="F754" s="13"/>
      <c r="G754" s="13"/>
      <c r="H754" s="14"/>
      <c r="I754" s="14"/>
      <c r="J754" s="14"/>
      <c r="K754" s="15" t="str">
        <f t="shared" si="44"/>
        <v/>
      </c>
      <c r="L754" s="13"/>
      <c r="M754" s="14"/>
      <c r="N754" s="15" t="str">
        <f t="shared" si="45"/>
        <v/>
      </c>
      <c r="O754" s="10"/>
      <c r="P754" s="10"/>
      <c r="Q754" s="16" t="str">
        <f t="shared" ca="1" si="46"/>
        <v/>
      </c>
      <c r="R754" s="12" t="str">
        <f ca="1">IF(A754="","",IF(G754="","Sem vencimento",IF(N754&lt;=0,"Pago",IF(M754&gt;0,IF(G754&lt;TODAY(),"Parcial vencido","Parcial"),IF(G754&lt;TODAY(),"Vencido",IF(G754=TODAY(),"Vence hoje",IF(G754&lt;=TODAY()+LISTAS!$B$4,"Vence em "&amp;LISTAS!$B$4&amp;" dias","Em aberto")))))))</f>
        <v/>
      </c>
      <c r="S754" s="4"/>
      <c r="T754" s="5" t="str">
        <f t="shared" si="47"/>
        <v/>
      </c>
    </row>
    <row r="755" spans="1:20">
      <c r="A755" s="10"/>
      <c r="B755" s="4"/>
      <c r="C755" s="10"/>
      <c r="D755" s="10"/>
      <c r="E755" s="10"/>
      <c r="F755" s="13"/>
      <c r="G755" s="13"/>
      <c r="H755" s="14"/>
      <c r="I755" s="14"/>
      <c r="J755" s="14"/>
      <c r="K755" s="15" t="str">
        <f t="shared" si="44"/>
        <v/>
      </c>
      <c r="L755" s="13"/>
      <c r="M755" s="14"/>
      <c r="N755" s="15" t="str">
        <f t="shared" si="45"/>
        <v/>
      </c>
      <c r="O755" s="10"/>
      <c r="P755" s="10"/>
      <c r="Q755" s="16" t="str">
        <f t="shared" ca="1" si="46"/>
        <v/>
      </c>
      <c r="R755" s="12" t="str">
        <f ca="1">IF(A755="","",IF(G755="","Sem vencimento",IF(N755&lt;=0,"Pago",IF(M755&gt;0,IF(G755&lt;TODAY(),"Parcial vencido","Parcial"),IF(G755&lt;TODAY(),"Vencido",IF(G755=TODAY(),"Vence hoje",IF(G755&lt;=TODAY()+LISTAS!$B$4,"Vence em "&amp;LISTAS!$B$4&amp;" dias","Em aberto")))))))</f>
        <v/>
      </c>
      <c r="S755" s="4"/>
      <c r="T755" s="5" t="str">
        <f t="shared" si="47"/>
        <v/>
      </c>
    </row>
    <row r="756" spans="1:20">
      <c r="A756" s="10"/>
      <c r="B756" s="4"/>
      <c r="C756" s="10"/>
      <c r="D756" s="10"/>
      <c r="E756" s="10"/>
      <c r="F756" s="13"/>
      <c r="G756" s="13"/>
      <c r="H756" s="14"/>
      <c r="I756" s="14"/>
      <c r="J756" s="14"/>
      <c r="K756" s="15" t="str">
        <f t="shared" si="44"/>
        <v/>
      </c>
      <c r="L756" s="13"/>
      <c r="M756" s="14"/>
      <c r="N756" s="15" t="str">
        <f t="shared" si="45"/>
        <v/>
      </c>
      <c r="O756" s="10"/>
      <c r="P756" s="10"/>
      <c r="Q756" s="16" t="str">
        <f t="shared" ca="1" si="46"/>
        <v/>
      </c>
      <c r="R756" s="12" t="str">
        <f ca="1">IF(A756="","",IF(G756="","Sem vencimento",IF(N756&lt;=0,"Pago",IF(M756&gt;0,IF(G756&lt;TODAY(),"Parcial vencido","Parcial"),IF(G756&lt;TODAY(),"Vencido",IF(G756=TODAY(),"Vence hoje",IF(G756&lt;=TODAY()+LISTAS!$B$4,"Vence em "&amp;LISTAS!$B$4&amp;" dias","Em aberto")))))))</f>
        <v/>
      </c>
      <c r="S756" s="4"/>
      <c r="T756" s="5" t="str">
        <f t="shared" si="47"/>
        <v/>
      </c>
    </row>
    <row r="757" spans="1:20">
      <c r="A757" s="10"/>
      <c r="B757" s="4"/>
      <c r="C757" s="10"/>
      <c r="D757" s="10"/>
      <c r="E757" s="10"/>
      <c r="F757" s="13"/>
      <c r="G757" s="13"/>
      <c r="H757" s="14"/>
      <c r="I757" s="14"/>
      <c r="J757" s="14"/>
      <c r="K757" s="15" t="str">
        <f t="shared" si="44"/>
        <v/>
      </c>
      <c r="L757" s="13"/>
      <c r="M757" s="14"/>
      <c r="N757" s="15" t="str">
        <f t="shared" si="45"/>
        <v/>
      </c>
      <c r="O757" s="10"/>
      <c r="P757" s="10"/>
      <c r="Q757" s="16" t="str">
        <f t="shared" ca="1" si="46"/>
        <v/>
      </c>
      <c r="R757" s="12" t="str">
        <f ca="1">IF(A757="","",IF(G757="","Sem vencimento",IF(N757&lt;=0,"Pago",IF(M757&gt;0,IF(G757&lt;TODAY(),"Parcial vencido","Parcial"),IF(G757&lt;TODAY(),"Vencido",IF(G757=TODAY(),"Vence hoje",IF(G757&lt;=TODAY()+LISTAS!$B$4,"Vence em "&amp;LISTAS!$B$4&amp;" dias","Em aberto")))))))</f>
        <v/>
      </c>
      <c r="S757" s="4"/>
      <c r="T757" s="5" t="str">
        <f t="shared" si="47"/>
        <v/>
      </c>
    </row>
    <row r="758" spans="1:20">
      <c r="A758" s="10"/>
      <c r="B758" s="4"/>
      <c r="C758" s="10"/>
      <c r="D758" s="10"/>
      <c r="E758" s="10"/>
      <c r="F758" s="13"/>
      <c r="G758" s="13"/>
      <c r="H758" s="14"/>
      <c r="I758" s="14"/>
      <c r="J758" s="14"/>
      <c r="K758" s="15" t="str">
        <f t="shared" si="44"/>
        <v/>
      </c>
      <c r="L758" s="13"/>
      <c r="M758" s="14"/>
      <c r="N758" s="15" t="str">
        <f t="shared" si="45"/>
        <v/>
      </c>
      <c r="O758" s="10"/>
      <c r="P758" s="10"/>
      <c r="Q758" s="16" t="str">
        <f t="shared" ca="1" si="46"/>
        <v/>
      </c>
      <c r="R758" s="12" t="str">
        <f ca="1">IF(A758="","",IF(G758="","Sem vencimento",IF(N758&lt;=0,"Pago",IF(M758&gt;0,IF(G758&lt;TODAY(),"Parcial vencido","Parcial"),IF(G758&lt;TODAY(),"Vencido",IF(G758=TODAY(),"Vence hoje",IF(G758&lt;=TODAY()+LISTAS!$B$4,"Vence em "&amp;LISTAS!$B$4&amp;" dias","Em aberto")))))))</f>
        <v/>
      </c>
      <c r="S758" s="4"/>
      <c r="T758" s="5" t="str">
        <f t="shared" si="47"/>
        <v/>
      </c>
    </row>
    <row r="759" spans="1:20">
      <c r="A759" s="10"/>
      <c r="B759" s="4"/>
      <c r="C759" s="10"/>
      <c r="D759" s="10"/>
      <c r="E759" s="10"/>
      <c r="F759" s="13"/>
      <c r="G759" s="13"/>
      <c r="H759" s="14"/>
      <c r="I759" s="14"/>
      <c r="J759" s="14"/>
      <c r="K759" s="15" t="str">
        <f t="shared" si="44"/>
        <v/>
      </c>
      <c r="L759" s="13"/>
      <c r="M759" s="14"/>
      <c r="N759" s="15" t="str">
        <f t="shared" si="45"/>
        <v/>
      </c>
      <c r="O759" s="10"/>
      <c r="P759" s="10"/>
      <c r="Q759" s="16" t="str">
        <f t="shared" ca="1" si="46"/>
        <v/>
      </c>
      <c r="R759" s="12" t="str">
        <f ca="1">IF(A759="","",IF(G759="","Sem vencimento",IF(N759&lt;=0,"Pago",IF(M759&gt;0,IF(G759&lt;TODAY(),"Parcial vencido","Parcial"),IF(G759&lt;TODAY(),"Vencido",IF(G759=TODAY(),"Vence hoje",IF(G759&lt;=TODAY()+LISTAS!$B$4,"Vence em "&amp;LISTAS!$B$4&amp;" dias","Em aberto")))))))</f>
        <v/>
      </c>
      <c r="S759" s="4"/>
      <c r="T759" s="5" t="str">
        <f t="shared" si="47"/>
        <v/>
      </c>
    </row>
    <row r="760" spans="1:20">
      <c r="A760" s="10"/>
      <c r="B760" s="4"/>
      <c r="C760" s="10"/>
      <c r="D760" s="10"/>
      <c r="E760" s="10"/>
      <c r="F760" s="13"/>
      <c r="G760" s="13"/>
      <c r="H760" s="14"/>
      <c r="I760" s="14"/>
      <c r="J760" s="14"/>
      <c r="K760" s="15" t="str">
        <f t="shared" si="44"/>
        <v/>
      </c>
      <c r="L760" s="13"/>
      <c r="M760" s="14"/>
      <c r="N760" s="15" t="str">
        <f t="shared" si="45"/>
        <v/>
      </c>
      <c r="O760" s="10"/>
      <c r="P760" s="10"/>
      <c r="Q760" s="16" t="str">
        <f t="shared" ca="1" si="46"/>
        <v/>
      </c>
      <c r="R760" s="12" t="str">
        <f ca="1">IF(A760="","",IF(G760="","Sem vencimento",IF(N760&lt;=0,"Pago",IF(M760&gt;0,IF(G760&lt;TODAY(),"Parcial vencido","Parcial"),IF(G760&lt;TODAY(),"Vencido",IF(G760=TODAY(),"Vence hoje",IF(G760&lt;=TODAY()+LISTAS!$B$4,"Vence em "&amp;LISTAS!$B$4&amp;" dias","Em aberto")))))))</f>
        <v/>
      </c>
      <c r="S760" s="4"/>
      <c r="T760" s="5" t="str">
        <f t="shared" si="47"/>
        <v/>
      </c>
    </row>
    <row r="761" spans="1:20">
      <c r="A761" s="10"/>
      <c r="B761" s="4"/>
      <c r="C761" s="10"/>
      <c r="D761" s="10"/>
      <c r="E761" s="10"/>
      <c r="F761" s="13"/>
      <c r="G761" s="13"/>
      <c r="H761" s="14"/>
      <c r="I761" s="14"/>
      <c r="J761" s="14"/>
      <c r="K761" s="15" t="str">
        <f t="shared" si="44"/>
        <v/>
      </c>
      <c r="L761" s="13"/>
      <c r="M761" s="14"/>
      <c r="N761" s="15" t="str">
        <f t="shared" si="45"/>
        <v/>
      </c>
      <c r="O761" s="10"/>
      <c r="P761" s="10"/>
      <c r="Q761" s="16" t="str">
        <f t="shared" ca="1" si="46"/>
        <v/>
      </c>
      <c r="R761" s="12" t="str">
        <f ca="1">IF(A761="","",IF(G761="","Sem vencimento",IF(N761&lt;=0,"Pago",IF(M761&gt;0,IF(G761&lt;TODAY(),"Parcial vencido","Parcial"),IF(G761&lt;TODAY(),"Vencido",IF(G761=TODAY(),"Vence hoje",IF(G761&lt;=TODAY()+LISTAS!$B$4,"Vence em "&amp;LISTAS!$B$4&amp;" dias","Em aberto")))))))</f>
        <v/>
      </c>
      <c r="S761" s="4"/>
      <c r="T761" s="5" t="str">
        <f t="shared" si="47"/>
        <v/>
      </c>
    </row>
    <row r="762" spans="1:20">
      <c r="A762" s="10"/>
      <c r="B762" s="4"/>
      <c r="C762" s="10"/>
      <c r="D762" s="10"/>
      <c r="E762" s="10"/>
      <c r="F762" s="13"/>
      <c r="G762" s="13"/>
      <c r="H762" s="14"/>
      <c r="I762" s="14"/>
      <c r="J762" s="14"/>
      <c r="K762" s="15" t="str">
        <f t="shared" si="44"/>
        <v/>
      </c>
      <c r="L762" s="13"/>
      <c r="M762" s="14"/>
      <c r="N762" s="15" t="str">
        <f t="shared" si="45"/>
        <v/>
      </c>
      <c r="O762" s="10"/>
      <c r="P762" s="10"/>
      <c r="Q762" s="16" t="str">
        <f t="shared" ca="1" si="46"/>
        <v/>
      </c>
      <c r="R762" s="12" t="str">
        <f ca="1">IF(A762="","",IF(G762="","Sem vencimento",IF(N762&lt;=0,"Pago",IF(M762&gt;0,IF(G762&lt;TODAY(),"Parcial vencido","Parcial"),IF(G762&lt;TODAY(),"Vencido",IF(G762=TODAY(),"Vence hoje",IF(G762&lt;=TODAY()+LISTAS!$B$4,"Vence em "&amp;LISTAS!$B$4&amp;" dias","Em aberto")))))))</f>
        <v/>
      </c>
      <c r="S762" s="4"/>
      <c r="T762" s="5" t="str">
        <f t="shared" si="47"/>
        <v/>
      </c>
    </row>
    <row r="763" spans="1:20">
      <c r="A763" s="10"/>
      <c r="B763" s="4"/>
      <c r="C763" s="10"/>
      <c r="D763" s="10"/>
      <c r="E763" s="10"/>
      <c r="F763" s="13"/>
      <c r="G763" s="13"/>
      <c r="H763" s="14"/>
      <c r="I763" s="14"/>
      <c r="J763" s="14"/>
      <c r="K763" s="15" t="str">
        <f t="shared" si="44"/>
        <v/>
      </c>
      <c r="L763" s="13"/>
      <c r="M763" s="14"/>
      <c r="N763" s="15" t="str">
        <f t="shared" si="45"/>
        <v/>
      </c>
      <c r="O763" s="10"/>
      <c r="P763" s="10"/>
      <c r="Q763" s="16" t="str">
        <f t="shared" ca="1" si="46"/>
        <v/>
      </c>
      <c r="R763" s="12" t="str">
        <f ca="1">IF(A763="","",IF(G763="","Sem vencimento",IF(N763&lt;=0,"Pago",IF(M763&gt;0,IF(G763&lt;TODAY(),"Parcial vencido","Parcial"),IF(G763&lt;TODAY(),"Vencido",IF(G763=TODAY(),"Vence hoje",IF(G763&lt;=TODAY()+LISTAS!$B$4,"Vence em "&amp;LISTAS!$B$4&amp;" dias","Em aberto")))))))</f>
        <v/>
      </c>
      <c r="S763" s="4"/>
      <c r="T763" s="5" t="str">
        <f t="shared" si="47"/>
        <v/>
      </c>
    </row>
    <row r="764" spans="1:20">
      <c r="A764" s="10"/>
      <c r="B764" s="4"/>
      <c r="C764" s="10"/>
      <c r="D764" s="10"/>
      <c r="E764" s="10"/>
      <c r="F764" s="13"/>
      <c r="G764" s="13"/>
      <c r="H764" s="14"/>
      <c r="I764" s="14"/>
      <c r="J764" s="14"/>
      <c r="K764" s="15" t="str">
        <f t="shared" si="44"/>
        <v/>
      </c>
      <c r="L764" s="13"/>
      <c r="M764" s="14"/>
      <c r="N764" s="15" t="str">
        <f t="shared" si="45"/>
        <v/>
      </c>
      <c r="O764" s="10"/>
      <c r="P764" s="10"/>
      <c r="Q764" s="16" t="str">
        <f t="shared" ca="1" si="46"/>
        <v/>
      </c>
      <c r="R764" s="12" t="str">
        <f ca="1">IF(A764="","",IF(G764="","Sem vencimento",IF(N764&lt;=0,"Pago",IF(M764&gt;0,IF(G764&lt;TODAY(),"Parcial vencido","Parcial"),IF(G764&lt;TODAY(),"Vencido",IF(G764=TODAY(),"Vence hoje",IF(G764&lt;=TODAY()+LISTAS!$B$4,"Vence em "&amp;LISTAS!$B$4&amp;" dias","Em aberto")))))))</f>
        <v/>
      </c>
      <c r="S764" s="4"/>
      <c r="T764" s="5" t="str">
        <f t="shared" si="47"/>
        <v/>
      </c>
    </row>
    <row r="765" spans="1:20">
      <c r="A765" s="10"/>
      <c r="B765" s="4"/>
      <c r="C765" s="10"/>
      <c r="D765" s="10"/>
      <c r="E765" s="10"/>
      <c r="F765" s="13"/>
      <c r="G765" s="13"/>
      <c r="H765" s="14"/>
      <c r="I765" s="14"/>
      <c r="J765" s="14"/>
      <c r="K765" s="15" t="str">
        <f t="shared" si="44"/>
        <v/>
      </c>
      <c r="L765" s="13"/>
      <c r="M765" s="14"/>
      <c r="N765" s="15" t="str">
        <f t="shared" si="45"/>
        <v/>
      </c>
      <c r="O765" s="10"/>
      <c r="P765" s="10"/>
      <c r="Q765" s="16" t="str">
        <f t="shared" ca="1" si="46"/>
        <v/>
      </c>
      <c r="R765" s="12" t="str">
        <f ca="1">IF(A765="","",IF(G765="","Sem vencimento",IF(N765&lt;=0,"Pago",IF(M765&gt;0,IF(G765&lt;TODAY(),"Parcial vencido","Parcial"),IF(G765&lt;TODAY(),"Vencido",IF(G765=TODAY(),"Vence hoje",IF(G765&lt;=TODAY()+LISTAS!$B$4,"Vence em "&amp;LISTAS!$B$4&amp;" dias","Em aberto")))))))</f>
        <v/>
      </c>
      <c r="S765" s="4"/>
      <c r="T765" s="5" t="str">
        <f t="shared" si="47"/>
        <v/>
      </c>
    </row>
    <row r="766" spans="1:20">
      <c r="A766" s="10"/>
      <c r="B766" s="4"/>
      <c r="C766" s="10"/>
      <c r="D766" s="10"/>
      <c r="E766" s="10"/>
      <c r="F766" s="13"/>
      <c r="G766" s="13"/>
      <c r="H766" s="14"/>
      <c r="I766" s="14"/>
      <c r="J766" s="14"/>
      <c r="K766" s="15" t="str">
        <f t="shared" si="44"/>
        <v/>
      </c>
      <c r="L766" s="13"/>
      <c r="M766" s="14"/>
      <c r="N766" s="15" t="str">
        <f t="shared" si="45"/>
        <v/>
      </c>
      <c r="O766" s="10"/>
      <c r="P766" s="10"/>
      <c r="Q766" s="16" t="str">
        <f t="shared" ca="1" si="46"/>
        <v/>
      </c>
      <c r="R766" s="12" t="str">
        <f ca="1">IF(A766="","",IF(G766="","Sem vencimento",IF(N766&lt;=0,"Pago",IF(M766&gt;0,IF(G766&lt;TODAY(),"Parcial vencido","Parcial"),IF(G766&lt;TODAY(),"Vencido",IF(G766=TODAY(),"Vence hoje",IF(G766&lt;=TODAY()+LISTAS!$B$4,"Vence em "&amp;LISTAS!$B$4&amp;" dias","Em aberto")))))))</f>
        <v/>
      </c>
      <c r="S766" s="4"/>
      <c r="T766" s="5" t="str">
        <f t="shared" si="47"/>
        <v/>
      </c>
    </row>
    <row r="767" spans="1:20">
      <c r="A767" s="10"/>
      <c r="B767" s="4"/>
      <c r="C767" s="10"/>
      <c r="D767" s="10"/>
      <c r="E767" s="10"/>
      <c r="F767" s="13"/>
      <c r="G767" s="13"/>
      <c r="H767" s="14"/>
      <c r="I767" s="14"/>
      <c r="J767" s="14"/>
      <c r="K767" s="15" t="str">
        <f t="shared" si="44"/>
        <v/>
      </c>
      <c r="L767" s="13"/>
      <c r="M767" s="14"/>
      <c r="N767" s="15" t="str">
        <f t="shared" si="45"/>
        <v/>
      </c>
      <c r="O767" s="10"/>
      <c r="P767" s="10"/>
      <c r="Q767" s="16" t="str">
        <f t="shared" ca="1" si="46"/>
        <v/>
      </c>
      <c r="R767" s="12" t="str">
        <f ca="1">IF(A767="","",IF(G767="","Sem vencimento",IF(N767&lt;=0,"Pago",IF(M767&gt;0,IF(G767&lt;TODAY(),"Parcial vencido","Parcial"),IF(G767&lt;TODAY(),"Vencido",IF(G767=TODAY(),"Vence hoje",IF(G767&lt;=TODAY()+LISTAS!$B$4,"Vence em "&amp;LISTAS!$B$4&amp;" dias","Em aberto")))))))</f>
        <v/>
      </c>
      <c r="S767" s="4"/>
      <c r="T767" s="5" t="str">
        <f t="shared" si="47"/>
        <v/>
      </c>
    </row>
    <row r="768" spans="1:20">
      <c r="A768" s="10"/>
      <c r="B768" s="4"/>
      <c r="C768" s="10"/>
      <c r="D768" s="10"/>
      <c r="E768" s="10"/>
      <c r="F768" s="13"/>
      <c r="G768" s="13"/>
      <c r="H768" s="14"/>
      <c r="I768" s="14"/>
      <c r="J768" s="14"/>
      <c r="K768" s="15" t="str">
        <f t="shared" si="44"/>
        <v/>
      </c>
      <c r="L768" s="13"/>
      <c r="M768" s="14"/>
      <c r="N768" s="15" t="str">
        <f t="shared" si="45"/>
        <v/>
      </c>
      <c r="O768" s="10"/>
      <c r="P768" s="10"/>
      <c r="Q768" s="16" t="str">
        <f t="shared" ca="1" si="46"/>
        <v/>
      </c>
      <c r="R768" s="12" t="str">
        <f ca="1">IF(A768="","",IF(G768="","Sem vencimento",IF(N768&lt;=0,"Pago",IF(M768&gt;0,IF(G768&lt;TODAY(),"Parcial vencido","Parcial"),IF(G768&lt;TODAY(),"Vencido",IF(G768=TODAY(),"Vence hoje",IF(G768&lt;=TODAY()+LISTAS!$B$4,"Vence em "&amp;LISTAS!$B$4&amp;" dias","Em aberto")))))))</f>
        <v/>
      </c>
      <c r="S768" s="4"/>
      <c r="T768" s="5" t="str">
        <f t="shared" si="47"/>
        <v/>
      </c>
    </row>
    <row r="769" spans="1:20">
      <c r="A769" s="10"/>
      <c r="B769" s="4"/>
      <c r="C769" s="10"/>
      <c r="D769" s="10"/>
      <c r="E769" s="10"/>
      <c r="F769" s="13"/>
      <c r="G769" s="13"/>
      <c r="H769" s="14"/>
      <c r="I769" s="14"/>
      <c r="J769" s="14"/>
      <c r="K769" s="15" t="str">
        <f t="shared" si="44"/>
        <v/>
      </c>
      <c r="L769" s="13"/>
      <c r="M769" s="14"/>
      <c r="N769" s="15" t="str">
        <f t="shared" si="45"/>
        <v/>
      </c>
      <c r="O769" s="10"/>
      <c r="P769" s="10"/>
      <c r="Q769" s="16" t="str">
        <f t="shared" ca="1" si="46"/>
        <v/>
      </c>
      <c r="R769" s="12" t="str">
        <f ca="1">IF(A769="","",IF(G769="","Sem vencimento",IF(N769&lt;=0,"Pago",IF(M769&gt;0,IF(G769&lt;TODAY(),"Parcial vencido","Parcial"),IF(G769&lt;TODAY(),"Vencido",IF(G769=TODAY(),"Vence hoje",IF(G769&lt;=TODAY()+LISTAS!$B$4,"Vence em "&amp;LISTAS!$B$4&amp;" dias","Em aberto")))))))</f>
        <v/>
      </c>
      <c r="S769" s="4"/>
      <c r="T769" s="5" t="str">
        <f t="shared" si="47"/>
        <v/>
      </c>
    </row>
    <row r="770" spans="1:20">
      <c r="A770" s="10"/>
      <c r="B770" s="4"/>
      <c r="C770" s="10"/>
      <c r="D770" s="10"/>
      <c r="E770" s="10"/>
      <c r="F770" s="13"/>
      <c r="G770" s="13"/>
      <c r="H770" s="14"/>
      <c r="I770" s="14"/>
      <c r="J770" s="14"/>
      <c r="K770" s="15" t="str">
        <f t="shared" si="44"/>
        <v/>
      </c>
      <c r="L770" s="13"/>
      <c r="M770" s="14"/>
      <c r="N770" s="15" t="str">
        <f t="shared" si="45"/>
        <v/>
      </c>
      <c r="O770" s="10"/>
      <c r="P770" s="10"/>
      <c r="Q770" s="16" t="str">
        <f t="shared" ca="1" si="46"/>
        <v/>
      </c>
      <c r="R770" s="12" t="str">
        <f ca="1">IF(A770="","",IF(G770="","Sem vencimento",IF(N770&lt;=0,"Pago",IF(M770&gt;0,IF(G770&lt;TODAY(),"Parcial vencido","Parcial"),IF(G770&lt;TODAY(),"Vencido",IF(G770=TODAY(),"Vence hoje",IF(G770&lt;=TODAY()+LISTAS!$B$4,"Vence em "&amp;LISTAS!$B$4&amp;" dias","Em aberto")))))))</f>
        <v/>
      </c>
      <c r="S770" s="4"/>
      <c r="T770" s="5" t="str">
        <f t="shared" si="47"/>
        <v/>
      </c>
    </row>
    <row r="771" spans="1:20">
      <c r="A771" s="10"/>
      <c r="B771" s="4"/>
      <c r="C771" s="10"/>
      <c r="D771" s="10"/>
      <c r="E771" s="10"/>
      <c r="F771" s="13"/>
      <c r="G771" s="13"/>
      <c r="H771" s="14"/>
      <c r="I771" s="14"/>
      <c r="J771" s="14"/>
      <c r="K771" s="15" t="str">
        <f t="shared" si="44"/>
        <v/>
      </c>
      <c r="L771" s="13"/>
      <c r="M771" s="14"/>
      <c r="N771" s="15" t="str">
        <f t="shared" si="45"/>
        <v/>
      </c>
      <c r="O771" s="10"/>
      <c r="P771" s="10"/>
      <c r="Q771" s="16" t="str">
        <f t="shared" ca="1" si="46"/>
        <v/>
      </c>
      <c r="R771" s="12" t="str">
        <f ca="1">IF(A771="","",IF(G771="","Sem vencimento",IF(N771&lt;=0,"Pago",IF(M771&gt;0,IF(G771&lt;TODAY(),"Parcial vencido","Parcial"),IF(G771&lt;TODAY(),"Vencido",IF(G771=TODAY(),"Vence hoje",IF(G771&lt;=TODAY()+LISTAS!$B$4,"Vence em "&amp;LISTAS!$B$4&amp;" dias","Em aberto")))))))</f>
        <v/>
      </c>
      <c r="S771" s="4"/>
      <c r="T771" s="5" t="str">
        <f t="shared" si="47"/>
        <v/>
      </c>
    </row>
    <row r="772" spans="1:20">
      <c r="A772" s="10"/>
      <c r="B772" s="4"/>
      <c r="C772" s="10"/>
      <c r="D772" s="10"/>
      <c r="E772" s="10"/>
      <c r="F772" s="13"/>
      <c r="G772" s="13"/>
      <c r="H772" s="14"/>
      <c r="I772" s="14"/>
      <c r="J772" s="14"/>
      <c r="K772" s="15" t="str">
        <f t="shared" si="44"/>
        <v/>
      </c>
      <c r="L772" s="13"/>
      <c r="M772" s="14"/>
      <c r="N772" s="15" t="str">
        <f t="shared" si="45"/>
        <v/>
      </c>
      <c r="O772" s="10"/>
      <c r="P772" s="10"/>
      <c r="Q772" s="16" t="str">
        <f t="shared" ca="1" si="46"/>
        <v/>
      </c>
      <c r="R772" s="12" t="str">
        <f ca="1">IF(A772="","",IF(G772="","Sem vencimento",IF(N772&lt;=0,"Pago",IF(M772&gt;0,IF(G772&lt;TODAY(),"Parcial vencido","Parcial"),IF(G772&lt;TODAY(),"Vencido",IF(G772=TODAY(),"Vence hoje",IF(G772&lt;=TODAY()+LISTAS!$B$4,"Vence em "&amp;LISTAS!$B$4&amp;" dias","Em aberto")))))))</f>
        <v/>
      </c>
      <c r="S772" s="4"/>
      <c r="T772" s="5" t="str">
        <f t="shared" si="47"/>
        <v/>
      </c>
    </row>
    <row r="773" spans="1:20">
      <c r="A773" s="10"/>
      <c r="B773" s="4"/>
      <c r="C773" s="10"/>
      <c r="D773" s="10"/>
      <c r="E773" s="10"/>
      <c r="F773" s="13"/>
      <c r="G773" s="13"/>
      <c r="H773" s="14"/>
      <c r="I773" s="14"/>
      <c r="J773" s="14"/>
      <c r="K773" s="15" t="str">
        <f t="shared" ref="K773:K836" si="48">IF(A773="","",MAX(H773-I773+J773,0))</f>
        <v/>
      </c>
      <c r="L773" s="13"/>
      <c r="M773" s="14"/>
      <c r="N773" s="15" t="str">
        <f t="shared" ref="N773:N836" si="49">IF(A773="","",MAX(K773-M773,0))</f>
        <v/>
      </c>
      <c r="O773" s="10"/>
      <c r="P773" s="10"/>
      <c r="Q773" s="16" t="str">
        <f t="shared" ref="Q773:Q836" ca="1" si="50">IF(OR(A773="",G773="",N773&lt;=0),"",G773-TODAY())</f>
        <v/>
      </c>
      <c r="R773" s="12" t="str">
        <f ca="1">IF(A773="","",IF(G773="","Sem vencimento",IF(N773&lt;=0,"Pago",IF(M773&gt;0,IF(G773&lt;TODAY(),"Parcial vencido","Parcial"),IF(G773&lt;TODAY(),"Vencido",IF(G773=TODAY(),"Vence hoje",IF(G773&lt;=TODAY()+LISTAS!$B$4,"Vence em "&amp;LISTAS!$B$4&amp;" dias","Em aberto")))))))</f>
        <v/>
      </c>
      <c r="S773" s="4"/>
      <c r="T773" s="5" t="str">
        <f t="shared" ref="T773:T836" si="51">IF(A773="","",IF(C773="","Categoria; ","")&amp;IF(G773="","Vencimento; ","")&amp;IF(H773&lt;=0,"Valor; ","")&amp;IF(P773="","Responsável; ","")&amp;IF(AND(M773&gt;0,L773=""),"Data pgto.; ","")&amp;IF(AND(L773&lt;&gt;"",M773&lt;=0),"Valor pago; ","")&amp;IF(M773&gt;K773,"Pagamento &gt; previsto; ","")&amp;IF(AND(E773&lt;&gt;"",COUNTIFS($A$5:$A$1004,A773,$E$5:$E$1004,E773)&gt;1),"Possível duplicidade; ",""))</f>
        <v/>
      </c>
    </row>
    <row r="774" spans="1:20">
      <c r="A774" s="10"/>
      <c r="B774" s="4"/>
      <c r="C774" s="10"/>
      <c r="D774" s="10"/>
      <c r="E774" s="10"/>
      <c r="F774" s="13"/>
      <c r="G774" s="13"/>
      <c r="H774" s="14"/>
      <c r="I774" s="14"/>
      <c r="J774" s="14"/>
      <c r="K774" s="15" t="str">
        <f t="shared" si="48"/>
        <v/>
      </c>
      <c r="L774" s="13"/>
      <c r="M774" s="14"/>
      <c r="N774" s="15" t="str">
        <f t="shared" si="49"/>
        <v/>
      </c>
      <c r="O774" s="10"/>
      <c r="P774" s="10"/>
      <c r="Q774" s="16" t="str">
        <f t="shared" ca="1" si="50"/>
        <v/>
      </c>
      <c r="R774" s="12" t="str">
        <f ca="1">IF(A774="","",IF(G774="","Sem vencimento",IF(N774&lt;=0,"Pago",IF(M774&gt;0,IF(G774&lt;TODAY(),"Parcial vencido","Parcial"),IF(G774&lt;TODAY(),"Vencido",IF(G774=TODAY(),"Vence hoje",IF(G774&lt;=TODAY()+LISTAS!$B$4,"Vence em "&amp;LISTAS!$B$4&amp;" dias","Em aberto")))))))</f>
        <v/>
      </c>
      <c r="S774" s="4"/>
      <c r="T774" s="5" t="str">
        <f t="shared" si="51"/>
        <v/>
      </c>
    </row>
    <row r="775" spans="1:20">
      <c r="A775" s="10"/>
      <c r="B775" s="4"/>
      <c r="C775" s="10"/>
      <c r="D775" s="10"/>
      <c r="E775" s="10"/>
      <c r="F775" s="13"/>
      <c r="G775" s="13"/>
      <c r="H775" s="14"/>
      <c r="I775" s="14"/>
      <c r="J775" s="14"/>
      <c r="K775" s="15" t="str">
        <f t="shared" si="48"/>
        <v/>
      </c>
      <c r="L775" s="13"/>
      <c r="M775" s="14"/>
      <c r="N775" s="15" t="str">
        <f t="shared" si="49"/>
        <v/>
      </c>
      <c r="O775" s="10"/>
      <c r="P775" s="10"/>
      <c r="Q775" s="16" t="str">
        <f t="shared" ca="1" si="50"/>
        <v/>
      </c>
      <c r="R775" s="12" t="str">
        <f ca="1">IF(A775="","",IF(G775="","Sem vencimento",IF(N775&lt;=0,"Pago",IF(M775&gt;0,IF(G775&lt;TODAY(),"Parcial vencido","Parcial"),IF(G775&lt;TODAY(),"Vencido",IF(G775=TODAY(),"Vence hoje",IF(G775&lt;=TODAY()+LISTAS!$B$4,"Vence em "&amp;LISTAS!$B$4&amp;" dias","Em aberto")))))))</f>
        <v/>
      </c>
      <c r="S775" s="4"/>
      <c r="T775" s="5" t="str">
        <f t="shared" si="51"/>
        <v/>
      </c>
    </row>
    <row r="776" spans="1:20">
      <c r="A776" s="10"/>
      <c r="B776" s="4"/>
      <c r="C776" s="10"/>
      <c r="D776" s="10"/>
      <c r="E776" s="10"/>
      <c r="F776" s="13"/>
      <c r="G776" s="13"/>
      <c r="H776" s="14"/>
      <c r="I776" s="14"/>
      <c r="J776" s="14"/>
      <c r="K776" s="15" t="str">
        <f t="shared" si="48"/>
        <v/>
      </c>
      <c r="L776" s="13"/>
      <c r="M776" s="14"/>
      <c r="N776" s="15" t="str">
        <f t="shared" si="49"/>
        <v/>
      </c>
      <c r="O776" s="10"/>
      <c r="P776" s="10"/>
      <c r="Q776" s="16" t="str">
        <f t="shared" ca="1" si="50"/>
        <v/>
      </c>
      <c r="R776" s="12" t="str">
        <f ca="1">IF(A776="","",IF(G776="","Sem vencimento",IF(N776&lt;=0,"Pago",IF(M776&gt;0,IF(G776&lt;TODAY(),"Parcial vencido","Parcial"),IF(G776&lt;TODAY(),"Vencido",IF(G776=TODAY(),"Vence hoje",IF(G776&lt;=TODAY()+LISTAS!$B$4,"Vence em "&amp;LISTAS!$B$4&amp;" dias","Em aberto")))))))</f>
        <v/>
      </c>
      <c r="S776" s="4"/>
      <c r="T776" s="5" t="str">
        <f t="shared" si="51"/>
        <v/>
      </c>
    </row>
    <row r="777" spans="1:20">
      <c r="A777" s="10"/>
      <c r="B777" s="4"/>
      <c r="C777" s="10"/>
      <c r="D777" s="10"/>
      <c r="E777" s="10"/>
      <c r="F777" s="13"/>
      <c r="G777" s="13"/>
      <c r="H777" s="14"/>
      <c r="I777" s="14"/>
      <c r="J777" s="14"/>
      <c r="K777" s="15" t="str">
        <f t="shared" si="48"/>
        <v/>
      </c>
      <c r="L777" s="13"/>
      <c r="M777" s="14"/>
      <c r="N777" s="15" t="str">
        <f t="shared" si="49"/>
        <v/>
      </c>
      <c r="O777" s="10"/>
      <c r="P777" s="10"/>
      <c r="Q777" s="16" t="str">
        <f t="shared" ca="1" si="50"/>
        <v/>
      </c>
      <c r="R777" s="12" t="str">
        <f ca="1">IF(A777="","",IF(G777="","Sem vencimento",IF(N777&lt;=0,"Pago",IF(M777&gt;0,IF(G777&lt;TODAY(),"Parcial vencido","Parcial"),IF(G777&lt;TODAY(),"Vencido",IF(G777=TODAY(),"Vence hoje",IF(G777&lt;=TODAY()+LISTAS!$B$4,"Vence em "&amp;LISTAS!$B$4&amp;" dias","Em aberto")))))))</f>
        <v/>
      </c>
      <c r="S777" s="4"/>
      <c r="T777" s="5" t="str">
        <f t="shared" si="51"/>
        <v/>
      </c>
    </row>
    <row r="778" spans="1:20">
      <c r="A778" s="10"/>
      <c r="B778" s="4"/>
      <c r="C778" s="10"/>
      <c r="D778" s="10"/>
      <c r="E778" s="10"/>
      <c r="F778" s="13"/>
      <c r="G778" s="13"/>
      <c r="H778" s="14"/>
      <c r="I778" s="14"/>
      <c r="J778" s="14"/>
      <c r="K778" s="15" t="str">
        <f t="shared" si="48"/>
        <v/>
      </c>
      <c r="L778" s="13"/>
      <c r="M778" s="14"/>
      <c r="N778" s="15" t="str">
        <f t="shared" si="49"/>
        <v/>
      </c>
      <c r="O778" s="10"/>
      <c r="P778" s="10"/>
      <c r="Q778" s="16" t="str">
        <f t="shared" ca="1" si="50"/>
        <v/>
      </c>
      <c r="R778" s="12" t="str">
        <f ca="1">IF(A778="","",IF(G778="","Sem vencimento",IF(N778&lt;=0,"Pago",IF(M778&gt;0,IF(G778&lt;TODAY(),"Parcial vencido","Parcial"),IF(G778&lt;TODAY(),"Vencido",IF(G778=TODAY(),"Vence hoje",IF(G778&lt;=TODAY()+LISTAS!$B$4,"Vence em "&amp;LISTAS!$B$4&amp;" dias","Em aberto")))))))</f>
        <v/>
      </c>
      <c r="S778" s="4"/>
      <c r="T778" s="5" t="str">
        <f t="shared" si="51"/>
        <v/>
      </c>
    </row>
    <row r="779" spans="1:20">
      <c r="A779" s="10"/>
      <c r="B779" s="4"/>
      <c r="C779" s="10"/>
      <c r="D779" s="10"/>
      <c r="E779" s="10"/>
      <c r="F779" s="13"/>
      <c r="G779" s="13"/>
      <c r="H779" s="14"/>
      <c r="I779" s="14"/>
      <c r="J779" s="14"/>
      <c r="K779" s="15" t="str">
        <f t="shared" si="48"/>
        <v/>
      </c>
      <c r="L779" s="13"/>
      <c r="M779" s="14"/>
      <c r="N779" s="15" t="str">
        <f t="shared" si="49"/>
        <v/>
      </c>
      <c r="O779" s="10"/>
      <c r="P779" s="10"/>
      <c r="Q779" s="16" t="str">
        <f t="shared" ca="1" si="50"/>
        <v/>
      </c>
      <c r="R779" s="12" t="str">
        <f ca="1">IF(A779="","",IF(G779="","Sem vencimento",IF(N779&lt;=0,"Pago",IF(M779&gt;0,IF(G779&lt;TODAY(),"Parcial vencido","Parcial"),IF(G779&lt;TODAY(),"Vencido",IF(G779=TODAY(),"Vence hoje",IF(G779&lt;=TODAY()+LISTAS!$B$4,"Vence em "&amp;LISTAS!$B$4&amp;" dias","Em aberto")))))))</f>
        <v/>
      </c>
      <c r="S779" s="4"/>
      <c r="T779" s="5" t="str">
        <f t="shared" si="51"/>
        <v/>
      </c>
    </row>
    <row r="780" spans="1:20">
      <c r="A780" s="10"/>
      <c r="B780" s="4"/>
      <c r="C780" s="10"/>
      <c r="D780" s="10"/>
      <c r="E780" s="10"/>
      <c r="F780" s="13"/>
      <c r="G780" s="13"/>
      <c r="H780" s="14"/>
      <c r="I780" s="14"/>
      <c r="J780" s="14"/>
      <c r="K780" s="15" t="str">
        <f t="shared" si="48"/>
        <v/>
      </c>
      <c r="L780" s="13"/>
      <c r="M780" s="14"/>
      <c r="N780" s="15" t="str">
        <f t="shared" si="49"/>
        <v/>
      </c>
      <c r="O780" s="10"/>
      <c r="P780" s="10"/>
      <c r="Q780" s="16" t="str">
        <f t="shared" ca="1" si="50"/>
        <v/>
      </c>
      <c r="R780" s="12" t="str">
        <f ca="1">IF(A780="","",IF(G780="","Sem vencimento",IF(N780&lt;=0,"Pago",IF(M780&gt;0,IF(G780&lt;TODAY(),"Parcial vencido","Parcial"),IF(G780&lt;TODAY(),"Vencido",IF(G780=TODAY(),"Vence hoje",IF(G780&lt;=TODAY()+LISTAS!$B$4,"Vence em "&amp;LISTAS!$B$4&amp;" dias","Em aberto")))))))</f>
        <v/>
      </c>
      <c r="S780" s="4"/>
      <c r="T780" s="5" t="str">
        <f t="shared" si="51"/>
        <v/>
      </c>
    </row>
    <row r="781" spans="1:20">
      <c r="A781" s="10"/>
      <c r="B781" s="4"/>
      <c r="C781" s="10"/>
      <c r="D781" s="10"/>
      <c r="E781" s="10"/>
      <c r="F781" s="13"/>
      <c r="G781" s="13"/>
      <c r="H781" s="14"/>
      <c r="I781" s="14"/>
      <c r="J781" s="14"/>
      <c r="K781" s="15" t="str">
        <f t="shared" si="48"/>
        <v/>
      </c>
      <c r="L781" s="13"/>
      <c r="M781" s="14"/>
      <c r="N781" s="15" t="str">
        <f t="shared" si="49"/>
        <v/>
      </c>
      <c r="O781" s="10"/>
      <c r="P781" s="10"/>
      <c r="Q781" s="16" t="str">
        <f t="shared" ca="1" si="50"/>
        <v/>
      </c>
      <c r="R781" s="12" t="str">
        <f ca="1">IF(A781="","",IF(G781="","Sem vencimento",IF(N781&lt;=0,"Pago",IF(M781&gt;0,IF(G781&lt;TODAY(),"Parcial vencido","Parcial"),IF(G781&lt;TODAY(),"Vencido",IF(G781=TODAY(),"Vence hoje",IF(G781&lt;=TODAY()+LISTAS!$B$4,"Vence em "&amp;LISTAS!$B$4&amp;" dias","Em aberto")))))))</f>
        <v/>
      </c>
      <c r="S781" s="4"/>
      <c r="T781" s="5" t="str">
        <f t="shared" si="51"/>
        <v/>
      </c>
    </row>
    <row r="782" spans="1:20">
      <c r="A782" s="10"/>
      <c r="B782" s="4"/>
      <c r="C782" s="10"/>
      <c r="D782" s="10"/>
      <c r="E782" s="10"/>
      <c r="F782" s="13"/>
      <c r="G782" s="13"/>
      <c r="H782" s="14"/>
      <c r="I782" s="14"/>
      <c r="J782" s="14"/>
      <c r="K782" s="15" t="str">
        <f t="shared" si="48"/>
        <v/>
      </c>
      <c r="L782" s="13"/>
      <c r="M782" s="14"/>
      <c r="N782" s="15" t="str">
        <f t="shared" si="49"/>
        <v/>
      </c>
      <c r="O782" s="10"/>
      <c r="P782" s="10"/>
      <c r="Q782" s="16" t="str">
        <f t="shared" ca="1" si="50"/>
        <v/>
      </c>
      <c r="R782" s="12" t="str">
        <f ca="1">IF(A782="","",IF(G782="","Sem vencimento",IF(N782&lt;=0,"Pago",IF(M782&gt;0,IF(G782&lt;TODAY(),"Parcial vencido","Parcial"),IF(G782&lt;TODAY(),"Vencido",IF(G782=TODAY(),"Vence hoje",IF(G782&lt;=TODAY()+LISTAS!$B$4,"Vence em "&amp;LISTAS!$B$4&amp;" dias","Em aberto")))))))</f>
        <v/>
      </c>
      <c r="S782" s="4"/>
      <c r="T782" s="5" t="str">
        <f t="shared" si="51"/>
        <v/>
      </c>
    </row>
    <row r="783" spans="1:20">
      <c r="A783" s="10"/>
      <c r="B783" s="4"/>
      <c r="C783" s="10"/>
      <c r="D783" s="10"/>
      <c r="E783" s="10"/>
      <c r="F783" s="13"/>
      <c r="G783" s="13"/>
      <c r="H783" s="14"/>
      <c r="I783" s="14"/>
      <c r="J783" s="14"/>
      <c r="K783" s="15" t="str">
        <f t="shared" si="48"/>
        <v/>
      </c>
      <c r="L783" s="13"/>
      <c r="M783" s="14"/>
      <c r="N783" s="15" t="str">
        <f t="shared" si="49"/>
        <v/>
      </c>
      <c r="O783" s="10"/>
      <c r="P783" s="10"/>
      <c r="Q783" s="16" t="str">
        <f t="shared" ca="1" si="50"/>
        <v/>
      </c>
      <c r="R783" s="12" t="str">
        <f ca="1">IF(A783="","",IF(G783="","Sem vencimento",IF(N783&lt;=0,"Pago",IF(M783&gt;0,IF(G783&lt;TODAY(),"Parcial vencido","Parcial"),IF(G783&lt;TODAY(),"Vencido",IF(G783=TODAY(),"Vence hoje",IF(G783&lt;=TODAY()+LISTAS!$B$4,"Vence em "&amp;LISTAS!$B$4&amp;" dias","Em aberto")))))))</f>
        <v/>
      </c>
      <c r="S783" s="4"/>
      <c r="T783" s="5" t="str">
        <f t="shared" si="51"/>
        <v/>
      </c>
    </row>
    <row r="784" spans="1:20">
      <c r="A784" s="10"/>
      <c r="B784" s="4"/>
      <c r="C784" s="10"/>
      <c r="D784" s="10"/>
      <c r="E784" s="10"/>
      <c r="F784" s="13"/>
      <c r="G784" s="13"/>
      <c r="H784" s="14"/>
      <c r="I784" s="14"/>
      <c r="J784" s="14"/>
      <c r="K784" s="15" t="str">
        <f t="shared" si="48"/>
        <v/>
      </c>
      <c r="L784" s="13"/>
      <c r="M784" s="14"/>
      <c r="N784" s="15" t="str">
        <f t="shared" si="49"/>
        <v/>
      </c>
      <c r="O784" s="10"/>
      <c r="P784" s="10"/>
      <c r="Q784" s="16" t="str">
        <f t="shared" ca="1" si="50"/>
        <v/>
      </c>
      <c r="R784" s="12" t="str">
        <f ca="1">IF(A784="","",IF(G784="","Sem vencimento",IF(N784&lt;=0,"Pago",IF(M784&gt;0,IF(G784&lt;TODAY(),"Parcial vencido","Parcial"),IF(G784&lt;TODAY(),"Vencido",IF(G784=TODAY(),"Vence hoje",IF(G784&lt;=TODAY()+LISTAS!$B$4,"Vence em "&amp;LISTAS!$B$4&amp;" dias","Em aberto")))))))</f>
        <v/>
      </c>
      <c r="S784" s="4"/>
      <c r="T784" s="5" t="str">
        <f t="shared" si="51"/>
        <v/>
      </c>
    </row>
    <row r="785" spans="1:20">
      <c r="A785" s="10"/>
      <c r="B785" s="4"/>
      <c r="C785" s="10"/>
      <c r="D785" s="10"/>
      <c r="E785" s="10"/>
      <c r="F785" s="13"/>
      <c r="G785" s="13"/>
      <c r="H785" s="14"/>
      <c r="I785" s="14"/>
      <c r="J785" s="14"/>
      <c r="K785" s="15" t="str">
        <f t="shared" si="48"/>
        <v/>
      </c>
      <c r="L785" s="13"/>
      <c r="M785" s="14"/>
      <c r="N785" s="15" t="str">
        <f t="shared" si="49"/>
        <v/>
      </c>
      <c r="O785" s="10"/>
      <c r="P785" s="10"/>
      <c r="Q785" s="16" t="str">
        <f t="shared" ca="1" si="50"/>
        <v/>
      </c>
      <c r="R785" s="12" t="str">
        <f ca="1">IF(A785="","",IF(G785="","Sem vencimento",IF(N785&lt;=0,"Pago",IF(M785&gt;0,IF(G785&lt;TODAY(),"Parcial vencido","Parcial"),IF(G785&lt;TODAY(),"Vencido",IF(G785=TODAY(),"Vence hoje",IF(G785&lt;=TODAY()+LISTAS!$B$4,"Vence em "&amp;LISTAS!$B$4&amp;" dias","Em aberto")))))))</f>
        <v/>
      </c>
      <c r="S785" s="4"/>
      <c r="T785" s="5" t="str">
        <f t="shared" si="51"/>
        <v/>
      </c>
    </row>
    <row r="786" spans="1:20">
      <c r="A786" s="10"/>
      <c r="B786" s="4"/>
      <c r="C786" s="10"/>
      <c r="D786" s="10"/>
      <c r="E786" s="10"/>
      <c r="F786" s="13"/>
      <c r="G786" s="13"/>
      <c r="H786" s="14"/>
      <c r="I786" s="14"/>
      <c r="J786" s="14"/>
      <c r="K786" s="15" t="str">
        <f t="shared" si="48"/>
        <v/>
      </c>
      <c r="L786" s="13"/>
      <c r="M786" s="14"/>
      <c r="N786" s="15" t="str">
        <f t="shared" si="49"/>
        <v/>
      </c>
      <c r="O786" s="10"/>
      <c r="P786" s="10"/>
      <c r="Q786" s="16" t="str">
        <f t="shared" ca="1" si="50"/>
        <v/>
      </c>
      <c r="R786" s="12" t="str">
        <f ca="1">IF(A786="","",IF(G786="","Sem vencimento",IF(N786&lt;=0,"Pago",IF(M786&gt;0,IF(G786&lt;TODAY(),"Parcial vencido","Parcial"),IF(G786&lt;TODAY(),"Vencido",IF(G786=TODAY(),"Vence hoje",IF(G786&lt;=TODAY()+LISTAS!$B$4,"Vence em "&amp;LISTAS!$B$4&amp;" dias","Em aberto")))))))</f>
        <v/>
      </c>
      <c r="S786" s="4"/>
      <c r="T786" s="5" t="str">
        <f t="shared" si="51"/>
        <v/>
      </c>
    </row>
    <row r="787" spans="1:20">
      <c r="A787" s="10"/>
      <c r="B787" s="4"/>
      <c r="C787" s="10"/>
      <c r="D787" s="10"/>
      <c r="E787" s="10"/>
      <c r="F787" s="13"/>
      <c r="G787" s="13"/>
      <c r="H787" s="14"/>
      <c r="I787" s="14"/>
      <c r="J787" s="14"/>
      <c r="K787" s="15" t="str">
        <f t="shared" si="48"/>
        <v/>
      </c>
      <c r="L787" s="13"/>
      <c r="M787" s="14"/>
      <c r="N787" s="15" t="str">
        <f t="shared" si="49"/>
        <v/>
      </c>
      <c r="O787" s="10"/>
      <c r="P787" s="10"/>
      <c r="Q787" s="16" t="str">
        <f t="shared" ca="1" si="50"/>
        <v/>
      </c>
      <c r="R787" s="12" t="str">
        <f ca="1">IF(A787="","",IF(G787="","Sem vencimento",IF(N787&lt;=0,"Pago",IF(M787&gt;0,IF(G787&lt;TODAY(),"Parcial vencido","Parcial"),IF(G787&lt;TODAY(),"Vencido",IF(G787=TODAY(),"Vence hoje",IF(G787&lt;=TODAY()+LISTAS!$B$4,"Vence em "&amp;LISTAS!$B$4&amp;" dias","Em aberto")))))))</f>
        <v/>
      </c>
      <c r="S787" s="4"/>
      <c r="T787" s="5" t="str">
        <f t="shared" si="51"/>
        <v/>
      </c>
    </row>
    <row r="788" spans="1:20">
      <c r="A788" s="10"/>
      <c r="B788" s="4"/>
      <c r="C788" s="10"/>
      <c r="D788" s="10"/>
      <c r="E788" s="10"/>
      <c r="F788" s="13"/>
      <c r="G788" s="13"/>
      <c r="H788" s="14"/>
      <c r="I788" s="14"/>
      <c r="J788" s="14"/>
      <c r="K788" s="15" t="str">
        <f t="shared" si="48"/>
        <v/>
      </c>
      <c r="L788" s="13"/>
      <c r="M788" s="14"/>
      <c r="N788" s="15" t="str">
        <f t="shared" si="49"/>
        <v/>
      </c>
      <c r="O788" s="10"/>
      <c r="P788" s="10"/>
      <c r="Q788" s="16" t="str">
        <f t="shared" ca="1" si="50"/>
        <v/>
      </c>
      <c r="R788" s="12" t="str">
        <f ca="1">IF(A788="","",IF(G788="","Sem vencimento",IF(N788&lt;=0,"Pago",IF(M788&gt;0,IF(G788&lt;TODAY(),"Parcial vencido","Parcial"),IF(G788&lt;TODAY(),"Vencido",IF(G788=TODAY(),"Vence hoje",IF(G788&lt;=TODAY()+LISTAS!$B$4,"Vence em "&amp;LISTAS!$B$4&amp;" dias","Em aberto")))))))</f>
        <v/>
      </c>
      <c r="S788" s="4"/>
      <c r="T788" s="5" t="str">
        <f t="shared" si="51"/>
        <v/>
      </c>
    </row>
    <row r="789" spans="1:20">
      <c r="A789" s="10"/>
      <c r="B789" s="4"/>
      <c r="C789" s="10"/>
      <c r="D789" s="10"/>
      <c r="E789" s="10"/>
      <c r="F789" s="13"/>
      <c r="G789" s="13"/>
      <c r="H789" s="14"/>
      <c r="I789" s="14"/>
      <c r="J789" s="14"/>
      <c r="K789" s="15" t="str">
        <f t="shared" si="48"/>
        <v/>
      </c>
      <c r="L789" s="13"/>
      <c r="M789" s="14"/>
      <c r="N789" s="15" t="str">
        <f t="shared" si="49"/>
        <v/>
      </c>
      <c r="O789" s="10"/>
      <c r="P789" s="10"/>
      <c r="Q789" s="16" t="str">
        <f t="shared" ca="1" si="50"/>
        <v/>
      </c>
      <c r="R789" s="12" t="str">
        <f ca="1">IF(A789="","",IF(G789="","Sem vencimento",IF(N789&lt;=0,"Pago",IF(M789&gt;0,IF(G789&lt;TODAY(),"Parcial vencido","Parcial"),IF(G789&lt;TODAY(),"Vencido",IF(G789=TODAY(),"Vence hoje",IF(G789&lt;=TODAY()+LISTAS!$B$4,"Vence em "&amp;LISTAS!$B$4&amp;" dias","Em aberto")))))))</f>
        <v/>
      </c>
      <c r="S789" s="4"/>
      <c r="T789" s="5" t="str">
        <f t="shared" si="51"/>
        <v/>
      </c>
    </row>
    <row r="790" spans="1:20">
      <c r="A790" s="10"/>
      <c r="B790" s="4"/>
      <c r="C790" s="10"/>
      <c r="D790" s="10"/>
      <c r="E790" s="10"/>
      <c r="F790" s="13"/>
      <c r="G790" s="13"/>
      <c r="H790" s="14"/>
      <c r="I790" s="14"/>
      <c r="J790" s="14"/>
      <c r="K790" s="15" t="str">
        <f t="shared" si="48"/>
        <v/>
      </c>
      <c r="L790" s="13"/>
      <c r="M790" s="14"/>
      <c r="N790" s="15" t="str">
        <f t="shared" si="49"/>
        <v/>
      </c>
      <c r="O790" s="10"/>
      <c r="P790" s="10"/>
      <c r="Q790" s="16" t="str">
        <f t="shared" ca="1" si="50"/>
        <v/>
      </c>
      <c r="R790" s="12" t="str">
        <f ca="1">IF(A790="","",IF(G790="","Sem vencimento",IF(N790&lt;=0,"Pago",IF(M790&gt;0,IF(G790&lt;TODAY(),"Parcial vencido","Parcial"),IF(G790&lt;TODAY(),"Vencido",IF(G790=TODAY(),"Vence hoje",IF(G790&lt;=TODAY()+LISTAS!$B$4,"Vence em "&amp;LISTAS!$B$4&amp;" dias","Em aberto")))))))</f>
        <v/>
      </c>
      <c r="S790" s="4"/>
      <c r="T790" s="5" t="str">
        <f t="shared" si="51"/>
        <v/>
      </c>
    </row>
    <row r="791" spans="1:20">
      <c r="A791" s="10"/>
      <c r="B791" s="4"/>
      <c r="C791" s="10"/>
      <c r="D791" s="10"/>
      <c r="E791" s="10"/>
      <c r="F791" s="13"/>
      <c r="G791" s="13"/>
      <c r="H791" s="14"/>
      <c r="I791" s="14"/>
      <c r="J791" s="14"/>
      <c r="K791" s="15" t="str">
        <f t="shared" si="48"/>
        <v/>
      </c>
      <c r="L791" s="13"/>
      <c r="M791" s="14"/>
      <c r="N791" s="15" t="str">
        <f t="shared" si="49"/>
        <v/>
      </c>
      <c r="O791" s="10"/>
      <c r="P791" s="10"/>
      <c r="Q791" s="16" t="str">
        <f t="shared" ca="1" si="50"/>
        <v/>
      </c>
      <c r="R791" s="12" t="str">
        <f ca="1">IF(A791="","",IF(G791="","Sem vencimento",IF(N791&lt;=0,"Pago",IF(M791&gt;0,IF(G791&lt;TODAY(),"Parcial vencido","Parcial"),IF(G791&lt;TODAY(),"Vencido",IF(G791=TODAY(),"Vence hoje",IF(G791&lt;=TODAY()+LISTAS!$B$4,"Vence em "&amp;LISTAS!$B$4&amp;" dias","Em aberto")))))))</f>
        <v/>
      </c>
      <c r="S791" s="4"/>
      <c r="T791" s="5" t="str">
        <f t="shared" si="51"/>
        <v/>
      </c>
    </row>
    <row r="792" spans="1:20">
      <c r="A792" s="10"/>
      <c r="B792" s="4"/>
      <c r="C792" s="10"/>
      <c r="D792" s="10"/>
      <c r="E792" s="10"/>
      <c r="F792" s="13"/>
      <c r="G792" s="13"/>
      <c r="H792" s="14"/>
      <c r="I792" s="14"/>
      <c r="J792" s="14"/>
      <c r="K792" s="15" t="str">
        <f t="shared" si="48"/>
        <v/>
      </c>
      <c r="L792" s="13"/>
      <c r="M792" s="14"/>
      <c r="N792" s="15" t="str">
        <f t="shared" si="49"/>
        <v/>
      </c>
      <c r="O792" s="10"/>
      <c r="P792" s="10"/>
      <c r="Q792" s="16" t="str">
        <f t="shared" ca="1" si="50"/>
        <v/>
      </c>
      <c r="R792" s="12" t="str">
        <f ca="1">IF(A792="","",IF(G792="","Sem vencimento",IF(N792&lt;=0,"Pago",IF(M792&gt;0,IF(G792&lt;TODAY(),"Parcial vencido","Parcial"),IF(G792&lt;TODAY(),"Vencido",IF(G792=TODAY(),"Vence hoje",IF(G792&lt;=TODAY()+LISTAS!$B$4,"Vence em "&amp;LISTAS!$B$4&amp;" dias","Em aberto")))))))</f>
        <v/>
      </c>
      <c r="S792" s="4"/>
      <c r="T792" s="5" t="str">
        <f t="shared" si="51"/>
        <v/>
      </c>
    </row>
    <row r="793" spans="1:20">
      <c r="A793" s="10"/>
      <c r="B793" s="4"/>
      <c r="C793" s="10"/>
      <c r="D793" s="10"/>
      <c r="E793" s="10"/>
      <c r="F793" s="13"/>
      <c r="G793" s="13"/>
      <c r="H793" s="14"/>
      <c r="I793" s="14"/>
      <c r="J793" s="14"/>
      <c r="K793" s="15" t="str">
        <f t="shared" si="48"/>
        <v/>
      </c>
      <c r="L793" s="13"/>
      <c r="M793" s="14"/>
      <c r="N793" s="15" t="str">
        <f t="shared" si="49"/>
        <v/>
      </c>
      <c r="O793" s="10"/>
      <c r="P793" s="10"/>
      <c r="Q793" s="16" t="str">
        <f t="shared" ca="1" si="50"/>
        <v/>
      </c>
      <c r="R793" s="12" t="str">
        <f ca="1">IF(A793="","",IF(G793="","Sem vencimento",IF(N793&lt;=0,"Pago",IF(M793&gt;0,IF(G793&lt;TODAY(),"Parcial vencido","Parcial"),IF(G793&lt;TODAY(),"Vencido",IF(G793=TODAY(),"Vence hoje",IF(G793&lt;=TODAY()+LISTAS!$B$4,"Vence em "&amp;LISTAS!$B$4&amp;" dias","Em aberto")))))))</f>
        <v/>
      </c>
      <c r="S793" s="4"/>
      <c r="T793" s="5" t="str">
        <f t="shared" si="51"/>
        <v/>
      </c>
    </row>
    <row r="794" spans="1:20">
      <c r="A794" s="10"/>
      <c r="B794" s="4"/>
      <c r="C794" s="10"/>
      <c r="D794" s="10"/>
      <c r="E794" s="10"/>
      <c r="F794" s="13"/>
      <c r="G794" s="13"/>
      <c r="H794" s="14"/>
      <c r="I794" s="14"/>
      <c r="J794" s="14"/>
      <c r="K794" s="15" t="str">
        <f t="shared" si="48"/>
        <v/>
      </c>
      <c r="L794" s="13"/>
      <c r="M794" s="14"/>
      <c r="N794" s="15" t="str">
        <f t="shared" si="49"/>
        <v/>
      </c>
      <c r="O794" s="10"/>
      <c r="P794" s="10"/>
      <c r="Q794" s="16" t="str">
        <f t="shared" ca="1" si="50"/>
        <v/>
      </c>
      <c r="R794" s="12" t="str">
        <f ca="1">IF(A794="","",IF(G794="","Sem vencimento",IF(N794&lt;=0,"Pago",IF(M794&gt;0,IF(G794&lt;TODAY(),"Parcial vencido","Parcial"),IF(G794&lt;TODAY(),"Vencido",IF(G794=TODAY(),"Vence hoje",IF(G794&lt;=TODAY()+LISTAS!$B$4,"Vence em "&amp;LISTAS!$B$4&amp;" dias","Em aberto")))))))</f>
        <v/>
      </c>
      <c r="S794" s="4"/>
      <c r="T794" s="5" t="str">
        <f t="shared" si="51"/>
        <v/>
      </c>
    </row>
    <row r="795" spans="1:20">
      <c r="A795" s="10"/>
      <c r="B795" s="4"/>
      <c r="C795" s="10"/>
      <c r="D795" s="10"/>
      <c r="E795" s="10"/>
      <c r="F795" s="13"/>
      <c r="G795" s="13"/>
      <c r="H795" s="14"/>
      <c r="I795" s="14"/>
      <c r="J795" s="14"/>
      <c r="K795" s="15" t="str">
        <f t="shared" si="48"/>
        <v/>
      </c>
      <c r="L795" s="13"/>
      <c r="M795" s="14"/>
      <c r="N795" s="15" t="str">
        <f t="shared" si="49"/>
        <v/>
      </c>
      <c r="O795" s="10"/>
      <c r="P795" s="10"/>
      <c r="Q795" s="16" t="str">
        <f t="shared" ca="1" si="50"/>
        <v/>
      </c>
      <c r="R795" s="12" t="str">
        <f ca="1">IF(A795="","",IF(G795="","Sem vencimento",IF(N795&lt;=0,"Pago",IF(M795&gt;0,IF(G795&lt;TODAY(),"Parcial vencido","Parcial"),IF(G795&lt;TODAY(),"Vencido",IF(G795=TODAY(),"Vence hoje",IF(G795&lt;=TODAY()+LISTAS!$B$4,"Vence em "&amp;LISTAS!$B$4&amp;" dias","Em aberto")))))))</f>
        <v/>
      </c>
      <c r="S795" s="4"/>
      <c r="T795" s="5" t="str">
        <f t="shared" si="51"/>
        <v/>
      </c>
    </row>
    <row r="796" spans="1:20">
      <c r="A796" s="10"/>
      <c r="B796" s="4"/>
      <c r="C796" s="10"/>
      <c r="D796" s="10"/>
      <c r="E796" s="10"/>
      <c r="F796" s="13"/>
      <c r="G796" s="13"/>
      <c r="H796" s="14"/>
      <c r="I796" s="14"/>
      <c r="J796" s="14"/>
      <c r="K796" s="15" t="str">
        <f t="shared" si="48"/>
        <v/>
      </c>
      <c r="L796" s="13"/>
      <c r="M796" s="14"/>
      <c r="N796" s="15" t="str">
        <f t="shared" si="49"/>
        <v/>
      </c>
      <c r="O796" s="10"/>
      <c r="P796" s="10"/>
      <c r="Q796" s="16" t="str">
        <f t="shared" ca="1" si="50"/>
        <v/>
      </c>
      <c r="R796" s="12" t="str">
        <f ca="1">IF(A796="","",IF(G796="","Sem vencimento",IF(N796&lt;=0,"Pago",IF(M796&gt;0,IF(G796&lt;TODAY(),"Parcial vencido","Parcial"),IF(G796&lt;TODAY(),"Vencido",IF(G796=TODAY(),"Vence hoje",IF(G796&lt;=TODAY()+LISTAS!$B$4,"Vence em "&amp;LISTAS!$B$4&amp;" dias","Em aberto")))))))</f>
        <v/>
      </c>
      <c r="S796" s="4"/>
      <c r="T796" s="5" t="str">
        <f t="shared" si="51"/>
        <v/>
      </c>
    </row>
    <row r="797" spans="1:20">
      <c r="A797" s="10"/>
      <c r="B797" s="4"/>
      <c r="C797" s="10"/>
      <c r="D797" s="10"/>
      <c r="E797" s="10"/>
      <c r="F797" s="13"/>
      <c r="G797" s="13"/>
      <c r="H797" s="14"/>
      <c r="I797" s="14"/>
      <c r="J797" s="14"/>
      <c r="K797" s="15" t="str">
        <f t="shared" si="48"/>
        <v/>
      </c>
      <c r="L797" s="13"/>
      <c r="M797" s="14"/>
      <c r="N797" s="15" t="str">
        <f t="shared" si="49"/>
        <v/>
      </c>
      <c r="O797" s="10"/>
      <c r="P797" s="10"/>
      <c r="Q797" s="16" t="str">
        <f t="shared" ca="1" si="50"/>
        <v/>
      </c>
      <c r="R797" s="12" t="str">
        <f ca="1">IF(A797="","",IF(G797="","Sem vencimento",IF(N797&lt;=0,"Pago",IF(M797&gt;0,IF(G797&lt;TODAY(),"Parcial vencido","Parcial"),IF(G797&lt;TODAY(),"Vencido",IF(G797=TODAY(),"Vence hoje",IF(G797&lt;=TODAY()+LISTAS!$B$4,"Vence em "&amp;LISTAS!$B$4&amp;" dias","Em aberto")))))))</f>
        <v/>
      </c>
      <c r="S797" s="4"/>
      <c r="T797" s="5" t="str">
        <f t="shared" si="51"/>
        <v/>
      </c>
    </row>
    <row r="798" spans="1:20">
      <c r="A798" s="10"/>
      <c r="B798" s="4"/>
      <c r="C798" s="10"/>
      <c r="D798" s="10"/>
      <c r="E798" s="10"/>
      <c r="F798" s="13"/>
      <c r="G798" s="13"/>
      <c r="H798" s="14"/>
      <c r="I798" s="14"/>
      <c r="J798" s="14"/>
      <c r="K798" s="15" t="str">
        <f t="shared" si="48"/>
        <v/>
      </c>
      <c r="L798" s="13"/>
      <c r="M798" s="14"/>
      <c r="N798" s="15" t="str">
        <f t="shared" si="49"/>
        <v/>
      </c>
      <c r="O798" s="10"/>
      <c r="P798" s="10"/>
      <c r="Q798" s="16" t="str">
        <f t="shared" ca="1" si="50"/>
        <v/>
      </c>
      <c r="R798" s="12" t="str">
        <f ca="1">IF(A798="","",IF(G798="","Sem vencimento",IF(N798&lt;=0,"Pago",IF(M798&gt;0,IF(G798&lt;TODAY(),"Parcial vencido","Parcial"),IF(G798&lt;TODAY(),"Vencido",IF(G798=TODAY(),"Vence hoje",IF(G798&lt;=TODAY()+LISTAS!$B$4,"Vence em "&amp;LISTAS!$B$4&amp;" dias","Em aberto")))))))</f>
        <v/>
      </c>
      <c r="S798" s="4"/>
      <c r="T798" s="5" t="str">
        <f t="shared" si="51"/>
        <v/>
      </c>
    </row>
    <row r="799" spans="1:20">
      <c r="A799" s="10"/>
      <c r="B799" s="4"/>
      <c r="C799" s="10"/>
      <c r="D799" s="10"/>
      <c r="E799" s="10"/>
      <c r="F799" s="13"/>
      <c r="G799" s="13"/>
      <c r="H799" s="14"/>
      <c r="I799" s="14"/>
      <c r="J799" s="14"/>
      <c r="K799" s="15" t="str">
        <f t="shared" si="48"/>
        <v/>
      </c>
      <c r="L799" s="13"/>
      <c r="M799" s="14"/>
      <c r="N799" s="15" t="str">
        <f t="shared" si="49"/>
        <v/>
      </c>
      <c r="O799" s="10"/>
      <c r="P799" s="10"/>
      <c r="Q799" s="16" t="str">
        <f t="shared" ca="1" si="50"/>
        <v/>
      </c>
      <c r="R799" s="12" t="str">
        <f ca="1">IF(A799="","",IF(G799="","Sem vencimento",IF(N799&lt;=0,"Pago",IF(M799&gt;0,IF(G799&lt;TODAY(),"Parcial vencido","Parcial"),IF(G799&lt;TODAY(),"Vencido",IF(G799=TODAY(),"Vence hoje",IF(G799&lt;=TODAY()+LISTAS!$B$4,"Vence em "&amp;LISTAS!$B$4&amp;" dias","Em aberto")))))))</f>
        <v/>
      </c>
      <c r="S799" s="4"/>
      <c r="T799" s="5" t="str">
        <f t="shared" si="51"/>
        <v/>
      </c>
    </row>
    <row r="800" spans="1:20">
      <c r="A800" s="10"/>
      <c r="B800" s="4"/>
      <c r="C800" s="10"/>
      <c r="D800" s="10"/>
      <c r="E800" s="10"/>
      <c r="F800" s="13"/>
      <c r="G800" s="13"/>
      <c r="H800" s="14"/>
      <c r="I800" s="14"/>
      <c r="J800" s="14"/>
      <c r="K800" s="15" t="str">
        <f t="shared" si="48"/>
        <v/>
      </c>
      <c r="L800" s="13"/>
      <c r="M800" s="14"/>
      <c r="N800" s="15" t="str">
        <f t="shared" si="49"/>
        <v/>
      </c>
      <c r="O800" s="10"/>
      <c r="P800" s="10"/>
      <c r="Q800" s="16" t="str">
        <f t="shared" ca="1" si="50"/>
        <v/>
      </c>
      <c r="R800" s="12" t="str">
        <f ca="1">IF(A800="","",IF(G800="","Sem vencimento",IF(N800&lt;=0,"Pago",IF(M800&gt;0,IF(G800&lt;TODAY(),"Parcial vencido","Parcial"),IF(G800&lt;TODAY(),"Vencido",IF(G800=TODAY(),"Vence hoje",IF(G800&lt;=TODAY()+LISTAS!$B$4,"Vence em "&amp;LISTAS!$B$4&amp;" dias","Em aberto")))))))</f>
        <v/>
      </c>
      <c r="S800" s="4"/>
      <c r="T800" s="5" t="str">
        <f t="shared" si="51"/>
        <v/>
      </c>
    </row>
    <row r="801" spans="1:20">
      <c r="A801" s="10"/>
      <c r="B801" s="4"/>
      <c r="C801" s="10"/>
      <c r="D801" s="10"/>
      <c r="E801" s="10"/>
      <c r="F801" s="13"/>
      <c r="G801" s="13"/>
      <c r="H801" s="14"/>
      <c r="I801" s="14"/>
      <c r="J801" s="14"/>
      <c r="K801" s="15" t="str">
        <f t="shared" si="48"/>
        <v/>
      </c>
      <c r="L801" s="13"/>
      <c r="M801" s="14"/>
      <c r="N801" s="15" t="str">
        <f t="shared" si="49"/>
        <v/>
      </c>
      <c r="O801" s="10"/>
      <c r="P801" s="10"/>
      <c r="Q801" s="16" t="str">
        <f t="shared" ca="1" si="50"/>
        <v/>
      </c>
      <c r="R801" s="12" t="str">
        <f ca="1">IF(A801="","",IF(G801="","Sem vencimento",IF(N801&lt;=0,"Pago",IF(M801&gt;0,IF(G801&lt;TODAY(),"Parcial vencido","Parcial"),IF(G801&lt;TODAY(),"Vencido",IF(G801=TODAY(),"Vence hoje",IF(G801&lt;=TODAY()+LISTAS!$B$4,"Vence em "&amp;LISTAS!$B$4&amp;" dias","Em aberto")))))))</f>
        <v/>
      </c>
      <c r="S801" s="4"/>
      <c r="T801" s="5" t="str">
        <f t="shared" si="51"/>
        <v/>
      </c>
    </row>
    <row r="802" spans="1:20">
      <c r="A802" s="10"/>
      <c r="B802" s="4"/>
      <c r="C802" s="10"/>
      <c r="D802" s="10"/>
      <c r="E802" s="10"/>
      <c r="F802" s="13"/>
      <c r="G802" s="13"/>
      <c r="H802" s="14"/>
      <c r="I802" s="14"/>
      <c r="J802" s="14"/>
      <c r="K802" s="15" t="str">
        <f t="shared" si="48"/>
        <v/>
      </c>
      <c r="L802" s="13"/>
      <c r="M802" s="14"/>
      <c r="N802" s="15" t="str">
        <f t="shared" si="49"/>
        <v/>
      </c>
      <c r="O802" s="10"/>
      <c r="P802" s="10"/>
      <c r="Q802" s="16" t="str">
        <f t="shared" ca="1" si="50"/>
        <v/>
      </c>
      <c r="R802" s="12" t="str">
        <f ca="1">IF(A802="","",IF(G802="","Sem vencimento",IF(N802&lt;=0,"Pago",IF(M802&gt;0,IF(G802&lt;TODAY(),"Parcial vencido","Parcial"),IF(G802&lt;TODAY(),"Vencido",IF(G802=TODAY(),"Vence hoje",IF(G802&lt;=TODAY()+LISTAS!$B$4,"Vence em "&amp;LISTAS!$B$4&amp;" dias","Em aberto")))))))</f>
        <v/>
      </c>
      <c r="S802" s="4"/>
      <c r="T802" s="5" t="str">
        <f t="shared" si="51"/>
        <v/>
      </c>
    </row>
    <row r="803" spans="1:20">
      <c r="A803" s="10"/>
      <c r="B803" s="4"/>
      <c r="C803" s="10"/>
      <c r="D803" s="10"/>
      <c r="E803" s="10"/>
      <c r="F803" s="13"/>
      <c r="G803" s="13"/>
      <c r="H803" s="14"/>
      <c r="I803" s="14"/>
      <c r="J803" s="14"/>
      <c r="K803" s="15" t="str">
        <f t="shared" si="48"/>
        <v/>
      </c>
      <c r="L803" s="13"/>
      <c r="M803" s="14"/>
      <c r="N803" s="15" t="str">
        <f t="shared" si="49"/>
        <v/>
      </c>
      <c r="O803" s="10"/>
      <c r="P803" s="10"/>
      <c r="Q803" s="16" t="str">
        <f t="shared" ca="1" si="50"/>
        <v/>
      </c>
      <c r="R803" s="12" t="str">
        <f ca="1">IF(A803="","",IF(G803="","Sem vencimento",IF(N803&lt;=0,"Pago",IF(M803&gt;0,IF(G803&lt;TODAY(),"Parcial vencido","Parcial"),IF(G803&lt;TODAY(),"Vencido",IF(G803=TODAY(),"Vence hoje",IF(G803&lt;=TODAY()+LISTAS!$B$4,"Vence em "&amp;LISTAS!$B$4&amp;" dias","Em aberto")))))))</f>
        <v/>
      </c>
      <c r="S803" s="4"/>
      <c r="T803" s="5" t="str">
        <f t="shared" si="51"/>
        <v/>
      </c>
    </row>
    <row r="804" spans="1:20">
      <c r="A804" s="10"/>
      <c r="B804" s="4"/>
      <c r="C804" s="10"/>
      <c r="D804" s="10"/>
      <c r="E804" s="10"/>
      <c r="F804" s="13"/>
      <c r="G804" s="13"/>
      <c r="H804" s="14"/>
      <c r="I804" s="14"/>
      <c r="J804" s="14"/>
      <c r="K804" s="15" t="str">
        <f t="shared" si="48"/>
        <v/>
      </c>
      <c r="L804" s="13"/>
      <c r="M804" s="14"/>
      <c r="N804" s="15" t="str">
        <f t="shared" si="49"/>
        <v/>
      </c>
      <c r="O804" s="10"/>
      <c r="P804" s="10"/>
      <c r="Q804" s="16" t="str">
        <f t="shared" ca="1" si="50"/>
        <v/>
      </c>
      <c r="R804" s="12" t="str">
        <f ca="1">IF(A804="","",IF(G804="","Sem vencimento",IF(N804&lt;=0,"Pago",IF(M804&gt;0,IF(G804&lt;TODAY(),"Parcial vencido","Parcial"),IF(G804&lt;TODAY(),"Vencido",IF(G804=TODAY(),"Vence hoje",IF(G804&lt;=TODAY()+LISTAS!$B$4,"Vence em "&amp;LISTAS!$B$4&amp;" dias","Em aberto")))))))</f>
        <v/>
      </c>
      <c r="S804" s="4"/>
      <c r="T804" s="5" t="str">
        <f t="shared" si="51"/>
        <v/>
      </c>
    </row>
    <row r="805" spans="1:20">
      <c r="A805" s="10"/>
      <c r="B805" s="4"/>
      <c r="C805" s="10"/>
      <c r="D805" s="10"/>
      <c r="E805" s="10"/>
      <c r="F805" s="13"/>
      <c r="G805" s="13"/>
      <c r="H805" s="14"/>
      <c r="I805" s="14"/>
      <c r="J805" s="14"/>
      <c r="K805" s="15" t="str">
        <f t="shared" si="48"/>
        <v/>
      </c>
      <c r="L805" s="13"/>
      <c r="M805" s="14"/>
      <c r="N805" s="15" t="str">
        <f t="shared" si="49"/>
        <v/>
      </c>
      <c r="O805" s="10"/>
      <c r="P805" s="10"/>
      <c r="Q805" s="16" t="str">
        <f t="shared" ca="1" si="50"/>
        <v/>
      </c>
      <c r="R805" s="12" t="str">
        <f ca="1">IF(A805="","",IF(G805="","Sem vencimento",IF(N805&lt;=0,"Pago",IF(M805&gt;0,IF(G805&lt;TODAY(),"Parcial vencido","Parcial"),IF(G805&lt;TODAY(),"Vencido",IF(G805=TODAY(),"Vence hoje",IF(G805&lt;=TODAY()+LISTAS!$B$4,"Vence em "&amp;LISTAS!$B$4&amp;" dias","Em aberto")))))))</f>
        <v/>
      </c>
      <c r="S805" s="4"/>
      <c r="T805" s="5" t="str">
        <f t="shared" si="51"/>
        <v/>
      </c>
    </row>
    <row r="806" spans="1:20">
      <c r="A806" s="10"/>
      <c r="B806" s="4"/>
      <c r="C806" s="10"/>
      <c r="D806" s="10"/>
      <c r="E806" s="10"/>
      <c r="F806" s="13"/>
      <c r="G806" s="13"/>
      <c r="H806" s="14"/>
      <c r="I806" s="14"/>
      <c r="J806" s="14"/>
      <c r="K806" s="15" t="str">
        <f t="shared" si="48"/>
        <v/>
      </c>
      <c r="L806" s="13"/>
      <c r="M806" s="14"/>
      <c r="N806" s="15" t="str">
        <f t="shared" si="49"/>
        <v/>
      </c>
      <c r="O806" s="10"/>
      <c r="P806" s="10"/>
      <c r="Q806" s="16" t="str">
        <f t="shared" ca="1" si="50"/>
        <v/>
      </c>
      <c r="R806" s="12" t="str">
        <f ca="1">IF(A806="","",IF(G806="","Sem vencimento",IF(N806&lt;=0,"Pago",IF(M806&gt;0,IF(G806&lt;TODAY(),"Parcial vencido","Parcial"),IF(G806&lt;TODAY(),"Vencido",IF(G806=TODAY(),"Vence hoje",IF(G806&lt;=TODAY()+LISTAS!$B$4,"Vence em "&amp;LISTAS!$B$4&amp;" dias","Em aberto")))))))</f>
        <v/>
      </c>
      <c r="S806" s="4"/>
      <c r="T806" s="5" t="str">
        <f t="shared" si="51"/>
        <v/>
      </c>
    </row>
    <row r="807" spans="1:20">
      <c r="A807" s="10"/>
      <c r="B807" s="4"/>
      <c r="C807" s="10"/>
      <c r="D807" s="10"/>
      <c r="E807" s="10"/>
      <c r="F807" s="13"/>
      <c r="G807" s="13"/>
      <c r="H807" s="14"/>
      <c r="I807" s="14"/>
      <c r="J807" s="14"/>
      <c r="K807" s="15" t="str">
        <f t="shared" si="48"/>
        <v/>
      </c>
      <c r="L807" s="13"/>
      <c r="M807" s="14"/>
      <c r="N807" s="15" t="str">
        <f t="shared" si="49"/>
        <v/>
      </c>
      <c r="O807" s="10"/>
      <c r="P807" s="10"/>
      <c r="Q807" s="16" t="str">
        <f t="shared" ca="1" si="50"/>
        <v/>
      </c>
      <c r="R807" s="12" t="str">
        <f ca="1">IF(A807="","",IF(G807="","Sem vencimento",IF(N807&lt;=0,"Pago",IF(M807&gt;0,IF(G807&lt;TODAY(),"Parcial vencido","Parcial"),IF(G807&lt;TODAY(),"Vencido",IF(G807=TODAY(),"Vence hoje",IF(G807&lt;=TODAY()+LISTAS!$B$4,"Vence em "&amp;LISTAS!$B$4&amp;" dias","Em aberto")))))))</f>
        <v/>
      </c>
      <c r="S807" s="4"/>
      <c r="T807" s="5" t="str">
        <f t="shared" si="51"/>
        <v/>
      </c>
    </row>
    <row r="808" spans="1:20">
      <c r="A808" s="10"/>
      <c r="B808" s="4"/>
      <c r="C808" s="10"/>
      <c r="D808" s="10"/>
      <c r="E808" s="10"/>
      <c r="F808" s="13"/>
      <c r="G808" s="13"/>
      <c r="H808" s="14"/>
      <c r="I808" s="14"/>
      <c r="J808" s="14"/>
      <c r="K808" s="15" t="str">
        <f t="shared" si="48"/>
        <v/>
      </c>
      <c r="L808" s="13"/>
      <c r="M808" s="14"/>
      <c r="N808" s="15" t="str">
        <f t="shared" si="49"/>
        <v/>
      </c>
      <c r="O808" s="10"/>
      <c r="P808" s="10"/>
      <c r="Q808" s="16" t="str">
        <f t="shared" ca="1" si="50"/>
        <v/>
      </c>
      <c r="R808" s="12" t="str">
        <f ca="1">IF(A808="","",IF(G808="","Sem vencimento",IF(N808&lt;=0,"Pago",IF(M808&gt;0,IF(G808&lt;TODAY(),"Parcial vencido","Parcial"),IF(G808&lt;TODAY(),"Vencido",IF(G808=TODAY(),"Vence hoje",IF(G808&lt;=TODAY()+LISTAS!$B$4,"Vence em "&amp;LISTAS!$B$4&amp;" dias","Em aberto")))))))</f>
        <v/>
      </c>
      <c r="S808" s="4"/>
      <c r="T808" s="5" t="str">
        <f t="shared" si="51"/>
        <v/>
      </c>
    </row>
    <row r="809" spans="1:20">
      <c r="A809" s="10"/>
      <c r="B809" s="4"/>
      <c r="C809" s="10"/>
      <c r="D809" s="10"/>
      <c r="E809" s="10"/>
      <c r="F809" s="13"/>
      <c r="G809" s="13"/>
      <c r="H809" s="14"/>
      <c r="I809" s="14"/>
      <c r="J809" s="14"/>
      <c r="K809" s="15" t="str">
        <f t="shared" si="48"/>
        <v/>
      </c>
      <c r="L809" s="13"/>
      <c r="M809" s="14"/>
      <c r="N809" s="15" t="str">
        <f t="shared" si="49"/>
        <v/>
      </c>
      <c r="O809" s="10"/>
      <c r="P809" s="10"/>
      <c r="Q809" s="16" t="str">
        <f t="shared" ca="1" si="50"/>
        <v/>
      </c>
      <c r="R809" s="12" t="str">
        <f ca="1">IF(A809="","",IF(G809="","Sem vencimento",IF(N809&lt;=0,"Pago",IF(M809&gt;0,IF(G809&lt;TODAY(),"Parcial vencido","Parcial"),IF(G809&lt;TODAY(),"Vencido",IF(G809=TODAY(),"Vence hoje",IF(G809&lt;=TODAY()+LISTAS!$B$4,"Vence em "&amp;LISTAS!$B$4&amp;" dias","Em aberto")))))))</f>
        <v/>
      </c>
      <c r="S809" s="4"/>
      <c r="T809" s="5" t="str">
        <f t="shared" si="51"/>
        <v/>
      </c>
    </row>
    <row r="810" spans="1:20">
      <c r="A810" s="10"/>
      <c r="B810" s="4"/>
      <c r="C810" s="10"/>
      <c r="D810" s="10"/>
      <c r="E810" s="10"/>
      <c r="F810" s="13"/>
      <c r="G810" s="13"/>
      <c r="H810" s="14"/>
      <c r="I810" s="14"/>
      <c r="J810" s="14"/>
      <c r="K810" s="15" t="str">
        <f t="shared" si="48"/>
        <v/>
      </c>
      <c r="L810" s="13"/>
      <c r="M810" s="14"/>
      <c r="N810" s="15" t="str">
        <f t="shared" si="49"/>
        <v/>
      </c>
      <c r="O810" s="10"/>
      <c r="P810" s="10"/>
      <c r="Q810" s="16" t="str">
        <f t="shared" ca="1" si="50"/>
        <v/>
      </c>
      <c r="R810" s="12" t="str">
        <f ca="1">IF(A810="","",IF(G810="","Sem vencimento",IF(N810&lt;=0,"Pago",IF(M810&gt;0,IF(G810&lt;TODAY(),"Parcial vencido","Parcial"),IF(G810&lt;TODAY(),"Vencido",IF(G810=TODAY(),"Vence hoje",IF(G810&lt;=TODAY()+LISTAS!$B$4,"Vence em "&amp;LISTAS!$B$4&amp;" dias","Em aberto")))))))</f>
        <v/>
      </c>
      <c r="S810" s="4"/>
      <c r="T810" s="5" t="str">
        <f t="shared" si="51"/>
        <v/>
      </c>
    </row>
    <row r="811" spans="1:20">
      <c r="A811" s="10"/>
      <c r="B811" s="4"/>
      <c r="C811" s="10"/>
      <c r="D811" s="10"/>
      <c r="E811" s="10"/>
      <c r="F811" s="13"/>
      <c r="G811" s="13"/>
      <c r="H811" s="14"/>
      <c r="I811" s="14"/>
      <c r="J811" s="14"/>
      <c r="K811" s="15" t="str">
        <f t="shared" si="48"/>
        <v/>
      </c>
      <c r="L811" s="13"/>
      <c r="M811" s="14"/>
      <c r="N811" s="15" t="str">
        <f t="shared" si="49"/>
        <v/>
      </c>
      <c r="O811" s="10"/>
      <c r="P811" s="10"/>
      <c r="Q811" s="16" t="str">
        <f t="shared" ca="1" si="50"/>
        <v/>
      </c>
      <c r="R811" s="12" t="str">
        <f ca="1">IF(A811="","",IF(G811="","Sem vencimento",IF(N811&lt;=0,"Pago",IF(M811&gt;0,IF(G811&lt;TODAY(),"Parcial vencido","Parcial"),IF(G811&lt;TODAY(),"Vencido",IF(G811=TODAY(),"Vence hoje",IF(G811&lt;=TODAY()+LISTAS!$B$4,"Vence em "&amp;LISTAS!$B$4&amp;" dias","Em aberto")))))))</f>
        <v/>
      </c>
      <c r="S811" s="4"/>
      <c r="T811" s="5" t="str">
        <f t="shared" si="51"/>
        <v/>
      </c>
    </row>
    <row r="812" spans="1:20">
      <c r="A812" s="10"/>
      <c r="B812" s="4"/>
      <c r="C812" s="10"/>
      <c r="D812" s="10"/>
      <c r="E812" s="10"/>
      <c r="F812" s="13"/>
      <c r="G812" s="13"/>
      <c r="H812" s="14"/>
      <c r="I812" s="14"/>
      <c r="J812" s="14"/>
      <c r="K812" s="15" t="str">
        <f t="shared" si="48"/>
        <v/>
      </c>
      <c r="L812" s="13"/>
      <c r="M812" s="14"/>
      <c r="N812" s="15" t="str">
        <f t="shared" si="49"/>
        <v/>
      </c>
      <c r="O812" s="10"/>
      <c r="P812" s="10"/>
      <c r="Q812" s="16" t="str">
        <f t="shared" ca="1" si="50"/>
        <v/>
      </c>
      <c r="R812" s="12" t="str">
        <f ca="1">IF(A812="","",IF(G812="","Sem vencimento",IF(N812&lt;=0,"Pago",IF(M812&gt;0,IF(G812&lt;TODAY(),"Parcial vencido","Parcial"),IF(G812&lt;TODAY(),"Vencido",IF(G812=TODAY(),"Vence hoje",IF(G812&lt;=TODAY()+LISTAS!$B$4,"Vence em "&amp;LISTAS!$B$4&amp;" dias","Em aberto")))))))</f>
        <v/>
      </c>
      <c r="S812" s="4"/>
      <c r="T812" s="5" t="str">
        <f t="shared" si="51"/>
        <v/>
      </c>
    </row>
    <row r="813" spans="1:20">
      <c r="A813" s="10"/>
      <c r="B813" s="4"/>
      <c r="C813" s="10"/>
      <c r="D813" s="10"/>
      <c r="E813" s="10"/>
      <c r="F813" s="13"/>
      <c r="G813" s="13"/>
      <c r="H813" s="14"/>
      <c r="I813" s="14"/>
      <c r="J813" s="14"/>
      <c r="K813" s="15" t="str">
        <f t="shared" si="48"/>
        <v/>
      </c>
      <c r="L813" s="13"/>
      <c r="M813" s="14"/>
      <c r="N813" s="15" t="str">
        <f t="shared" si="49"/>
        <v/>
      </c>
      <c r="O813" s="10"/>
      <c r="P813" s="10"/>
      <c r="Q813" s="16" t="str">
        <f t="shared" ca="1" si="50"/>
        <v/>
      </c>
      <c r="R813" s="12" t="str">
        <f ca="1">IF(A813="","",IF(G813="","Sem vencimento",IF(N813&lt;=0,"Pago",IF(M813&gt;0,IF(G813&lt;TODAY(),"Parcial vencido","Parcial"),IF(G813&lt;TODAY(),"Vencido",IF(G813=TODAY(),"Vence hoje",IF(G813&lt;=TODAY()+LISTAS!$B$4,"Vence em "&amp;LISTAS!$B$4&amp;" dias","Em aberto")))))))</f>
        <v/>
      </c>
      <c r="S813" s="4"/>
      <c r="T813" s="5" t="str">
        <f t="shared" si="51"/>
        <v/>
      </c>
    </row>
    <row r="814" spans="1:20">
      <c r="A814" s="10"/>
      <c r="B814" s="4"/>
      <c r="C814" s="10"/>
      <c r="D814" s="10"/>
      <c r="E814" s="10"/>
      <c r="F814" s="13"/>
      <c r="G814" s="13"/>
      <c r="H814" s="14"/>
      <c r="I814" s="14"/>
      <c r="J814" s="14"/>
      <c r="K814" s="15" t="str">
        <f t="shared" si="48"/>
        <v/>
      </c>
      <c r="L814" s="13"/>
      <c r="M814" s="14"/>
      <c r="N814" s="15" t="str">
        <f t="shared" si="49"/>
        <v/>
      </c>
      <c r="O814" s="10"/>
      <c r="P814" s="10"/>
      <c r="Q814" s="16" t="str">
        <f t="shared" ca="1" si="50"/>
        <v/>
      </c>
      <c r="R814" s="12" t="str">
        <f ca="1">IF(A814="","",IF(G814="","Sem vencimento",IF(N814&lt;=0,"Pago",IF(M814&gt;0,IF(G814&lt;TODAY(),"Parcial vencido","Parcial"),IF(G814&lt;TODAY(),"Vencido",IF(G814=TODAY(),"Vence hoje",IF(G814&lt;=TODAY()+LISTAS!$B$4,"Vence em "&amp;LISTAS!$B$4&amp;" dias","Em aberto")))))))</f>
        <v/>
      </c>
      <c r="S814" s="4"/>
      <c r="T814" s="5" t="str">
        <f t="shared" si="51"/>
        <v/>
      </c>
    </row>
    <row r="815" spans="1:20">
      <c r="A815" s="10"/>
      <c r="B815" s="4"/>
      <c r="C815" s="10"/>
      <c r="D815" s="10"/>
      <c r="E815" s="10"/>
      <c r="F815" s="13"/>
      <c r="G815" s="13"/>
      <c r="H815" s="14"/>
      <c r="I815" s="14"/>
      <c r="J815" s="14"/>
      <c r="K815" s="15" t="str">
        <f t="shared" si="48"/>
        <v/>
      </c>
      <c r="L815" s="13"/>
      <c r="M815" s="14"/>
      <c r="N815" s="15" t="str">
        <f t="shared" si="49"/>
        <v/>
      </c>
      <c r="O815" s="10"/>
      <c r="P815" s="10"/>
      <c r="Q815" s="16" t="str">
        <f t="shared" ca="1" si="50"/>
        <v/>
      </c>
      <c r="R815" s="12" t="str">
        <f ca="1">IF(A815="","",IF(G815="","Sem vencimento",IF(N815&lt;=0,"Pago",IF(M815&gt;0,IF(G815&lt;TODAY(),"Parcial vencido","Parcial"),IF(G815&lt;TODAY(),"Vencido",IF(G815=TODAY(),"Vence hoje",IF(G815&lt;=TODAY()+LISTAS!$B$4,"Vence em "&amp;LISTAS!$B$4&amp;" dias","Em aberto")))))))</f>
        <v/>
      </c>
      <c r="S815" s="4"/>
      <c r="T815" s="5" t="str">
        <f t="shared" si="51"/>
        <v/>
      </c>
    </row>
    <row r="816" spans="1:20">
      <c r="A816" s="10"/>
      <c r="B816" s="4"/>
      <c r="C816" s="10"/>
      <c r="D816" s="10"/>
      <c r="E816" s="10"/>
      <c r="F816" s="13"/>
      <c r="G816" s="13"/>
      <c r="H816" s="14"/>
      <c r="I816" s="14"/>
      <c r="J816" s="14"/>
      <c r="K816" s="15" t="str">
        <f t="shared" si="48"/>
        <v/>
      </c>
      <c r="L816" s="13"/>
      <c r="M816" s="14"/>
      <c r="N816" s="15" t="str">
        <f t="shared" si="49"/>
        <v/>
      </c>
      <c r="O816" s="10"/>
      <c r="P816" s="10"/>
      <c r="Q816" s="16" t="str">
        <f t="shared" ca="1" si="50"/>
        <v/>
      </c>
      <c r="R816" s="12" t="str">
        <f ca="1">IF(A816="","",IF(G816="","Sem vencimento",IF(N816&lt;=0,"Pago",IF(M816&gt;0,IF(G816&lt;TODAY(),"Parcial vencido","Parcial"),IF(G816&lt;TODAY(),"Vencido",IF(G816=TODAY(),"Vence hoje",IF(G816&lt;=TODAY()+LISTAS!$B$4,"Vence em "&amp;LISTAS!$B$4&amp;" dias","Em aberto")))))))</f>
        <v/>
      </c>
      <c r="S816" s="4"/>
      <c r="T816" s="5" t="str">
        <f t="shared" si="51"/>
        <v/>
      </c>
    </row>
    <row r="817" spans="1:20">
      <c r="A817" s="10"/>
      <c r="B817" s="4"/>
      <c r="C817" s="10"/>
      <c r="D817" s="10"/>
      <c r="E817" s="10"/>
      <c r="F817" s="13"/>
      <c r="G817" s="13"/>
      <c r="H817" s="14"/>
      <c r="I817" s="14"/>
      <c r="J817" s="14"/>
      <c r="K817" s="15" t="str">
        <f t="shared" si="48"/>
        <v/>
      </c>
      <c r="L817" s="13"/>
      <c r="M817" s="14"/>
      <c r="N817" s="15" t="str">
        <f t="shared" si="49"/>
        <v/>
      </c>
      <c r="O817" s="10"/>
      <c r="P817" s="10"/>
      <c r="Q817" s="16" t="str">
        <f t="shared" ca="1" si="50"/>
        <v/>
      </c>
      <c r="R817" s="12" t="str">
        <f ca="1">IF(A817="","",IF(G817="","Sem vencimento",IF(N817&lt;=0,"Pago",IF(M817&gt;0,IF(G817&lt;TODAY(),"Parcial vencido","Parcial"),IF(G817&lt;TODAY(),"Vencido",IF(G817=TODAY(),"Vence hoje",IF(G817&lt;=TODAY()+LISTAS!$B$4,"Vence em "&amp;LISTAS!$B$4&amp;" dias","Em aberto")))))))</f>
        <v/>
      </c>
      <c r="S817" s="4"/>
      <c r="T817" s="5" t="str">
        <f t="shared" si="51"/>
        <v/>
      </c>
    </row>
    <row r="818" spans="1:20">
      <c r="A818" s="10"/>
      <c r="B818" s="4"/>
      <c r="C818" s="10"/>
      <c r="D818" s="10"/>
      <c r="E818" s="10"/>
      <c r="F818" s="13"/>
      <c r="G818" s="13"/>
      <c r="H818" s="14"/>
      <c r="I818" s="14"/>
      <c r="J818" s="14"/>
      <c r="K818" s="15" t="str">
        <f t="shared" si="48"/>
        <v/>
      </c>
      <c r="L818" s="13"/>
      <c r="M818" s="14"/>
      <c r="N818" s="15" t="str">
        <f t="shared" si="49"/>
        <v/>
      </c>
      <c r="O818" s="10"/>
      <c r="P818" s="10"/>
      <c r="Q818" s="16" t="str">
        <f t="shared" ca="1" si="50"/>
        <v/>
      </c>
      <c r="R818" s="12" t="str">
        <f ca="1">IF(A818="","",IF(G818="","Sem vencimento",IF(N818&lt;=0,"Pago",IF(M818&gt;0,IF(G818&lt;TODAY(),"Parcial vencido","Parcial"),IF(G818&lt;TODAY(),"Vencido",IF(G818=TODAY(),"Vence hoje",IF(G818&lt;=TODAY()+LISTAS!$B$4,"Vence em "&amp;LISTAS!$B$4&amp;" dias","Em aberto")))))))</f>
        <v/>
      </c>
      <c r="S818" s="4"/>
      <c r="T818" s="5" t="str">
        <f t="shared" si="51"/>
        <v/>
      </c>
    </row>
    <row r="819" spans="1:20">
      <c r="A819" s="10"/>
      <c r="B819" s="4"/>
      <c r="C819" s="10"/>
      <c r="D819" s="10"/>
      <c r="E819" s="10"/>
      <c r="F819" s="13"/>
      <c r="G819" s="13"/>
      <c r="H819" s="14"/>
      <c r="I819" s="14"/>
      <c r="J819" s="14"/>
      <c r="K819" s="15" t="str">
        <f t="shared" si="48"/>
        <v/>
      </c>
      <c r="L819" s="13"/>
      <c r="M819" s="14"/>
      <c r="N819" s="15" t="str">
        <f t="shared" si="49"/>
        <v/>
      </c>
      <c r="O819" s="10"/>
      <c r="P819" s="10"/>
      <c r="Q819" s="16" t="str">
        <f t="shared" ca="1" si="50"/>
        <v/>
      </c>
      <c r="R819" s="12" t="str">
        <f ca="1">IF(A819="","",IF(G819="","Sem vencimento",IF(N819&lt;=0,"Pago",IF(M819&gt;0,IF(G819&lt;TODAY(),"Parcial vencido","Parcial"),IF(G819&lt;TODAY(),"Vencido",IF(G819=TODAY(),"Vence hoje",IF(G819&lt;=TODAY()+LISTAS!$B$4,"Vence em "&amp;LISTAS!$B$4&amp;" dias","Em aberto")))))))</f>
        <v/>
      </c>
      <c r="S819" s="4"/>
      <c r="T819" s="5" t="str">
        <f t="shared" si="51"/>
        <v/>
      </c>
    </row>
    <row r="820" spans="1:20">
      <c r="A820" s="10"/>
      <c r="B820" s="4"/>
      <c r="C820" s="10"/>
      <c r="D820" s="10"/>
      <c r="E820" s="10"/>
      <c r="F820" s="13"/>
      <c r="G820" s="13"/>
      <c r="H820" s="14"/>
      <c r="I820" s="14"/>
      <c r="J820" s="14"/>
      <c r="K820" s="15" t="str">
        <f t="shared" si="48"/>
        <v/>
      </c>
      <c r="L820" s="13"/>
      <c r="M820" s="14"/>
      <c r="N820" s="15" t="str">
        <f t="shared" si="49"/>
        <v/>
      </c>
      <c r="O820" s="10"/>
      <c r="P820" s="10"/>
      <c r="Q820" s="16" t="str">
        <f t="shared" ca="1" si="50"/>
        <v/>
      </c>
      <c r="R820" s="12" t="str">
        <f ca="1">IF(A820="","",IF(G820="","Sem vencimento",IF(N820&lt;=0,"Pago",IF(M820&gt;0,IF(G820&lt;TODAY(),"Parcial vencido","Parcial"),IF(G820&lt;TODAY(),"Vencido",IF(G820=TODAY(),"Vence hoje",IF(G820&lt;=TODAY()+LISTAS!$B$4,"Vence em "&amp;LISTAS!$B$4&amp;" dias","Em aberto")))))))</f>
        <v/>
      </c>
      <c r="S820" s="4"/>
      <c r="T820" s="5" t="str">
        <f t="shared" si="51"/>
        <v/>
      </c>
    </row>
    <row r="821" spans="1:20">
      <c r="A821" s="10"/>
      <c r="B821" s="4"/>
      <c r="C821" s="10"/>
      <c r="D821" s="10"/>
      <c r="E821" s="10"/>
      <c r="F821" s="13"/>
      <c r="G821" s="13"/>
      <c r="H821" s="14"/>
      <c r="I821" s="14"/>
      <c r="J821" s="14"/>
      <c r="K821" s="15" t="str">
        <f t="shared" si="48"/>
        <v/>
      </c>
      <c r="L821" s="13"/>
      <c r="M821" s="14"/>
      <c r="N821" s="15" t="str">
        <f t="shared" si="49"/>
        <v/>
      </c>
      <c r="O821" s="10"/>
      <c r="P821" s="10"/>
      <c r="Q821" s="16" t="str">
        <f t="shared" ca="1" si="50"/>
        <v/>
      </c>
      <c r="R821" s="12" t="str">
        <f ca="1">IF(A821="","",IF(G821="","Sem vencimento",IF(N821&lt;=0,"Pago",IF(M821&gt;0,IF(G821&lt;TODAY(),"Parcial vencido","Parcial"),IF(G821&lt;TODAY(),"Vencido",IF(G821=TODAY(),"Vence hoje",IF(G821&lt;=TODAY()+LISTAS!$B$4,"Vence em "&amp;LISTAS!$B$4&amp;" dias","Em aberto")))))))</f>
        <v/>
      </c>
      <c r="S821" s="4"/>
      <c r="T821" s="5" t="str">
        <f t="shared" si="51"/>
        <v/>
      </c>
    </row>
    <row r="822" spans="1:20">
      <c r="A822" s="10"/>
      <c r="B822" s="4"/>
      <c r="C822" s="10"/>
      <c r="D822" s="10"/>
      <c r="E822" s="10"/>
      <c r="F822" s="13"/>
      <c r="G822" s="13"/>
      <c r="H822" s="14"/>
      <c r="I822" s="14"/>
      <c r="J822" s="14"/>
      <c r="K822" s="15" t="str">
        <f t="shared" si="48"/>
        <v/>
      </c>
      <c r="L822" s="13"/>
      <c r="M822" s="14"/>
      <c r="N822" s="15" t="str">
        <f t="shared" si="49"/>
        <v/>
      </c>
      <c r="O822" s="10"/>
      <c r="P822" s="10"/>
      <c r="Q822" s="16" t="str">
        <f t="shared" ca="1" si="50"/>
        <v/>
      </c>
      <c r="R822" s="12" t="str">
        <f ca="1">IF(A822="","",IF(G822="","Sem vencimento",IF(N822&lt;=0,"Pago",IF(M822&gt;0,IF(G822&lt;TODAY(),"Parcial vencido","Parcial"),IF(G822&lt;TODAY(),"Vencido",IF(G822=TODAY(),"Vence hoje",IF(G822&lt;=TODAY()+LISTAS!$B$4,"Vence em "&amp;LISTAS!$B$4&amp;" dias","Em aberto")))))))</f>
        <v/>
      </c>
      <c r="S822" s="4"/>
      <c r="T822" s="5" t="str">
        <f t="shared" si="51"/>
        <v/>
      </c>
    </row>
    <row r="823" spans="1:20">
      <c r="A823" s="10"/>
      <c r="B823" s="4"/>
      <c r="C823" s="10"/>
      <c r="D823" s="10"/>
      <c r="E823" s="10"/>
      <c r="F823" s="13"/>
      <c r="G823" s="13"/>
      <c r="H823" s="14"/>
      <c r="I823" s="14"/>
      <c r="J823" s="14"/>
      <c r="K823" s="15" t="str">
        <f t="shared" si="48"/>
        <v/>
      </c>
      <c r="L823" s="13"/>
      <c r="M823" s="14"/>
      <c r="N823" s="15" t="str">
        <f t="shared" si="49"/>
        <v/>
      </c>
      <c r="O823" s="10"/>
      <c r="P823" s="10"/>
      <c r="Q823" s="16" t="str">
        <f t="shared" ca="1" si="50"/>
        <v/>
      </c>
      <c r="R823" s="12" t="str">
        <f ca="1">IF(A823="","",IF(G823="","Sem vencimento",IF(N823&lt;=0,"Pago",IF(M823&gt;0,IF(G823&lt;TODAY(),"Parcial vencido","Parcial"),IF(G823&lt;TODAY(),"Vencido",IF(G823=TODAY(),"Vence hoje",IF(G823&lt;=TODAY()+LISTAS!$B$4,"Vence em "&amp;LISTAS!$B$4&amp;" dias","Em aberto")))))))</f>
        <v/>
      </c>
      <c r="S823" s="4"/>
      <c r="T823" s="5" t="str">
        <f t="shared" si="51"/>
        <v/>
      </c>
    </row>
    <row r="824" spans="1:20">
      <c r="A824" s="10"/>
      <c r="B824" s="4"/>
      <c r="C824" s="10"/>
      <c r="D824" s="10"/>
      <c r="E824" s="10"/>
      <c r="F824" s="13"/>
      <c r="G824" s="13"/>
      <c r="H824" s="14"/>
      <c r="I824" s="14"/>
      <c r="J824" s="14"/>
      <c r="K824" s="15" t="str">
        <f t="shared" si="48"/>
        <v/>
      </c>
      <c r="L824" s="13"/>
      <c r="M824" s="14"/>
      <c r="N824" s="15" t="str">
        <f t="shared" si="49"/>
        <v/>
      </c>
      <c r="O824" s="10"/>
      <c r="P824" s="10"/>
      <c r="Q824" s="16" t="str">
        <f t="shared" ca="1" si="50"/>
        <v/>
      </c>
      <c r="R824" s="12" t="str">
        <f ca="1">IF(A824="","",IF(G824="","Sem vencimento",IF(N824&lt;=0,"Pago",IF(M824&gt;0,IF(G824&lt;TODAY(),"Parcial vencido","Parcial"),IF(G824&lt;TODAY(),"Vencido",IF(G824=TODAY(),"Vence hoje",IF(G824&lt;=TODAY()+LISTAS!$B$4,"Vence em "&amp;LISTAS!$B$4&amp;" dias","Em aberto")))))))</f>
        <v/>
      </c>
      <c r="S824" s="4"/>
      <c r="T824" s="5" t="str">
        <f t="shared" si="51"/>
        <v/>
      </c>
    </row>
    <row r="825" spans="1:20">
      <c r="A825" s="10"/>
      <c r="B825" s="4"/>
      <c r="C825" s="10"/>
      <c r="D825" s="10"/>
      <c r="E825" s="10"/>
      <c r="F825" s="13"/>
      <c r="G825" s="13"/>
      <c r="H825" s="14"/>
      <c r="I825" s="14"/>
      <c r="J825" s="14"/>
      <c r="K825" s="15" t="str">
        <f t="shared" si="48"/>
        <v/>
      </c>
      <c r="L825" s="13"/>
      <c r="M825" s="14"/>
      <c r="N825" s="15" t="str">
        <f t="shared" si="49"/>
        <v/>
      </c>
      <c r="O825" s="10"/>
      <c r="P825" s="10"/>
      <c r="Q825" s="16" t="str">
        <f t="shared" ca="1" si="50"/>
        <v/>
      </c>
      <c r="R825" s="12" t="str">
        <f ca="1">IF(A825="","",IF(G825="","Sem vencimento",IF(N825&lt;=0,"Pago",IF(M825&gt;0,IF(G825&lt;TODAY(),"Parcial vencido","Parcial"),IF(G825&lt;TODAY(),"Vencido",IF(G825=TODAY(),"Vence hoje",IF(G825&lt;=TODAY()+LISTAS!$B$4,"Vence em "&amp;LISTAS!$B$4&amp;" dias","Em aberto")))))))</f>
        <v/>
      </c>
      <c r="S825" s="4"/>
      <c r="T825" s="5" t="str">
        <f t="shared" si="51"/>
        <v/>
      </c>
    </row>
    <row r="826" spans="1:20">
      <c r="A826" s="10"/>
      <c r="B826" s="4"/>
      <c r="C826" s="10"/>
      <c r="D826" s="10"/>
      <c r="E826" s="10"/>
      <c r="F826" s="13"/>
      <c r="G826" s="13"/>
      <c r="H826" s="14"/>
      <c r="I826" s="14"/>
      <c r="J826" s="14"/>
      <c r="K826" s="15" t="str">
        <f t="shared" si="48"/>
        <v/>
      </c>
      <c r="L826" s="13"/>
      <c r="M826" s="14"/>
      <c r="N826" s="15" t="str">
        <f t="shared" si="49"/>
        <v/>
      </c>
      <c r="O826" s="10"/>
      <c r="P826" s="10"/>
      <c r="Q826" s="16" t="str">
        <f t="shared" ca="1" si="50"/>
        <v/>
      </c>
      <c r="R826" s="12" t="str">
        <f ca="1">IF(A826="","",IF(G826="","Sem vencimento",IF(N826&lt;=0,"Pago",IF(M826&gt;0,IF(G826&lt;TODAY(),"Parcial vencido","Parcial"),IF(G826&lt;TODAY(),"Vencido",IF(G826=TODAY(),"Vence hoje",IF(G826&lt;=TODAY()+LISTAS!$B$4,"Vence em "&amp;LISTAS!$B$4&amp;" dias","Em aberto")))))))</f>
        <v/>
      </c>
      <c r="S826" s="4"/>
      <c r="T826" s="5" t="str">
        <f t="shared" si="51"/>
        <v/>
      </c>
    </row>
    <row r="827" spans="1:20">
      <c r="A827" s="10"/>
      <c r="B827" s="4"/>
      <c r="C827" s="10"/>
      <c r="D827" s="10"/>
      <c r="E827" s="10"/>
      <c r="F827" s="13"/>
      <c r="G827" s="13"/>
      <c r="H827" s="14"/>
      <c r="I827" s="14"/>
      <c r="J827" s="14"/>
      <c r="K827" s="15" t="str">
        <f t="shared" si="48"/>
        <v/>
      </c>
      <c r="L827" s="13"/>
      <c r="M827" s="14"/>
      <c r="N827" s="15" t="str">
        <f t="shared" si="49"/>
        <v/>
      </c>
      <c r="O827" s="10"/>
      <c r="P827" s="10"/>
      <c r="Q827" s="16" t="str">
        <f t="shared" ca="1" si="50"/>
        <v/>
      </c>
      <c r="R827" s="12" t="str">
        <f ca="1">IF(A827="","",IF(G827="","Sem vencimento",IF(N827&lt;=0,"Pago",IF(M827&gt;0,IF(G827&lt;TODAY(),"Parcial vencido","Parcial"),IF(G827&lt;TODAY(),"Vencido",IF(G827=TODAY(),"Vence hoje",IF(G827&lt;=TODAY()+LISTAS!$B$4,"Vence em "&amp;LISTAS!$B$4&amp;" dias","Em aberto")))))))</f>
        <v/>
      </c>
      <c r="S827" s="4"/>
      <c r="T827" s="5" t="str">
        <f t="shared" si="51"/>
        <v/>
      </c>
    </row>
    <row r="828" spans="1:20">
      <c r="A828" s="10"/>
      <c r="B828" s="4"/>
      <c r="C828" s="10"/>
      <c r="D828" s="10"/>
      <c r="E828" s="10"/>
      <c r="F828" s="13"/>
      <c r="G828" s="13"/>
      <c r="H828" s="14"/>
      <c r="I828" s="14"/>
      <c r="J828" s="14"/>
      <c r="K828" s="15" t="str">
        <f t="shared" si="48"/>
        <v/>
      </c>
      <c r="L828" s="13"/>
      <c r="M828" s="14"/>
      <c r="N828" s="15" t="str">
        <f t="shared" si="49"/>
        <v/>
      </c>
      <c r="O828" s="10"/>
      <c r="P828" s="10"/>
      <c r="Q828" s="16" t="str">
        <f t="shared" ca="1" si="50"/>
        <v/>
      </c>
      <c r="R828" s="12" t="str">
        <f ca="1">IF(A828="","",IF(G828="","Sem vencimento",IF(N828&lt;=0,"Pago",IF(M828&gt;0,IF(G828&lt;TODAY(),"Parcial vencido","Parcial"),IF(G828&lt;TODAY(),"Vencido",IF(G828=TODAY(),"Vence hoje",IF(G828&lt;=TODAY()+LISTAS!$B$4,"Vence em "&amp;LISTAS!$B$4&amp;" dias","Em aberto")))))))</f>
        <v/>
      </c>
      <c r="S828" s="4"/>
      <c r="T828" s="5" t="str">
        <f t="shared" si="51"/>
        <v/>
      </c>
    </row>
    <row r="829" spans="1:20">
      <c r="A829" s="10"/>
      <c r="B829" s="4"/>
      <c r="C829" s="10"/>
      <c r="D829" s="10"/>
      <c r="E829" s="10"/>
      <c r="F829" s="13"/>
      <c r="G829" s="13"/>
      <c r="H829" s="14"/>
      <c r="I829" s="14"/>
      <c r="J829" s="14"/>
      <c r="K829" s="15" t="str">
        <f t="shared" si="48"/>
        <v/>
      </c>
      <c r="L829" s="13"/>
      <c r="M829" s="14"/>
      <c r="N829" s="15" t="str">
        <f t="shared" si="49"/>
        <v/>
      </c>
      <c r="O829" s="10"/>
      <c r="P829" s="10"/>
      <c r="Q829" s="16" t="str">
        <f t="shared" ca="1" si="50"/>
        <v/>
      </c>
      <c r="R829" s="12" t="str">
        <f ca="1">IF(A829="","",IF(G829="","Sem vencimento",IF(N829&lt;=0,"Pago",IF(M829&gt;0,IF(G829&lt;TODAY(),"Parcial vencido","Parcial"),IF(G829&lt;TODAY(),"Vencido",IF(G829=TODAY(),"Vence hoje",IF(G829&lt;=TODAY()+LISTAS!$B$4,"Vence em "&amp;LISTAS!$B$4&amp;" dias","Em aberto")))))))</f>
        <v/>
      </c>
      <c r="S829" s="4"/>
      <c r="T829" s="5" t="str">
        <f t="shared" si="51"/>
        <v/>
      </c>
    </row>
    <row r="830" spans="1:20">
      <c r="A830" s="10"/>
      <c r="B830" s="4"/>
      <c r="C830" s="10"/>
      <c r="D830" s="10"/>
      <c r="E830" s="10"/>
      <c r="F830" s="13"/>
      <c r="G830" s="13"/>
      <c r="H830" s="14"/>
      <c r="I830" s="14"/>
      <c r="J830" s="14"/>
      <c r="K830" s="15" t="str">
        <f t="shared" si="48"/>
        <v/>
      </c>
      <c r="L830" s="13"/>
      <c r="M830" s="14"/>
      <c r="N830" s="15" t="str">
        <f t="shared" si="49"/>
        <v/>
      </c>
      <c r="O830" s="10"/>
      <c r="P830" s="10"/>
      <c r="Q830" s="16" t="str">
        <f t="shared" ca="1" si="50"/>
        <v/>
      </c>
      <c r="R830" s="12" t="str">
        <f ca="1">IF(A830="","",IF(G830="","Sem vencimento",IF(N830&lt;=0,"Pago",IF(M830&gt;0,IF(G830&lt;TODAY(),"Parcial vencido","Parcial"),IF(G830&lt;TODAY(),"Vencido",IF(G830=TODAY(),"Vence hoje",IF(G830&lt;=TODAY()+LISTAS!$B$4,"Vence em "&amp;LISTAS!$B$4&amp;" dias","Em aberto")))))))</f>
        <v/>
      </c>
      <c r="S830" s="4"/>
      <c r="T830" s="5" t="str">
        <f t="shared" si="51"/>
        <v/>
      </c>
    </row>
    <row r="831" spans="1:20">
      <c r="A831" s="10"/>
      <c r="B831" s="4"/>
      <c r="C831" s="10"/>
      <c r="D831" s="10"/>
      <c r="E831" s="10"/>
      <c r="F831" s="13"/>
      <c r="G831" s="13"/>
      <c r="H831" s="14"/>
      <c r="I831" s="14"/>
      <c r="J831" s="14"/>
      <c r="K831" s="15" t="str">
        <f t="shared" si="48"/>
        <v/>
      </c>
      <c r="L831" s="13"/>
      <c r="M831" s="14"/>
      <c r="N831" s="15" t="str">
        <f t="shared" si="49"/>
        <v/>
      </c>
      <c r="O831" s="10"/>
      <c r="P831" s="10"/>
      <c r="Q831" s="16" t="str">
        <f t="shared" ca="1" si="50"/>
        <v/>
      </c>
      <c r="R831" s="12" t="str">
        <f ca="1">IF(A831="","",IF(G831="","Sem vencimento",IF(N831&lt;=0,"Pago",IF(M831&gt;0,IF(G831&lt;TODAY(),"Parcial vencido","Parcial"),IF(G831&lt;TODAY(),"Vencido",IF(G831=TODAY(),"Vence hoje",IF(G831&lt;=TODAY()+LISTAS!$B$4,"Vence em "&amp;LISTAS!$B$4&amp;" dias","Em aberto")))))))</f>
        <v/>
      </c>
      <c r="S831" s="4"/>
      <c r="T831" s="5" t="str">
        <f t="shared" si="51"/>
        <v/>
      </c>
    </row>
    <row r="832" spans="1:20">
      <c r="A832" s="10"/>
      <c r="B832" s="4"/>
      <c r="C832" s="10"/>
      <c r="D832" s="10"/>
      <c r="E832" s="10"/>
      <c r="F832" s="13"/>
      <c r="G832" s="13"/>
      <c r="H832" s="14"/>
      <c r="I832" s="14"/>
      <c r="J832" s="14"/>
      <c r="K832" s="15" t="str">
        <f t="shared" si="48"/>
        <v/>
      </c>
      <c r="L832" s="13"/>
      <c r="M832" s="14"/>
      <c r="N832" s="15" t="str">
        <f t="shared" si="49"/>
        <v/>
      </c>
      <c r="O832" s="10"/>
      <c r="P832" s="10"/>
      <c r="Q832" s="16" t="str">
        <f t="shared" ca="1" si="50"/>
        <v/>
      </c>
      <c r="R832" s="12" t="str">
        <f ca="1">IF(A832="","",IF(G832="","Sem vencimento",IF(N832&lt;=0,"Pago",IF(M832&gt;0,IF(G832&lt;TODAY(),"Parcial vencido","Parcial"),IF(G832&lt;TODAY(),"Vencido",IF(G832=TODAY(),"Vence hoje",IF(G832&lt;=TODAY()+LISTAS!$B$4,"Vence em "&amp;LISTAS!$B$4&amp;" dias","Em aberto")))))))</f>
        <v/>
      </c>
      <c r="S832" s="4"/>
      <c r="T832" s="5" t="str">
        <f t="shared" si="51"/>
        <v/>
      </c>
    </row>
    <row r="833" spans="1:20">
      <c r="A833" s="10"/>
      <c r="B833" s="4"/>
      <c r="C833" s="10"/>
      <c r="D833" s="10"/>
      <c r="E833" s="10"/>
      <c r="F833" s="13"/>
      <c r="G833" s="13"/>
      <c r="H833" s="14"/>
      <c r="I833" s="14"/>
      <c r="J833" s="14"/>
      <c r="K833" s="15" t="str">
        <f t="shared" si="48"/>
        <v/>
      </c>
      <c r="L833" s="13"/>
      <c r="M833" s="14"/>
      <c r="N833" s="15" t="str">
        <f t="shared" si="49"/>
        <v/>
      </c>
      <c r="O833" s="10"/>
      <c r="P833" s="10"/>
      <c r="Q833" s="16" t="str">
        <f t="shared" ca="1" si="50"/>
        <v/>
      </c>
      <c r="R833" s="12" t="str">
        <f ca="1">IF(A833="","",IF(G833="","Sem vencimento",IF(N833&lt;=0,"Pago",IF(M833&gt;0,IF(G833&lt;TODAY(),"Parcial vencido","Parcial"),IF(G833&lt;TODAY(),"Vencido",IF(G833=TODAY(),"Vence hoje",IF(G833&lt;=TODAY()+LISTAS!$B$4,"Vence em "&amp;LISTAS!$B$4&amp;" dias","Em aberto")))))))</f>
        <v/>
      </c>
      <c r="S833" s="4"/>
      <c r="T833" s="5" t="str">
        <f t="shared" si="51"/>
        <v/>
      </c>
    </row>
    <row r="834" spans="1:20">
      <c r="A834" s="10"/>
      <c r="B834" s="4"/>
      <c r="C834" s="10"/>
      <c r="D834" s="10"/>
      <c r="E834" s="10"/>
      <c r="F834" s="13"/>
      <c r="G834" s="13"/>
      <c r="H834" s="14"/>
      <c r="I834" s="14"/>
      <c r="J834" s="14"/>
      <c r="K834" s="15" t="str">
        <f t="shared" si="48"/>
        <v/>
      </c>
      <c r="L834" s="13"/>
      <c r="M834" s="14"/>
      <c r="N834" s="15" t="str">
        <f t="shared" si="49"/>
        <v/>
      </c>
      <c r="O834" s="10"/>
      <c r="P834" s="10"/>
      <c r="Q834" s="16" t="str">
        <f t="shared" ca="1" si="50"/>
        <v/>
      </c>
      <c r="R834" s="12" t="str">
        <f ca="1">IF(A834="","",IF(G834="","Sem vencimento",IF(N834&lt;=0,"Pago",IF(M834&gt;0,IF(G834&lt;TODAY(),"Parcial vencido","Parcial"),IF(G834&lt;TODAY(),"Vencido",IF(G834=TODAY(),"Vence hoje",IF(G834&lt;=TODAY()+LISTAS!$B$4,"Vence em "&amp;LISTAS!$B$4&amp;" dias","Em aberto")))))))</f>
        <v/>
      </c>
      <c r="S834" s="4"/>
      <c r="T834" s="5" t="str">
        <f t="shared" si="51"/>
        <v/>
      </c>
    </row>
    <row r="835" spans="1:20">
      <c r="A835" s="10"/>
      <c r="B835" s="4"/>
      <c r="C835" s="10"/>
      <c r="D835" s="10"/>
      <c r="E835" s="10"/>
      <c r="F835" s="13"/>
      <c r="G835" s="13"/>
      <c r="H835" s="14"/>
      <c r="I835" s="14"/>
      <c r="J835" s="14"/>
      <c r="K835" s="15" t="str">
        <f t="shared" si="48"/>
        <v/>
      </c>
      <c r="L835" s="13"/>
      <c r="M835" s="14"/>
      <c r="N835" s="15" t="str">
        <f t="shared" si="49"/>
        <v/>
      </c>
      <c r="O835" s="10"/>
      <c r="P835" s="10"/>
      <c r="Q835" s="16" t="str">
        <f t="shared" ca="1" si="50"/>
        <v/>
      </c>
      <c r="R835" s="12" t="str">
        <f ca="1">IF(A835="","",IF(G835="","Sem vencimento",IF(N835&lt;=0,"Pago",IF(M835&gt;0,IF(G835&lt;TODAY(),"Parcial vencido","Parcial"),IF(G835&lt;TODAY(),"Vencido",IF(G835=TODAY(),"Vence hoje",IF(G835&lt;=TODAY()+LISTAS!$B$4,"Vence em "&amp;LISTAS!$B$4&amp;" dias","Em aberto")))))))</f>
        <v/>
      </c>
      <c r="S835" s="4"/>
      <c r="T835" s="5" t="str">
        <f t="shared" si="51"/>
        <v/>
      </c>
    </row>
    <row r="836" spans="1:20">
      <c r="A836" s="10"/>
      <c r="B836" s="4"/>
      <c r="C836" s="10"/>
      <c r="D836" s="10"/>
      <c r="E836" s="10"/>
      <c r="F836" s="13"/>
      <c r="G836" s="13"/>
      <c r="H836" s="14"/>
      <c r="I836" s="14"/>
      <c r="J836" s="14"/>
      <c r="K836" s="15" t="str">
        <f t="shared" si="48"/>
        <v/>
      </c>
      <c r="L836" s="13"/>
      <c r="M836" s="14"/>
      <c r="N836" s="15" t="str">
        <f t="shared" si="49"/>
        <v/>
      </c>
      <c r="O836" s="10"/>
      <c r="P836" s="10"/>
      <c r="Q836" s="16" t="str">
        <f t="shared" ca="1" si="50"/>
        <v/>
      </c>
      <c r="R836" s="12" t="str">
        <f ca="1">IF(A836="","",IF(G836="","Sem vencimento",IF(N836&lt;=0,"Pago",IF(M836&gt;0,IF(G836&lt;TODAY(),"Parcial vencido","Parcial"),IF(G836&lt;TODAY(),"Vencido",IF(G836=TODAY(),"Vence hoje",IF(G836&lt;=TODAY()+LISTAS!$B$4,"Vence em "&amp;LISTAS!$B$4&amp;" dias","Em aberto")))))))</f>
        <v/>
      </c>
      <c r="S836" s="4"/>
      <c r="T836" s="5" t="str">
        <f t="shared" si="51"/>
        <v/>
      </c>
    </row>
    <row r="837" spans="1:20">
      <c r="A837" s="10"/>
      <c r="B837" s="4"/>
      <c r="C837" s="10"/>
      <c r="D837" s="10"/>
      <c r="E837" s="10"/>
      <c r="F837" s="13"/>
      <c r="G837" s="13"/>
      <c r="H837" s="14"/>
      <c r="I837" s="14"/>
      <c r="J837" s="14"/>
      <c r="K837" s="15" t="str">
        <f t="shared" ref="K837:K900" si="52">IF(A837="","",MAX(H837-I837+J837,0))</f>
        <v/>
      </c>
      <c r="L837" s="13"/>
      <c r="M837" s="14"/>
      <c r="N837" s="15" t="str">
        <f t="shared" ref="N837:N900" si="53">IF(A837="","",MAX(K837-M837,0))</f>
        <v/>
      </c>
      <c r="O837" s="10"/>
      <c r="P837" s="10"/>
      <c r="Q837" s="16" t="str">
        <f t="shared" ref="Q837:Q900" ca="1" si="54">IF(OR(A837="",G837="",N837&lt;=0),"",G837-TODAY())</f>
        <v/>
      </c>
      <c r="R837" s="12" t="str">
        <f ca="1">IF(A837="","",IF(G837="","Sem vencimento",IF(N837&lt;=0,"Pago",IF(M837&gt;0,IF(G837&lt;TODAY(),"Parcial vencido","Parcial"),IF(G837&lt;TODAY(),"Vencido",IF(G837=TODAY(),"Vence hoje",IF(G837&lt;=TODAY()+LISTAS!$B$4,"Vence em "&amp;LISTAS!$B$4&amp;" dias","Em aberto")))))))</f>
        <v/>
      </c>
      <c r="S837" s="4"/>
      <c r="T837" s="5" t="str">
        <f t="shared" ref="T837:T900" si="55">IF(A837="","",IF(C837="","Categoria; ","")&amp;IF(G837="","Vencimento; ","")&amp;IF(H837&lt;=0,"Valor; ","")&amp;IF(P837="","Responsável; ","")&amp;IF(AND(M837&gt;0,L837=""),"Data pgto.; ","")&amp;IF(AND(L837&lt;&gt;"",M837&lt;=0),"Valor pago; ","")&amp;IF(M837&gt;K837,"Pagamento &gt; previsto; ","")&amp;IF(AND(E837&lt;&gt;"",COUNTIFS($A$5:$A$1004,A837,$E$5:$E$1004,E837)&gt;1),"Possível duplicidade; ",""))</f>
        <v/>
      </c>
    </row>
    <row r="838" spans="1:20">
      <c r="A838" s="10"/>
      <c r="B838" s="4"/>
      <c r="C838" s="10"/>
      <c r="D838" s="10"/>
      <c r="E838" s="10"/>
      <c r="F838" s="13"/>
      <c r="G838" s="13"/>
      <c r="H838" s="14"/>
      <c r="I838" s="14"/>
      <c r="J838" s="14"/>
      <c r="K838" s="15" t="str">
        <f t="shared" si="52"/>
        <v/>
      </c>
      <c r="L838" s="13"/>
      <c r="M838" s="14"/>
      <c r="N838" s="15" t="str">
        <f t="shared" si="53"/>
        <v/>
      </c>
      <c r="O838" s="10"/>
      <c r="P838" s="10"/>
      <c r="Q838" s="16" t="str">
        <f t="shared" ca="1" si="54"/>
        <v/>
      </c>
      <c r="R838" s="12" t="str">
        <f ca="1">IF(A838="","",IF(G838="","Sem vencimento",IF(N838&lt;=0,"Pago",IF(M838&gt;0,IF(G838&lt;TODAY(),"Parcial vencido","Parcial"),IF(G838&lt;TODAY(),"Vencido",IF(G838=TODAY(),"Vence hoje",IF(G838&lt;=TODAY()+LISTAS!$B$4,"Vence em "&amp;LISTAS!$B$4&amp;" dias","Em aberto")))))))</f>
        <v/>
      </c>
      <c r="S838" s="4"/>
      <c r="T838" s="5" t="str">
        <f t="shared" si="55"/>
        <v/>
      </c>
    </row>
    <row r="839" spans="1:20">
      <c r="A839" s="10"/>
      <c r="B839" s="4"/>
      <c r="C839" s="10"/>
      <c r="D839" s="10"/>
      <c r="E839" s="10"/>
      <c r="F839" s="13"/>
      <c r="G839" s="13"/>
      <c r="H839" s="14"/>
      <c r="I839" s="14"/>
      <c r="J839" s="14"/>
      <c r="K839" s="15" t="str">
        <f t="shared" si="52"/>
        <v/>
      </c>
      <c r="L839" s="13"/>
      <c r="M839" s="14"/>
      <c r="N839" s="15" t="str">
        <f t="shared" si="53"/>
        <v/>
      </c>
      <c r="O839" s="10"/>
      <c r="P839" s="10"/>
      <c r="Q839" s="16" t="str">
        <f t="shared" ca="1" si="54"/>
        <v/>
      </c>
      <c r="R839" s="12" t="str">
        <f ca="1">IF(A839="","",IF(G839="","Sem vencimento",IF(N839&lt;=0,"Pago",IF(M839&gt;0,IF(G839&lt;TODAY(),"Parcial vencido","Parcial"),IF(G839&lt;TODAY(),"Vencido",IF(G839=TODAY(),"Vence hoje",IF(G839&lt;=TODAY()+LISTAS!$B$4,"Vence em "&amp;LISTAS!$B$4&amp;" dias","Em aberto")))))))</f>
        <v/>
      </c>
      <c r="S839" s="4"/>
      <c r="T839" s="5" t="str">
        <f t="shared" si="55"/>
        <v/>
      </c>
    </row>
    <row r="840" spans="1:20">
      <c r="A840" s="10"/>
      <c r="B840" s="4"/>
      <c r="C840" s="10"/>
      <c r="D840" s="10"/>
      <c r="E840" s="10"/>
      <c r="F840" s="13"/>
      <c r="G840" s="13"/>
      <c r="H840" s="14"/>
      <c r="I840" s="14"/>
      <c r="J840" s="14"/>
      <c r="K840" s="15" t="str">
        <f t="shared" si="52"/>
        <v/>
      </c>
      <c r="L840" s="13"/>
      <c r="M840" s="14"/>
      <c r="N840" s="15" t="str">
        <f t="shared" si="53"/>
        <v/>
      </c>
      <c r="O840" s="10"/>
      <c r="P840" s="10"/>
      <c r="Q840" s="16" t="str">
        <f t="shared" ca="1" si="54"/>
        <v/>
      </c>
      <c r="R840" s="12" t="str">
        <f ca="1">IF(A840="","",IF(G840="","Sem vencimento",IF(N840&lt;=0,"Pago",IF(M840&gt;0,IF(G840&lt;TODAY(),"Parcial vencido","Parcial"),IF(G840&lt;TODAY(),"Vencido",IF(G840=TODAY(),"Vence hoje",IF(G840&lt;=TODAY()+LISTAS!$B$4,"Vence em "&amp;LISTAS!$B$4&amp;" dias","Em aberto")))))))</f>
        <v/>
      </c>
      <c r="S840" s="4"/>
      <c r="T840" s="5" t="str">
        <f t="shared" si="55"/>
        <v/>
      </c>
    </row>
    <row r="841" spans="1:20">
      <c r="A841" s="10"/>
      <c r="B841" s="4"/>
      <c r="C841" s="10"/>
      <c r="D841" s="10"/>
      <c r="E841" s="10"/>
      <c r="F841" s="13"/>
      <c r="G841" s="13"/>
      <c r="H841" s="14"/>
      <c r="I841" s="14"/>
      <c r="J841" s="14"/>
      <c r="K841" s="15" t="str">
        <f t="shared" si="52"/>
        <v/>
      </c>
      <c r="L841" s="13"/>
      <c r="M841" s="14"/>
      <c r="N841" s="15" t="str">
        <f t="shared" si="53"/>
        <v/>
      </c>
      <c r="O841" s="10"/>
      <c r="P841" s="10"/>
      <c r="Q841" s="16" t="str">
        <f t="shared" ca="1" si="54"/>
        <v/>
      </c>
      <c r="R841" s="12" t="str">
        <f ca="1">IF(A841="","",IF(G841="","Sem vencimento",IF(N841&lt;=0,"Pago",IF(M841&gt;0,IF(G841&lt;TODAY(),"Parcial vencido","Parcial"),IF(G841&lt;TODAY(),"Vencido",IF(G841=TODAY(),"Vence hoje",IF(G841&lt;=TODAY()+LISTAS!$B$4,"Vence em "&amp;LISTAS!$B$4&amp;" dias","Em aberto")))))))</f>
        <v/>
      </c>
      <c r="S841" s="4"/>
      <c r="T841" s="5" t="str">
        <f t="shared" si="55"/>
        <v/>
      </c>
    </row>
    <row r="842" spans="1:20">
      <c r="A842" s="10"/>
      <c r="B842" s="4"/>
      <c r="C842" s="10"/>
      <c r="D842" s="10"/>
      <c r="E842" s="10"/>
      <c r="F842" s="13"/>
      <c r="G842" s="13"/>
      <c r="H842" s="14"/>
      <c r="I842" s="14"/>
      <c r="J842" s="14"/>
      <c r="K842" s="15" t="str">
        <f t="shared" si="52"/>
        <v/>
      </c>
      <c r="L842" s="13"/>
      <c r="M842" s="14"/>
      <c r="N842" s="15" t="str">
        <f t="shared" si="53"/>
        <v/>
      </c>
      <c r="O842" s="10"/>
      <c r="P842" s="10"/>
      <c r="Q842" s="16" t="str">
        <f t="shared" ca="1" si="54"/>
        <v/>
      </c>
      <c r="R842" s="12" t="str">
        <f ca="1">IF(A842="","",IF(G842="","Sem vencimento",IF(N842&lt;=0,"Pago",IF(M842&gt;0,IF(G842&lt;TODAY(),"Parcial vencido","Parcial"),IF(G842&lt;TODAY(),"Vencido",IF(G842=TODAY(),"Vence hoje",IF(G842&lt;=TODAY()+LISTAS!$B$4,"Vence em "&amp;LISTAS!$B$4&amp;" dias","Em aberto")))))))</f>
        <v/>
      </c>
      <c r="S842" s="4"/>
      <c r="T842" s="5" t="str">
        <f t="shared" si="55"/>
        <v/>
      </c>
    </row>
    <row r="843" spans="1:20">
      <c r="A843" s="10"/>
      <c r="B843" s="4"/>
      <c r="C843" s="10"/>
      <c r="D843" s="10"/>
      <c r="E843" s="10"/>
      <c r="F843" s="13"/>
      <c r="G843" s="13"/>
      <c r="H843" s="14"/>
      <c r="I843" s="14"/>
      <c r="J843" s="14"/>
      <c r="K843" s="15" t="str">
        <f t="shared" si="52"/>
        <v/>
      </c>
      <c r="L843" s="13"/>
      <c r="M843" s="14"/>
      <c r="N843" s="15" t="str">
        <f t="shared" si="53"/>
        <v/>
      </c>
      <c r="O843" s="10"/>
      <c r="P843" s="10"/>
      <c r="Q843" s="16" t="str">
        <f t="shared" ca="1" si="54"/>
        <v/>
      </c>
      <c r="R843" s="12" t="str">
        <f ca="1">IF(A843="","",IF(G843="","Sem vencimento",IF(N843&lt;=0,"Pago",IF(M843&gt;0,IF(G843&lt;TODAY(),"Parcial vencido","Parcial"),IF(G843&lt;TODAY(),"Vencido",IF(G843=TODAY(),"Vence hoje",IF(G843&lt;=TODAY()+LISTAS!$B$4,"Vence em "&amp;LISTAS!$B$4&amp;" dias","Em aberto")))))))</f>
        <v/>
      </c>
      <c r="S843" s="4"/>
      <c r="T843" s="5" t="str">
        <f t="shared" si="55"/>
        <v/>
      </c>
    </row>
    <row r="844" spans="1:20">
      <c r="A844" s="10"/>
      <c r="B844" s="4"/>
      <c r="C844" s="10"/>
      <c r="D844" s="10"/>
      <c r="E844" s="10"/>
      <c r="F844" s="13"/>
      <c r="G844" s="13"/>
      <c r="H844" s="14"/>
      <c r="I844" s="14"/>
      <c r="J844" s="14"/>
      <c r="K844" s="15" t="str">
        <f t="shared" si="52"/>
        <v/>
      </c>
      <c r="L844" s="13"/>
      <c r="M844" s="14"/>
      <c r="N844" s="15" t="str">
        <f t="shared" si="53"/>
        <v/>
      </c>
      <c r="O844" s="10"/>
      <c r="P844" s="10"/>
      <c r="Q844" s="16" t="str">
        <f t="shared" ca="1" si="54"/>
        <v/>
      </c>
      <c r="R844" s="12" t="str">
        <f ca="1">IF(A844="","",IF(G844="","Sem vencimento",IF(N844&lt;=0,"Pago",IF(M844&gt;0,IF(G844&lt;TODAY(),"Parcial vencido","Parcial"),IF(G844&lt;TODAY(),"Vencido",IF(G844=TODAY(),"Vence hoje",IF(G844&lt;=TODAY()+LISTAS!$B$4,"Vence em "&amp;LISTAS!$B$4&amp;" dias","Em aberto")))))))</f>
        <v/>
      </c>
      <c r="S844" s="4"/>
      <c r="T844" s="5" t="str">
        <f t="shared" si="55"/>
        <v/>
      </c>
    </row>
    <row r="845" spans="1:20">
      <c r="A845" s="10"/>
      <c r="B845" s="4"/>
      <c r="C845" s="10"/>
      <c r="D845" s="10"/>
      <c r="E845" s="10"/>
      <c r="F845" s="13"/>
      <c r="G845" s="13"/>
      <c r="H845" s="14"/>
      <c r="I845" s="14"/>
      <c r="J845" s="14"/>
      <c r="K845" s="15" t="str">
        <f t="shared" si="52"/>
        <v/>
      </c>
      <c r="L845" s="13"/>
      <c r="M845" s="14"/>
      <c r="N845" s="15" t="str">
        <f t="shared" si="53"/>
        <v/>
      </c>
      <c r="O845" s="10"/>
      <c r="P845" s="10"/>
      <c r="Q845" s="16" t="str">
        <f t="shared" ca="1" si="54"/>
        <v/>
      </c>
      <c r="R845" s="12" t="str">
        <f ca="1">IF(A845="","",IF(G845="","Sem vencimento",IF(N845&lt;=0,"Pago",IF(M845&gt;0,IF(G845&lt;TODAY(),"Parcial vencido","Parcial"),IF(G845&lt;TODAY(),"Vencido",IF(G845=TODAY(),"Vence hoje",IF(G845&lt;=TODAY()+LISTAS!$B$4,"Vence em "&amp;LISTAS!$B$4&amp;" dias","Em aberto")))))))</f>
        <v/>
      </c>
      <c r="S845" s="4"/>
      <c r="T845" s="5" t="str">
        <f t="shared" si="55"/>
        <v/>
      </c>
    </row>
    <row r="846" spans="1:20">
      <c r="A846" s="10"/>
      <c r="B846" s="4"/>
      <c r="C846" s="10"/>
      <c r="D846" s="10"/>
      <c r="E846" s="10"/>
      <c r="F846" s="13"/>
      <c r="G846" s="13"/>
      <c r="H846" s="14"/>
      <c r="I846" s="14"/>
      <c r="J846" s="14"/>
      <c r="K846" s="15" t="str">
        <f t="shared" si="52"/>
        <v/>
      </c>
      <c r="L846" s="13"/>
      <c r="M846" s="14"/>
      <c r="N846" s="15" t="str">
        <f t="shared" si="53"/>
        <v/>
      </c>
      <c r="O846" s="10"/>
      <c r="P846" s="10"/>
      <c r="Q846" s="16" t="str">
        <f t="shared" ca="1" si="54"/>
        <v/>
      </c>
      <c r="R846" s="12" t="str">
        <f ca="1">IF(A846="","",IF(G846="","Sem vencimento",IF(N846&lt;=0,"Pago",IF(M846&gt;0,IF(G846&lt;TODAY(),"Parcial vencido","Parcial"),IF(G846&lt;TODAY(),"Vencido",IF(G846=TODAY(),"Vence hoje",IF(G846&lt;=TODAY()+LISTAS!$B$4,"Vence em "&amp;LISTAS!$B$4&amp;" dias","Em aberto")))))))</f>
        <v/>
      </c>
      <c r="S846" s="4"/>
      <c r="T846" s="5" t="str">
        <f t="shared" si="55"/>
        <v/>
      </c>
    </row>
    <row r="847" spans="1:20">
      <c r="A847" s="10"/>
      <c r="B847" s="4"/>
      <c r="C847" s="10"/>
      <c r="D847" s="10"/>
      <c r="E847" s="10"/>
      <c r="F847" s="13"/>
      <c r="G847" s="13"/>
      <c r="H847" s="14"/>
      <c r="I847" s="14"/>
      <c r="J847" s="14"/>
      <c r="K847" s="15" t="str">
        <f t="shared" si="52"/>
        <v/>
      </c>
      <c r="L847" s="13"/>
      <c r="M847" s="14"/>
      <c r="N847" s="15" t="str">
        <f t="shared" si="53"/>
        <v/>
      </c>
      <c r="O847" s="10"/>
      <c r="P847" s="10"/>
      <c r="Q847" s="16" t="str">
        <f t="shared" ca="1" si="54"/>
        <v/>
      </c>
      <c r="R847" s="12" t="str">
        <f ca="1">IF(A847="","",IF(G847="","Sem vencimento",IF(N847&lt;=0,"Pago",IF(M847&gt;0,IF(G847&lt;TODAY(),"Parcial vencido","Parcial"),IF(G847&lt;TODAY(),"Vencido",IF(G847=TODAY(),"Vence hoje",IF(G847&lt;=TODAY()+LISTAS!$B$4,"Vence em "&amp;LISTAS!$B$4&amp;" dias","Em aberto")))))))</f>
        <v/>
      </c>
      <c r="S847" s="4"/>
      <c r="T847" s="5" t="str">
        <f t="shared" si="55"/>
        <v/>
      </c>
    </row>
    <row r="848" spans="1:20">
      <c r="A848" s="10"/>
      <c r="B848" s="4"/>
      <c r="C848" s="10"/>
      <c r="D848" s="10"/>
      <c r="E848" s="10"/>
      <c r="F848" s="13"/>
      <c r="G848" s="13"/>
      <c r="H848" s="14"/>
      <c r="I848" s="14"/>
      <c r="J848" s="14"/>
      <c r="K848" s="15" t="str">
        <f t="shared" si="52"/>
        <v/>
      </c>
      <c r="L848" s="13"/>
      <c r="M848" s="14"/>
      <c r="N848" s="15" t="str">
        <f t="shared" si="53"/>
        <v/>
      </c>
      <c r="O848" s="10"/>
      <c r="P848" s="10"/>
      <c r="Q848" s="16" t="str">
        <f t="shared" ca="1" si="54"/>
        <v/>
      </c>
      <c r="R848" s="12" t="str">
        <f ca="1">IF(A848="","",IF(G848="","Sem vencimento",IF(N848&lt;=0,"Pago",IF(M848&gt;0,IF(G848&lt;TODAY(),"Parcial vencido","Parcial"),IF(G848&lt;TODAY(),"Vencido",IF(G848=TODAY(),"Vence hoje",IF(G848&lt;=TODAY()+LISTAS!$B$4,"Vence em "&amp;LISTAS!$B$4&amp;" dias","Em aberto")))))))</f>
        <v/>
      </c>
      <c r="S848" s="4"/>
      <c r="T848" s="5" t="str">
        <f t="shared" si="55"/>
        <v/>
      </c>
    </row>
    <row r="849" spans="1:20">
      <c r="A849" s="10"/>
      <c r="B849" s="4"/>
      <c r="C849" s="10"/>
      <c r="D849" s="10"/>
      <c r="E849" s="10"/>
      <c r="F849" s="13"/>
      <c r="G849" s="13"/>
      <c r="H849" s="14"/>
      <c r="I849" s="14"/>
      <c r="J849" s="14"/>
      <c r="K849" s="15" t="str">
        <f t="shared" si="52"/>
        <v/>
      </c>
      <c r="L849" s="13"/>
      <c r="M849" s="14"/>
      <c r="N849" s="15" t="str">
        <f t="shared" si="53"/>
        <v/>
      </c>
      <c r="O849" s="10"/>
      <c r="P849" s="10"/>
      <c r="Q849" s="16" t="str">
        <f t="shared" ca="1" si="54"/>
        <v/>
      </c>
      <c r="R849" s="12" t="str">
        <f ca="1">IF(A849="","",IF(G849="","Sem vencimento",IF(N849&lt;=0,"Pago",IF(M849&gt;0,IF(G849&lt;TODAY(),"Parcial vencido","Parcial"),IF(G849&lt;TODAY(),"Vencido",IF(G849=TODAY(),"Vence hoje",IF(G849&lt;=TODAY()+LISTAS!$B$4,"Vence em "&amp;LISTAS!$B$4&amp;" dias","Em aberto")))))))</f>
        <v/>
      </c>
      <c r="S849" s="4"/>
      <c r="T849" s="5" t="str">
        <f t="shared" si="55"/>
        <v/>
      </c>
    </row>
    <row r="850" spans="1:20">
      <c r="A850" s="10"/>
      <c r="B850" s="4"/>
      <c r="C850" s="10"/>
      <c r="D850" s="10"/>
      <c r="E850" s="10"/>
      <c r="F850" s="13"/>
      <c r="G850" s="13"/>
      <c r="H850" s="14"/>
      <c r="I850" s="14"/>
      <c r="J850" s="14"/>
      <c r="K850" s="15" t="str">
        <f t="shared" si="52"/>
        <v/>
      </c>
      <c r="L850" s="13"/>
      <c r="M850" s="14"/>
      <c r="N850" s="15" t="str">
        <f t="shared" si="53"/>
        <v/>
      </c>
      <c r="O850" s="10"/>
      <c r="P850" s="10"/>
      <c r="Q850" s="16" t="str">
        <f t="shared" ca="1" si="54"/>
        <v/>
      </c>
      <c r="R850" s="12" t="str">
        <f ca="1">IF(A850="","",IF(G850="","Sem vencimento",IF(N850&lt;=0,"Pago",IF(M850&gt;0,IF(G850&lt;TODAY(),"Parcial vencido","Parcial"),IF(G850&lt;TODAY(),"Vencido",IF(G850=TODAY(),"Vence hoje",IF(G850&lt;=TODAY()+LISTAS!$B$4,"Vence em "&amp;LISTAS!$B$4&amp;" dias","Em aberto")))))))</f>
        <v/>
      </c>
      <c r="S850" s="4"/>
      <c r="T850" s="5" t="str">
        <f t="shared" si="55"/>
        <v/>
      </c>
    </row>
    <row r="851" spans="1:20">
      <c r="A851" s="10"/>
      <c r="B851" s="4"/>
      <c r="C851" s="10"/>
      <c r="D851" s="10"/>
      <c r="E851" s="10"/>
      <c r="F851" s="13"/>
      <c r="G851" s="13"/>
      <c r="H851" s="14"/>
      <c r="I851" s="14"/>
      <c r="J851" s="14"/>
      <c r="K851" s="15" t="str">
        <f t="shared" si="52"/>
        <v/>
      </c>
      <c r="L851" s="13"/>
      <c r="M851" s="14"/>
      <c r="N851" s="15" t="str">
        <f t="shared" si="53"/>
        <v/>
      </c>
      <c r="O851" s="10"/>
      <c r="P851" s="10"/>
      <c r="Q851" s="16" t="str">
        <f t="shared" ca="1" si="54"/>
        <v/>
      </c>
      <c r="R851" s="12" t="str">
        <f ca="1">IF(A851="","",IF(G851="","Sem vencimento",IF(N851&lt;=0,"Pago",IF(M851&gt;0,IF(G851&lt;TODAY(),"Parcial vencido","Parcial"),IF(G851&lt;TODAY(),"Vencido",IF(G851=TODAY(),"Vence hoje",IF(G851&lt;=TODAY()+LISTAS!$B$4,"Vence em "&amp;LISTAS!$B$4&amp;" dias","Em aberto")))))))</f>
        <v/>
      </c>
      <c r="S851" s="4"/>
      <c r="T851" s="5" t="str">
        <f t="shared" si="55"/>
        <v/>
      </c>
    </row>
    <row r="852" spans="1:20">
      <c r="A852" s="10"/>
      <c r="B852" s="4"/>
      <c r="C852" s="10"/>
      <c r="D852" s="10"/>
      <c r="E852" s="10"/>
      <c r="F852" s="13"/>
      <c r="G852" s="13"/>
      <c r="H852" s="14"/>
      <c r="I852" s="14"/>
      <c r="J852" s="14"/>
      <c r="K852" s="15" t="str">
        <f t="shared" si="52"/>
        <v/>
      </c>
      <c r="L852" s="13"/>
      <c r="M852" s="14"/>
      <c r="N852" s="15" t="str">
        <f t="shared" si="53"/>
        <v/>
      </c>
      <c r="O852" s="10"/>
      <c r="P852" s="10"/>
      <c r="Q852" s="16" t="str">
        <f t="shared" ca="1" si="54"/>
        <v/>
      </c>
      <c r="R852" s="12" t="str">
        <f ca="1">IF(A852="","",IF(G852="","Sem vencimento",IF(N852&lt;=0,"Pago",IF(M852&gt;0,IF(G852&lt;TODAY(),"Parcial vencido","Parcial"),IF(G852&lt;TODAY(),"Vencido",IF(G852=TODAY(),"Vence hoje",IF(G852&lt;=TODAY()+LISTAS!$B$4,"Vence em "&amp;LISTAS!$B$4&amp;" dias","Em aberto")))))))</f>
        <v/>
      </c>
      <c r="S852" s="4"/>
      <c r="T852" s="5" t="str">
        <f t="shared" si="55"/>
        <v/>
      </c>
    </row>
    <row r="853" spans="1:20">
      <c r="A853" s="10"/>
      <c r="B853" s="4"/>
      <c r="C853" s="10"/>
      <c r="D853" s="10"/>
      <c r="E853" s="10"/>
      <c r="F853" s="13"/>
      <c r="G853" s="13"/>
      <c r="H853" s="14"/>
      <c r="I853" s="14"/>
      <c r="J853" s="14"/>
      <c r="K853" s="15" t="str">
        <f t="shared" si="52"/>
        <v/>
      </c>
      <c r="L853" s="13"/>
      <c r="M853" s="14"/>
      <c r="N853" s="15" t="str">
        <f t="shared" si="53"/>
        <v/>
      </c>
      <c r="O853" s="10"/>
      <c r="P853" s="10"/>
      <c r="Q853" s="16" t="str">
        <f t="shared" ca="1" si="54"/>
        <v/>
      </c>
      <c r="R853" s="12" t="str">
        <f ca="1">IF(A853="","",IF(G853="","Sem vencimento",IF(N853&lt;=0,"Pago",IF(M853&gt;0,IF(G853&lt;TODAY(),"Parcial vencido","Parcial"),IF(G853&lt;TODAY(),"Vencido",IF(G853=TODAY(),"Vence hoje",IF(G853&lt;=TODAY()+LISTAS!$B$4,"Vence em "&amp;LISTAS!$B$4&amp;" dias","Em aberto")))))))</f>
        <v/>
      </c>
      <c r="S853" s="4"/>
      <c r="T853" s="5" t="str">
        <f t="shared" si="55"/>
        <v/>
      </c>
    </row>
    <row r="854" spans="1:20">
      <c r="A854" s="10"/>
      <c r="B854" s="4"/>
      <c r="C854" s="10"/>
      <c r="D854" s="10"/>
      <c r="E854" s="10"/>
      <c r="F854" s="13"/>
      <c r="G854" s="13"/>
      <c r="H854" s="14"/>
      <c r="I854" s="14"/>
      <c r="J854" s="14"/>
      <c r="K854" s="15" t="str">
        <f t="shared" si="52"/>
        <v/>
      </c>
      <c r="L854" s="13"/>
      <c r="M854" s="14"/>
      <c r="N854" s="15" t="str">
        <f t="shared" si="53"/>
        <v/>
      </c>
      <c r="O854" s="10"/>
      <c r="P854" s="10"/>
      <c r="Q854" s="16" t="str">
        <f t="shared" ca="1" si="54"/>
        <v/>
      </c>
      <c r="R854" s="12" t="str">
        <f ca="1">IF(A854="","",IF(G854="","Sem vencimento",IF(N854&lt;=0,"Pago",IF(M854&gt;0,IF(G854&lt;TODAY(),"Parcial vencido","Parcial"),IF(G854&lt;TODAY(),"Vencido",IF(G854=TODAY(),"Vence hoje",IF(G854&lt;=TODAY()+LISTAS!$B$4,"Vence em "&amp;LISTAS!$B$4&amp;" dias","Em aberto")))))))</f>
        <v/>
      </c>
      <c r="S854" s="4"/>
      <c r="T854" s="5" t="str">
        <f t="shared" si="55"/>
        <v/>
      </c>
    </row>
    <row r="855" spans="1:20">
      <c r="A855" s="10"/>
      <c r="B855" s="4"/>
      <c r="C855" s="10"/>
      <c r="D855" s="10"/>
      <c r="E855" s="10"/>
      <c r="F855" s="13"/>
      <c r="G855" s="13"/>
      <c r="H855" s="14"/>
      <c r="I855" s="14"/>
      <c r="J855" s="14"/>
      <c r="K855" s="15" t="str">
        <f t="shared" si="52"/>
        <v/>
      </c>
      <c r="L855" s="13"/>
      <c r="M855" s="14"/>
      <c r="N855" s="15" t="str">
        <f t="shared" si="53"/>
        <v/>
      </c>
      <c r="O855" s="10"/>
      <c r="P855" s="10"/>
      <c r="Q855" s="16" t="str">
        <f t="shared" ca="1" si="54"/>
        <v/>
      </c>
      <c r="R855" s="12" t="str">
        <f ca="1">IF(A855="","",IF(G855="","Sem vencimento",IF(N855&lt;=0,"Pago",IF(M855&gt;0,IF(G855&lt;TODAY(),"Parcial vencido","Parcial"),IF(G855&lt;TODAY(),"Vencido",IF(G855=TODAY(),"Vence hoje",IF(G855&lt;=TODAY()+LISTAS!$B$4,"Vence em "&amp;LISTAS!$B$4&amp;" dias","Em aberto")))))))</f>
        <v/>
      </c>
      <c r="S855" s="4"/>
      <c r="T855" s="5" t="str">
        <f t="shared" si="55"/>
        <v/>
      </c>
    </row>
    <row r="856" spans="1:20">
      <c r="A856" s="10"/>
      <c r="B856" s="4"/>
      <c r="C856" s="10"/>
      <c r="D856" s="10"/>
      <c r="E856" s="10"/>
      <c r="F856" s="13"/>
      <c r="G856" s="13"/>
      <c r="H856" s="14"/>
      <c r="I856" s="14"/>
      <c r="J856" s="14"/>
      <c r="K856" s="15" t="str">
        <f t="shared" si="52"/>
        <v/>
      </c>
      <c r="L856" s="13"/>
      <c r="M856" s="14"/>
      <c r="N856" s="15" t="str">
        <f t="shared" si="53"/>
        <v/>
      </c>
      <c r="O856" s="10"/>
      <c r="P856" s="10"/>
      <c r="Q856" s="16" t="str">
        <f t="shared" ca="1" si="54"/>
        <v/>
      </c>
      <c r="R856" s="12" t="str">
        <f ca="1">IF(A856="","",IF(G856="","Sem vencimento",IF(N856&lt;=0,"Pago",IF(M856&gt;0,IF(G856&lt;TODAY(),"Parcial vencido","Parcial"),IF(G856&lt;TODAY(),"Vencido",IF(G856=TODAY(),"Vence hoje",IF(G856&lt;=TODAY()+LISTAS!$B$4,"Vence em "&amp;LISTAS!$B$4&amp;" dias","Em aberto")))))))</f>
        <v/>
      </c>
      <c r="S856" s="4"/>
      <c r="T856" s="5" t="str">
        <f t="shared" si="55"/>
        <v/>
      </c>
    </row>
    <row r="857" spans="1:20">
      <c r="A857" s="10"/>
      <c r="B857" s="4"/>
      <c r="C857" s="10"/>
      <c r="D857" s="10"/>
      <c r="E857" s="10"/>
      <c r="F857" s="13"/>
      <c r="G857" s="13"/>
      <c r="H857" s="14"/>
      <c r="I857" s="14"/>
      <c r="J857" s="14"/>
      <c r="K857" s="15" t="str">
        <f t="shared" si="52"/>
        <v/>
      </c>
      <c r="L857" s="13"/>
      <c r="M857" s="14"/>
      <c r="N857" s="15" t="str">
        <f t="shared" si="53"/>
        <v/>
      </c>
      <c r="O857" s="10"/>
      <c r="P857" s="10"/>
      <c r="Q857" s="16" t="str">
        <f t="shared" ca="1" si="54"/>
        <v/>
      </c>
      <c r="R857" s="12" t="str">
        <f ca="1">IF(A857="","",IF(G857="","Sem vencimento",IF(N857&lt;=0,"Pago",IF(M857&gt;0,IF(G857&lt;TODAY(),"Parcial vencido","Parcial"),IF(G857&lt;TODAY(),"Vencido",IF(G857=TODAY(),"Vence hoje",IF(G857&lt;=TODAY()+LISTAS!$B$4,"Vence em "&amp;LISTAS!$B$4&amp;" dias","Em aberto")))))))</f>
        <v/>
      </c>
      <c r="S857" s="4"/>
      <c r="T857" s="5" t="str">
        <f t="shared" si="55"/>
        <v/>
      </c>
    </row>
    <row r="858" spans="1:20">
      <c r="A858" s="10"/>
      <c r="B858" s="4"/>
      <c r="C858" s="10"/>
      <c r="D858" s="10"/>
      <c r="E858" s="10"/>
      <c r="F858" s="13"/>
      <c r="G858" s="13"/>
      <c r="H858" s="14"/>
      <c r="I858" s="14"/>
      <c r="J858" s="14"/>
      <c r="K858" s="15" t="str">
        <f t="shared" si="52"/>
        <v/>
      </c>
      <c r="L858" s="13"/>
      <c r="M858" s="14"/>
      <c r="N858" s="15" t="str">
        <f t="shared" si="53"/>
        <v/>
      </c>
      <c r="O858" s="10"/>
      <c r="P858" s="10"/>
      <c r="Q858" s="16" t="str">
        <f t="shared" ca="1" si="54"/>
        <v/>
      </c>
      <c r="R858" s="12" t="str">
        <f ca="1">IF(A858="","",IF(G858="","Sem vencimento",IF(N858&lt;=0,"Pago",IF(M858&gt;0,IF(G858&lt;TODAY(),"Parcial vencido","Parcial"),IF(G858&lt;TODAY(),"Vencido",IF(G858=TODAY(),"Vence hoje",IF(G858&lt;=TODAY()+LISTAS!$B$4,"Vence em "&amp;LISTAS!$B$4&amp;" dias","Em aberto")))))))</f>
        <v/>
      </c>
      <c r="S858" s="4"/>
      <c r="T858" s="5" t="str">
        <f t="shared" si="55"/>
        <v/>
      </c>
    </row>
    <row r="859" spans="1:20">
      <c r="A859" s="10"/>
      <c r="B859" s="4"/>
      <c r="C859" s="10"/>
      <c r="D859" s="10"/>
      <c r="E859" s="10"/>
      <c r="F859" s="13"/>
      <c r="G859" s="13"/>
      <c r="H859" s="14"/>
      <c r="I859" s="14"/>
      <c r="J859" s="14"/>
      <c r="K859" s="15" t="str">
        <f t="shared" si="52"/>
        <v/>
      </c>
      <c r="L859" s="13"/>
      <c r="M859" s="14"/>
      <c r="N859" s="15" t="str">
        <f t="shared" si="53"/>
        <v/>
      </c>
      <c r="O859" s="10"/>
      <c r="P859" s="10"/>
      <c r="Q859" s="16" t="str">
        <f t="shared" ca="1" si="54"/>
        <v/>
      </c>
      <c r="R859" s="12" t="str">
        <f ca="1">IF(A859="","",IF(G859="","Sem vencimento",IF(N859&lt;=0,"Pago",IF(M859&gt;0,IF(G859&lt;TODAY(),"Parcial vencido","Parcial"),IF(G859&lt;TODAY(),"Vencido",IF(G859=TODAY(),"Vence hoje",IF(G859&lt;=TODAY()+LISTAS!$B$4,"Vence em "&amp;LISTAS!$B$4&amp;" dias","Em aberto")))))))</f>
        <v/>
      </c>
      <c r="S859" s="4"/>
      <c r="T859" s="5" t="str">
        <f t="shared" si="55"/>
        <v/>
      </c>
    </row>
    <row r="860" spans="1:20">
      <c r="A860" s="10"/>
      <c r="B860" s="4"/>
      <c r="C860" s="10"/>
      <c r="D860" s="10"/>
      <c r="E860" s="10"/>
      <c r="F860" s="13"/>
      <c r="G860" s="13"/>
      <c r="H860" s="14"/>
      <c r="I860" s="14"/>
      <c r="J860" s="14"/>
      <c r="K860" s="15" t="str">
        <f t="shared" si="52"/>
        <v/>
      </c>
      <c r="L860" s="13"/>
      <c r="M860" s="14"/>
      <c r="N860" s="15" t="str">
        <f t="shared" si="53"/>
        <v/>
      </c>
      <c r="O860" s="10"/>
      <c r="P860" s="10"/>
      <c r="Q860" s="16" t="str">
        <f t="shared" ca="1" si="54"/>
        <v/>
      </c>
      <c r="R860" s="12" t="str">
        <f ca="1">IF(A860="","",IF(G860="","Sem vencimento",IF(N860&lt;=0,"Pago",IF(M860&gt;0,IF(G860&lt;TODAY(),"Parcial vencido","Parcial"),IF(G860&lt;TODAY(),"Vencido",IF(G860=TODAY(),"Vence hoje",IF(G860&lt;=TODAY()+LISTAS!$B$4,"Vence em "&amp;LISTAS!$B$4&amp;" dias","Em aberto")))))))</f>
        <v/>
      </c>
      <c r="S860" s="4"/>
      <c r="T860" s="5" t="str">
        <f t="shared" si="55"/>
        <v/>
      </c>
    </row>
    <row r="861" spans="1:20">
      <c r="A861" s="10"/>
      <c r="B861" s="4"/>
      <c r="C861" s="10"/>
      <c r="D861" s="10"/>
      <c r="E861" s="10"/>
      <c r="F861" s="13"/>
      <c r="G861" s="13"/>
      <c r="H861" s="14"/>
      <c r="I861" s="14"/>
      <c r="J861" s="14"/>
      <c r="K861" s="15" t="str">
        <f t="shared" si="52"/>
        <v/>
      </c>
      <c r="L861" s="13"/>
      <c r="M861" s="14"/>
      <c r="N861" s="15" t="str">
        <f t="shared" si="53"/>
        <v/>
      </c>
      <c r="O861" s="10"/>
      <c r="P861" s="10"/>
      <c r="Q861" s="16" t="str">
        <f t="shared" ca="1" si="54"/>
        <v/>
      </c>
      <c r="R861" s="12" t="str">
        <f ca="1">IF(A861="","",IF(G861="","Sem vencimento",IF(N861&lt;=0,"Pago",IF(M861&gt;0,IF(G861&lt;TODAY(),"Parcial vencido","Parcial"),IF(G861&lt;TODAY(),"Vencido",IF(G861=TODAY(),"Vence hoje",IF(G861&lt;=TODAY()+LISTAS!$B$4,"Vence em "&amp;LISTAS!$B$4&amp;" dias","Em aberto")))))))</f>
        <v/>
      </c>
      <c r="S861" s="4"/>
      <c r="T861" s="5" t="str">
        <f t="shared" si="55"/>
        <v/>
      </c>
    </row>
    <row r="862" spans="1:20">
      <c r="A862" s="10"/>
      <c r="B862" s="4"/>
      <c r="C862" s="10"/>
      <c r="D862" s="10"/>
      <c r="E862" s="10"/>
      <c r="F862" s="13"/>
      <c r="G862" s="13"/>
      <c r="H862" s="14"/>
      <c r="I862" s="14"/>
      <c r="J862" s="14"/>
      <c r="K862" s="15" t="str">
        <f t="shared" si="52"/>
        <v/>
      </c>
      <c r="L862" s="13"/>
      <c r="M862" s="14"/>
      <c r="N862" s="15" t="str">
        <f t="shared" si="53"/>
        <v/>
      </c>
      <c r="O862" s="10"/>
      <c r="P862" s="10"/>
      <c r="Q862" s="16" t="str">
        <f t="shared" ca="1" si="54"/>
        <v/>
      </c>
      <c r="R862" s="12" t="str">
        <f ca="1">IF(A862="","",IF(G862="","Sem vencimento",IF(N862&lt;=0,"Pago",IF(M862&gt;0,IF(G862&lt;TODAY(),"Parcial vencido","Parcial"),IF(G862&lt;TODAY(),"Vencido",IF(G862=TODAY(),"Vence hoje",IF(G862&lt;=TODAY()+LISTAS!$B$4,"Vence em "&amp;LISTAS!$B$4&amp;" dias","Em aberto")))))))</f>
        <v/>
      </c>
      <c r="S862" s="4"/>
      <c r="T862" s="5" t="str">
        <f t="shared" si="55"/>
        <v/>
      </c>
    </row>
    <row r="863" spans="1:20">
      <c r="A863" s="10"/>
      <c r="B863" s="4"/>
      <c r="C863" s="10"/>
      <c r="D863" s="10"/>
      <c r="E863" s="10"/>
      <c r="F863" s="13"/>
      <c r="G863" s="13"/>
      <c r="H863" s="14"/>
      <c r="I863" s="14"/>
      <c r="J863" s="14"/>
      <c r="K863" s="15" t="str">
        <f t="shared" si="52"/>
        <v/>
      </c>
      <c r="L863" s="13"/>
      <c r="M863" s="14"/>
      <c r="N863" s="15" t="str">
        <f t="shared" si="53"/>
        <v/>
      </c>
      <c r="O863" s="10"/>
      <c r="P863" s="10"/>
      <c r="Q863" s="16" t="str">
        <f t="shared" ca="1" si="54"/>
        <v/>
      </c>
      <c r="R863" s="12" t="str">
        <f ca="1">IF(A863="","",IF(G863="","Sem vencimento",IF(N863&lt;=0,"Pago",IF(M863&gt;0,IF(G863&lt;TODAY(),"Parcial vencido","Parcial"),IF(G863&lt;TODAY(),"Vencido",IF(G863=TODAY(),"Vence hoje",IF(G863&lt;=TODAY()+LISTAS!$B$4,"Vence em "&amp;LISTAS!$B$4&amp;" dias","Em aberto")))))))</f>
        <v/>
      </c>
      <c r="S863" s="4"/>
      <c r="T863" s="5" t="str">
        <f t="shared" si="55"/>
        <v/>
      </c>
    </row>
    <row r="864" spans="1:20">
      <c r="A864" s="10"/>
      <c r="B864" s="4"/>
      <c r="C864" s="10"/>
      <c r="D864" s="10"/>
      <c r="E864" s="10"/>
      <c r="F864" s="13"/>
      <c r="G864" s="13"/>
      <c r="H864" s="14"/>
      <c r="I864" s="14"/>
      <c r="J864" s="14"/>
      <c r="K864" s="15" t="str">
        <f t="shared" si="52"/>
        <v/>
      </c>
      <c r="L864" s="13"/>
      <c r="M864" s="14"/>
      <c r="N864" s="15" t="str">
        <f t="shared" si="53"/>
        <v/>
      </c>
      <c r="O864" s="10"/>
      <c r="P864" s="10"/>
      <c r="Q864" s="16" t="str">
        <f t="shared" ca="1" si="54"/>
        <v/>
      </c>
      <c r="R864" s="12" t="str">
        <f ca="1">IF(A864="","",IF(G864="","Sem vencimento",IF(N864&lt;=0,"Pago",IF(M864&gt;0,IF(G864&lt;TODAY(),"Parcial vencido","Parcial"),IF(G864&lt;TODAY(),"Vencido",IF(G864=TODAY(),"Vence hoje",IF(G864&lt;=TODAY()+LISTAS!$B$4,"Vence em "&amp;LISTAS!$B$4&amp;" dias","Em aberto")))))))</f>
        <v/>
      </c>
      <c r="S864" s="4"/>
      <c r="T864" s="5" t="str">
        <f t="shared" si="55"/>
        <v/>
      </c>
    </row>
    <row r="865" spans="1:20">
      <c r="A865" s="10"/>
      <c r="B865" s="4"/>
      <c r="C865" s="10"/>
      <c r="D865" s="10"/>
      <c r="E865" s="10"/>
      <c r="F865" s="13"/>
      <c r="G865" s="13"/>
      <c r="H865" s="14"/>
      <c r="I865" s="14"/>
      <c r="J865" s="14"/>
      <c r="K865" s="15" t="str">
        <f t="shared" si="52"/>
        <v/>
      </c>
      <c r="L865" s="13"/>
      <c r="M865" s="14"/>
      <c r="N865" s="15" t="str">
        <f t="shared" si="53"/>
        <v/>
      </c>
      <c r="O865" s="10"/>
      <c r="P865" s="10"/>
      <c r="Q865" s="16" t="str">
        <f t="shared" ca="1" si="54"/>
        <v/>
      </c>
      <c r="R865" s="12" t="str">
        <f ca="1">IF(A865="","",IF(G865="","Sem vencimento",IF(N865&lt;=0,"Pago",IF(M865&gt;0,IF(G865&lt;TODAY(),"Parcial vencido","Parcial"),IF(G865&lt;TODAY(),"Vencido",IF(G865=TODAY(),"Vence hoje",IF(G865&lt;=TODAY()+LISTAS!$B$4,"Vence em "&amp;LISTAS!$B$4&amp;" dias","Em aberto")))))))</f>
        <v/>
      </c>
      <c r="S865" s="4"/>
      <c r="T865" s="5" t="str">
        <f t="shared" si="55"/>
        <v/>
      </c>
    </row>
    <row r="866" spans="1:20">
      <c r="A866" s="10"/>
      <c r="B866" s="4"/>
      <c r="C866" s="10"/>
      <c r="D866" s="10"/>
      <c r="E866" s="10"/>
      <c r="F866" s="13"/>
      <c r="G866" s="13"/>
      <c r="H866" s="14"/>
      <c r="I866" s="14"/>
      <c r="J866" s="14"/>
      <c r="K866" s="15" t="str">
        <f t="shared" si="52"/>
        <v/>
      </c>
      <c r="L866" s="13"/>
      <c r="M866" s="14"/>
      <c r="N866" s="15" t="str">
        <f t="shared" si="53"/>
        <v/>
      </c>
      <c r="O866" s="10"/>
      <c r="P866" s="10"/>
      <c r="Q866" s="16" t="str">
        <f t="shared" ca="1" si="54"/>
        <v/>
      </c>
      <c r="R866" s="12" t="str">
        <f ca="1">IF(A866="","",IF(G866="","Sem vencimento",IF(N866&lt;=0,"Pago",IF(M866&gt;0,IF(G866&lt;TODAY(),"Parcial vencido","Parcial"),IF(G866&lt;TODAY(),"Vencido",IF(G866=TODAY(),"Vence hoje",IF(G866&lt;=TODAY()+LISTAS!$B$4,"Vence em "&amp;LISTAS!$B$4&amp;" dias","Em aberto")))))))</f>
        <v/>
      </c>
      <c r="S866" s="4"/>
      <c r="T866" s="5" t="str">
        <f t="shared" si="55"/>
        <v/>
      </c>
    </row>
    <row r="867" spans="1:20">
      <c r="A867" s="10"/>
      <c r="B867" s="4"/>
      <c r="C867" s="10"/>
      <c r="D867" s="10"/>
      <c r="E867" s="10"/>
      <c r="F867" s="13"/>
      <c r="G867" s="13"/>
      <c r="H867" s="14"/>
      <c r="I867" s="14"/>
      <c r="J867" s="14"/>
      <c r="K867" s="15" t="str">
        <f t="shared" si="52"/>
        <v/>
      </c>
      <c r="L867" s="13"/>
      <c r="M867" s="14"/>
      <c r="N867" s="15" t="str">
        <f t="shared" si="53"/>
        <v/>
      </c>
      <c r="O867" s="10"/>
      <c r="P867" s="10"/>
      <c r="Q867" s="16" t="str">
        <f t="shared" ca="1" si="54"/>
        <v/>
      </c>
      <c r="R867" s="12" t="str">
        <f ca="1">IF(A867="","",IF(G867="","Sem vencimento",IF(N867&lt;=0,"Pago",IF(M867&gt;0,IF(G867&lt;TODAY(),"Parcial vencido","Parcial"),IF(G867&lt;TODAY(),"Vencido",IF(G867=TODAY(),"Vence hoje",IF(G867&lt;=TODAY()+LISTAS!$B$4,"Vence em "&amp;LISTAS!$B$4&amp;" dias","Em aberto")))))))</f>
        <v/>
      </c>
      <c r="S867" s="4"/>
      <c r="T867" s="5" t="str">
        <f t="shared" si="55"/>
        <v/>
      </c>
    </row>
    <row r="868" spans="1:20">
      <c r="A868" s="10"/>
      <c r="B868" s="4"/>
      <c r="C868" s="10"/>
      <c r="D868" s="10"/>
      <c r="E868" s="10"/>
      <c r="F868" s="13"/>
      <c r="G868" s="13"/>
      <c r="H868" s="14"/>
      <c r="I868" s="14"/>
      <c r="J868" s="14"/>
      <c r="K868" s="15" t="str">
        <f t="shared" si="52"/>
        <v/>
      </c>
      <c r="L868" s="13"/>
      <c r="M868" s="14"/>
      <c r="N868" s="15" t="str">
        <f t="shared" si="53"/>
        <v/>
      </c>
      <c r="O868" s="10"/>
      <c r="P868" s="10"/>
      <c r="Q868" s="16" t="str">
        <f t="shared" ca="1" si="54"/>
        <v/>
      </c>
      <c r="R868" s="12" t="str">
        <f ca="1">IF(A868="","",IF(G868="","Sem vencimento",IF(N868&lt;=0,"Pago",IF(M868&gt;0,IF(G868&lt;TODAY(),"Parcial vencido","Parcial"),IF(G868&lt;TODAY(),"Vencido",IF(G868=TODAY(),"Vence hoje",IF(G868&lt;=TODAY()+LISTAS!$B$4,"Vence em "&amp;LISTAS!$B$4&amp;" dias","Em aberto")))))))</f>
        <v/>
      </c>
      <c r="S868" s="4"/>
      <c r="T868" s="5" t="str">
        <f t="shared" si="55"/>
        <v/>
      </c>
    </row>
    <row r="869" spans="1:20">
      <c r="A869" s="10"/>
      <c r="B869" s="4"/>
      <c r="C869" s="10"/>
      <c r="D869" s="10"/>
      <c r="E869" s="10"/>
      <c r="F869" s="13"/>
      <c r="G869" s="13"/>
      <c r="H869" s="14"/>
      <c r="I869" s="14"/>
      <c r="J869" s="14"/>
      <c r="K869" s="15" t="str">
        <f t="shared" si="52"/>
        <v/>
      </c>
      <c r="L869" s="13"/>
      <c r="M869" s="14"/>
      <c r="N869" s="15" t="str">
        <f t="shared" si="53"/>
        <v/>
      </c>
      <c r="O869" s="10"/>
      <c r="P869" s="10"/>
      <c r="Q869" s="16" t="str">
        <f t="shared" ca="1" si="54"/>
        <v/>
      </c>
      <c r="R869" s="12" t="str">
        <f ca="1">IF(A869="","",IF(G869="","Sem vencimento",IF(N869&lt;=0,"Pago",IF(M869&gt;0,IF(G869&lt;TODAY(),"Parcial vencido","Parcial"),IF(G869&lt;TODAY(),"Vencido",IF(G869=TODAY(),"Vence hoje",IF(G869&lt;=TODAY()+LISTAS!$B$4,"Vence em "&amp;LISTAS!$B$4&amp;" dias","Em aberto")))))))</f>
        <v/>
      </c>
      <c r="S869" s="4"/>
      <c r="T869" s="5" t="str">
        <f t="shared" si="55"/>
        <v/>
      </c>
    </row>
    <row r="870" spans="1:20">
      <c r="A870" s="10"/>
      <c r="B870" s="4"/>
      <c r="C870" s="10"/>
      <c r="D870" s="10"/>
      <c r="E870" s="10"/>
      <c r="F870" s="13"/>
      <c r="G870" s="13"/>
      <c r="H870" s="14"/>
      <c r="I870" s="14"/>
      <c r="J870" s="14"/>
      <c r="K870" s="15" t="str">
        <f t="shared" si="52"/>
        <v/>
      </c>
      <c r="L870" s="13"/>
      <c r="M870" s="14"/>
      <c r="N870" s="15" t="str">
        <f t="shared" si="53"/>
        <v/>
      </c>
      <c r="O870" s="10"/>
      <c r="P870" s="10"/>
      <c r="Q870" s="16" t="str">
        <f t="shared" ca="1" si="54"/>
        <v/>
      </c>
      <c r="R870" s="12" t="str">
        <f ca="1">IF(A870="","",IF(G870="","Sem vencimento",IF(N870&lt;=0,"Pago",IF(M870&gt;0,IF(G870&lt;TODAY(),"Parcial vencido","Parcial"),IF(G870&lt;TODAY(),"Vencido",IF(G870=TODAY(),"Vence hoje",IF(G870&lt;=TODAY()+LISTAS!$B$4,"Vence em "&amp;LISTAS!$B$4&amp;" dias","Em aberto")))))))</f>
        <v/>
      </c>
      <c r="S870" s="4"/>
      <c r="T870" s="5" t="str">
        <f t="shared" si="55"/>
        <v/>
      </c>
    </row>
    <row r="871" spans="1:20">
      <c r="A871" s="10"/>
      <c r="B871" s="4"/>
      <c r="C871" s="10"/>
      <c r="D871" s="10"/>
      <c r="E871" s="10"/>
      <c r="F871" s="13"/>
      <c r="G871" s="13"/>
      <c r="H871" s="14"/>
      <c r="I871" s="14"/>
      <c r="J871" s="14"/>
      <c r="K871" s="15" t="str">
        <f t="shared" si="52"/>
        <v/>
      </c>
      <c r="L871" s="13"/>
      <c r="M871" s="14"/>
      <c r="N871" s="15" t="str">
        <f t="shared" si="53"/>
        <v/>
      </c>
      <c r="O871" s="10"/>
      <c r="P871" s="10"/>
      <c r="Q871" s="16" t="str">
        <f t="shared" ca="1" si="54"/>
        <v/>
      </c>
      <c r="R871" s="12" t="str">
        <f ca="1">IF(A871="","",IF(G871="","Sem vencimento",IF(N871&lt;=0,"Pago",IF(M871&gt;0,IF(G871&lt;TODAY(),"Parcial vencido","Parcial"),IF(G871&lt;TODAY(),"Vencido",IF(G871=TODAY(),"Vence hoje",IF(G871&lt;=TODAY()+LISTAS!$B$4,"Vence em "&amp;LISTAS!$B$4&amp;" dias","Em aberto")))))))</f>
        <v/>
      </c>
      <c r="S871" s="4"/>
      <c r="T871" s="5" t="str">
        <f t="shared" si="55"/>
        <v/>
      </c>
    </row>
    <row r="872" spans="1:20">
      <c r="A872" s="10"/>
      <c r="B872" s="4"/>
      <c r="C872" s="10"/>
      <c r="D872" s="10"/>
      <c r="E872" s="10"/>
      <c r="F872" s="13"/>
      <c r="G872" s="13"/>
      <c r="H872" s="14"/>
      <c r="I872" s="14"/>
      <c r="J872" s="14"/>
      <c r="K872" s="15" t="str">
        <f t="shared" si="52"/>
        <v/>
      </c>
      <c r="L872" s="13"/>
      <c r="M872" s="14"/>
      <c r="N872" s="15" t="str">
        <f t="shared" si="53"/>
        <v/>
      </c>
      <c r="O872" s="10"/>
      <c r="P872" s="10"/>
      <c r="Q872" s="16" t="str">
        <f t="shared" ca="1" si="54"/>
        <v/>
      </c>
      <c r="R872" s="12" t="str">
        <f ca="1">IF(A872="","",IF(G872="","Sem vencimento",IF(N872&lt;=0,"Pago",IF(M872&gt;0,IF(G872&lt;TODAY(),"Parcial vencido","Parcial"),IF(G872&lt;TODAY(),"Vencido",IF(G872=TODAY(),"Vence hoje",IF(G872&lt;=TODAY()+LISTAS!$B$4,"Vence em "&amp;LISTAS!$B$4&amp;" dias","Em aberto")))))))</f>
        <v/>
      </c>
      <c r="S872" s="4"/>
      <c r="T872" s="5" t="str">
        <f t="shared" si="55"/>
        <v/>
      </c>
    </row>
    <row r="873" spans="1:20">
      <c r="A873" s="10"/>
      <c r="B873" s="4"/>
      <c r="C873" s="10"/>
      <c r="D873" s="10"/>
      <c r="E873" s="10"/>
      <c r="F873" s="13"/>
      <c r="G873" s="13"/>
      <c r="H873" s="14"/>
      <c r="I873" s="14"/>
      <c r="J873" s="14"/>
      <c r="K873" s="15" t="str">
        <f t="shared" si="52"/>
        <v/>
      </c>
      <c r="L873" s="13"/>
      <c r="M873" s="14"/>
      <c r="N873" s="15" t="str">
        <f t="shared" si="53"/>
        <v/>
      </c>
      <c r="O873" s="10"/>
      <c r="P873" s="10"/>
      <c r="Q873" s="16" t="str">
        <f t="shared" ca="1" si="54"/>
        <v/>
      </c>
      <c r="R873" s="12" t="str">
        <f ca="1">IF(A873="","",IF(G873="","Sem vencimento",IF(N873&lt;=0,"Pago",IF(M873&gt;0,IF(G873&lt;TODAY(),"Parcial vencido","Parcial"),IF(G873&lt;TODAY(),"Vencido",IF(G873=TODAY(),"Vence hoje",IF(G873&lt;=TODAY()+LISTAS!$B$4,"Vence em "&amp;LISTAS!$B$4&amp;" dias","Em aberto")))))))</f>
        <v/>
      </c>
      <c r="S873" s="4"/>
      <c r="T873" s="5" t="str">
        <f t="shared" si="55"/>
        <v/>
      </c>
    </row>
    <row r="874" spans="1:20">
      <c r="A874" s="10"/>
      <c r="B874" s="4"/>
      <c r="C874" s="10"/>
      <c r="D874" s="10"/>
      <c r="E874" s="10"/>
      <c r="F874" s="13"/>
      <c r="G874" s="13"/>
      <c r="H874" s="14"/>
      <c r="I874" s="14"/>
      <c r="J874" s="14"/>
      <c r="K874" s="15" t="str">
        <f t="shared" si="52"/>
        <v/>
      </c>
      <c r="L874" s="13"/>
      <c r="M874" s="14"/>
      <c r="N874" s="15" t="str">
        <f t="shared" si="53"/>
        <v/>
      </c>
      <c r="O874" s="10"/>
      <c r="P874" s="10"/>
      <c r="Q874" s="16" t="str">
        <f t="shared" ca="1" si="54"/>
        <v/>
      </c>
      <c r="R874" s="12" t="str">
        <f ca="1">IF(A874="","",IF(G874="","Sem vencimento",IF(N874&lt;=0,"Pago",IF(M874&gt;0,IF(G874&lt;TODAY(),"Parcial vencido","Parcial"),IF(G874&lt;TODAY(),"Vencido",IF(G874=TODAY(),"Vence hoje",IF(G874&lt;=TODAY()+LISTAS!$B$4,"Vence em "&amp;LISTAS!$B$4&amp;" dias","Em aberto")))))))</f>
        <v/>
      </c>
      <c r="S874" s="4"/>
      <c r="T874" s="5" t="str">
        <f t="shared" si="55"/>
        <v/>
      </c>
    </row>
    <row r="875" spans="1:20">
      <c r="A875" s="10"/>
      <c r="B875" s="4"/>
      <c r="C875" s="10"/>
      <c r="D875" s="10"/>
      <c r="E875" s="10"/>
      <c r="F875" s="13"/>
      <c r="G875" s="13"/>
      <c r="H875" s="14"/>
      <c r="I875" s="14"/>
      <c r="J875" s="14"/>
      <c r="K875" s="15" t="str">
        <f t="shared" si="52"/>
        <v/>
      </c>
      <c r="L875" s="13"/>
      <c r="M875" s="14"/>
      <c r="N875" s="15" t="str">
        <f t="shared" si="53"/>
        <v/>
      </c>
      <c r="O875" s="10"/>
      <c r="P875" s="10"/>
      <c r="Q875" s="16" t="str">
        <f t="shared" ca="1" si="54"/>
        <v/>
      </c>
      <c r="R875" s="12" t="str">
        <f ca="1">IF(A875="","",IF(G875="","Sem vencimento",IF(N875&lt;=0,"Pago",IF(M875&gt;0,IF(G875&lt;TODAY(),"Parcial vencido","Parcial"),IF(G875&lt;TODAY(),"Vencido",IF(G875=TODAY(),"Vence hoje",IF(G875&lt;=TODAY()+LISTAS!$B$4,"Vence em "&amp;LISTAS!$B$4&amp;" dias","Em aberto")))))))</f>
        <v/>
      </c>
      <c r="S875" s="4"/>
      <c r="T875" s="5" t="str">
        <f t="shared" si="55"/>
        <v/>
      </c>
    </row>
    <row r="876" spans="1:20">
      <c r="A876" s="10"/>
      <c r="B876" s="4"/>
      <c r="C876" s="10"/>
      <c r="D876" s="10"/>
      <c r="E876" s="10"/>
      <c r="F876" s="13"/>
      <c r="G876" s="13"/>
      <c r="H876" s="14"/>
      <c r="I876" s="14"/>
      <c r="J876" s="14"/>
      <c r="K876" s="15" t="str">
        <f t="shared" si="52"/>
        <v/>
      </c>
      <c r="L876" s="13"/>
      <c r="M876" s="14"/>
      <c r="N876" s="15" t="str">
        <f t="shared" si="53"/>
        <v/>
      </c>
      <c r="O876" s="10"/>
      <c r="P876" s="10"/>
      <c r="Q876" s="16" t="str">
        <f t="shared" ca="1" si="54"/>
        <v/>
      </c>
      <c r="R876" s="12" t="str">
        <f ca="1">IF(A876="","",IF(G876="","Sem vencimento",IF(N876&lt;=0,"Pago",IF(M876&gt;0,IF(G876&lt;TODAY(),"Parcial vencido","Parcial"),IF(G876&lt;TODAY(),"Vencido",IF(G876=TODAY(),"Vence hoje",IF(G876&lt;=TODAY()+LISTAS!$B$4,"Vence em "&amp;LISTAS!$B$4&amp;" dias","Em aberto")))))))</f>
        <v/>
      </c>
      <c r="S876" s="4"/>
      <c r="T876" s="5" t="str">
        <f t="shared" si="55"/>
        <v/>
      </c>
    </row>
    <row r="877" spans="1:20">
      <c r="A877" s="10"/>
      <c r="B877" s="4"/>
      <c r="C877" s="10"/>
      <c r="D877" s="10"/>
      <c r="E877" s="10"/>
      <c r="F877" s="13"/>
      <c r="G877" s="13"/>
      <c r="H877" s="14"/>
      <c r="I877" s="14"/>
      <c r="J877" s="14"/>
      <c r="K877" s="15" t="str">
        <f t="shared" si="52"/>
        <v/>
      </c>
      <c r="L877" s="13"/>
      <c r="M877" s="14"/>
      <c r="N877" s="15" t="str">
        <f t="shared" si="53"/>
        <v/>
      </c>
      <c r="O877" s="10"/>
      <c r="P877" s="10"/>
      <c r="Q877" s="16" t="str">
        <f t="shared" ca="1" si="54"/>
        <v/>
      </c>
      <c r="R877" s="12" t="str">
        <f ca="1">IF(A877="","",IF(G877="","Sem vencimento",IF(N877&lt;=0,"Pago",IF(M877&gt;0,IF(G877&lt;TODAY(),"Parcial vencido","Parcial"),IF(G877&lt;TODAY(),"Vencido",IF(G877=TODAY(),"Vence hoje",IF(G877&lt;=TODAY()+LISTAS!$B$4,"Vence em "&amp;LISTAS!$B$4&amp;" dias","Em aberto")))))))</f>
        <v/>
      </c>
      <c r="S877" s="4"/>
      <c r="T877" s="5" t="str">
        <f t="shared" si="55"/>
        <v/>
      </c>
    </row>
    <row r="878" spans="1:20">
      <c r="A878" s="10"/>
      <c r="B878" s="4"/>
      <c r="C878" s="10"/>
      <c r="D878" s="10"/>
      <c r="E878" s="10"/>
      <c r="F878" s="13"/>
      <c r="G878" s="13"/>
      <c r="H878" s="14"/>
      <c r="I878" s="14"/>
      <c r="J878" s="14"/>
      <c r="K878" s="15" t="str">
        <f t="shared" si="52"/>
        <v/>
      </c>
      <c r="L878" s="13"/>
      <c r="M878" s="14"/>
      <c r="N878" s="15" t="str">
        <f t="shared" si="53"/>
        <v/>
      </c>
      <c r="O878" s="10"/>
      <c r="P878" s="10"/>
      <c r="Q878" s="16" t="str">
        <f t="shared" ca="1" si="54"/>
        <v/>
      </c>
      <c r="R878" s="12" t="str">
        <f ca="1">IF(A878="","",IF(G878="","Sem vencimento",IF(N878&lt;=0,"Pago",IF(M878&gt;0,IF(G878&lt;TODAY(),"Parcial vencido","Parcial"),IF(G878&lt;TODAY(),"Vencido",IF(G878=TODAY(),"Vence hoje",IF(G878&lt;=TODAY()+LISTAS!$B$4,"Vence em "&amp;LISTAS!$B$4&amp;" dias","Em aberto")))))))</f>
        <v/>
      </c>
      <c r="S878" s="4"/>
      <c r="T878" s="5" t="str">
        <f t="shared" si="55"/>
        <v/>
      </c>
    </row>
    <row r="879" spans="1:20">
      <c r="A879" s="10"/>
      <c r="B879" s="4"/>
      <c r="C879" s="10"/>
      <c r="D879" s="10"/>
      <c r="E879" s="10"/>
      <c r="F879" s="13"/>
      <c r="G879" s="13"/>
      <c r="H879" s="14"/>
      <c r="I879" s="14"/>
      <c r="J879" s="14"/>
      <c r="K879" s="15" t="str">
        <f t="shared" si="52"/>
        <v/>
      </c>
      <c r="L879" s="13"/>
      <c r="M879" s="14"/>
      <c r="N879" s="15" t="str">
        <f t="shared" si="53"/>
        <v/>
      </c>
      <c r="O879" s="10"/>
      <c r="P879" s="10"/>
      <c r="Q879" s="16" t="str">
        <f t="shared" ca="1" si="54"/>
        <v/>
      </c>
      <c r="R879" s="12" t="str">
        <f ca="1">IF(A879="","",IF(G879="","Sem vencimento",IF(N879&lt;=0,"Pago",IF(M879&gt;0,IF(G879&lt;TODAY(),"Parcial vencido","Parcial"),IF(G879&lt;TODAY(),"Vencido",IF(G879=TODAY(),"Vence hoje",IF(G879&lt;=TODAY()+LISTAS!$B$4,"Vence em "&amp;LISTAS!$B$4&amp;" dias","Em aberto")))))))</f>
        <v/>
      </c>
      <c r="S879" s="4"/>
      <c r="T879" s="5" t="str">
        <f t="shared" si="55"/>
        <v/>
      </c>
    </row>
    <row r="880" spans="1:20">
      <c r="A880" s="10"/>
      <c r="B880" s="4"/>
      <c r="C880" s="10"/>
      <c r="D880" s="10"/>
      <c r="E880" s="10"/>
      <c r="F880" s="13"/>
      <c r="G880" s="13"/>
      <c r="H880" s="14"/>
      <c r="I880" s="14"/>
      <c r="J880" s="14"/>
      <c r="K880" s="15" t="str">
        <f t="shared" si="52"/>
        <v/>
      </c>
      <c r="L880" s="13"/>
      <c r="M880" s="14"/>
      <c r="N880" s="15" t="str">
        <f t="shared" si="53"/>
        <v/>
      </c>
      <c r="O880" s="10"/>
      <c r="P880" s="10"/>
      <c r="Q880" s="16" t="str">
        <f t="shared" ca="1" si="54"/>
        <v/>
      </c>
      <c r="R880" s="12" t="str">
        <f ca="1">IF(A880="","",IF(G880="","Sem vencimento",IF(N880&lt;=0,"Pago",IF(M880&gt;0,IF(G880&lt;TODAY(),"Parcial vencido","Parcial"),IF(G880&lt;TODAY(),"Vencido",IF(G880=TODAY(),"Vence hoje",IF(G880&lt;=TODAY()+LISTAS!$B$4,"Vence em "&amp;LISTAS!$B$4&amp;" dias","Em aberto")))))))</f>
        <v/>
      </c>
      <c r="S880" s="4"/>
      <c r="T880" s="5" t="str">
        <f t="shared" si="55"/>
        <v/>
      </c>
    </row>
    <row r="881" spans="1:20">
      <c r="A881" s="10"/>
      <c r="B881" s="4"/>
      <c r="C881" s="10"/>
      <c r="D881" s="10"/>
      <c r="E881" s="10"/>
      <c r="F881" s="13"/>
      <c r="G881" s="13"/>
      <c r="H881" s="14"/>
      <c r="I881" s="14"/>
      <c r="J881" s="14"/>
      <c r="K881" s="15" t="str">
        <f t="shared" si="52"/>
        <v/>
      </c>
      <c r="L881" s="13"/>
      <c r="M881" s="14"/>
      <c r="N881" s="15" t="str">
        <f t="shared" si="53"/>
        <v/>
      </c>
      <c r="O881" s="10"/>
      <c r="P881" s="10"/>
      <c r="Q881" s="16" t="str">
        <f t="shared" ca="1" si="54"/>
        <v/>
      </c>
      <c r="R881" s="12" t="str">
        <f ca="1">IF(A881="","",IF(G881="","Sem vencimento",IF(N881&lt;=0,"Pago",IF(M881&gt;0,IF(G881&lt;TODAY(),"Parcial vencido","Parcial"),IF(G881&lt;TODAY(),"Vencido",IF(G881=TODAY(),"Vence hoje",IF(G881&lt;=TODAY()+LISTAS!$B$4,"Vence em "&amp;LISTAS!$B$4&amp;" dias","Em aberto")))))))</f>
        <v/>
      </c>
      <c r="S881" s="4"/>
      <c r="T881" s="5" t="str">
        <f t="shared" si="55"/>
        <v/>
      </c>
    </row>
    <row r="882" spans="1:20">
      <c r="A882" s="10"/>
      <c r="B882" s="4"/>
      <c r="C882" s="10"/>
      <c r="D882" s="10"/>
      <c r="E882" s="10"/>
      <c r="F882" s="13"/>
      <c r="G882" s="13"/>
      <c r="H882" s="14"/>
      <c r="I882" s="14"/>
      <c r="J882" s="14"/>
      <c r="K882" s="15" t="str">
        <f t="shared" si="52"/>
        <v/>
      </c>
      <c r="L882" s="13"/>
      <c r="M882" s="14"/>
      <c r="N882" s="15" t="str">
        <f t="shared" si="53"/>
        <v/>
      </c>
      <c r="O882" s="10"/>
      <c r="P882" s="10"/>
      <c r="Q882" s="16" t="str">
        <f t="shared" ca="1" si="54"/>
        <v/>
      </c>
      <c r="R882" s="12" t="str">
        <f ca="1">IF(A882="","",IF(G882="","Sem vencimento",IF(N882&lt;=0,"Pago",IF(M882&gt;0,IF(G882&lt;TODAY(),"Parcial vencido","Parcial"),IF(G882&lt;TODAY(),"Vencido",IF(G882=TODAY(),"Vence hoje",IF(G882&lt;=TODAY()+LISTAS!$B$4,"Vence em "&amp;LISTAS!$B$4&amp;" dias","Em aberto")))))))</f>
        <v/>
      </c>
      <c r="S882" s="4"/>
      <c r="T882" s="5" t="str">
        <f t="shared" si="55"/>
        <v/>
      </c>
    </row>
    <row r="883" spans="1:20">
      <c r="A883" s="10"/>
      <c r="B883" s="4"/>
      <c r="C883" s="10"/>
      <c r="D883" s="10"/>
      <c r="E883" s="10"/>
      <c r="F883" s="13"/>
      <c r="G883" s="13"/>
      <c r="H883" s="14"/>
      <c r="I883" s="14"/>
      <c r="J883" s="14"/>
      <c r="K883" s="15" t="str">
        <f t="shared" si="52"/>
        <v/>
      </c>
      <c r="L883" s="13"/>
      <c r="M883" s="14"/>
      <c r="N883" s="15" t="str">
        <f t="shared" si="53"/>
        <v/>
      </c>
      <c r="O883" s="10"/>
      <c r="P883" s="10"/>
      <c r="Q883" s="16" t="str">
        <f t="shared" ca="1" si="54"/>
        <v/>
      </c>
      <c r="R883" s="12" t="str">
        <f ca="1">IF(A883="","",IF(G883="","Sem vencimento",IF(N883&lt;=0,"Pago",IF(M883&gt;0,IF(G883&lt;TODAY(),"Parcial vencido","Parcial"),IF(G883&lt;TODAY(),"Vencido",IF(G883=TODAY(),"Vence hoje",IF(G883&lt;=TODAY()+LISTAS!$B$4,"Vence em "&amp;LISTAS!$B$4&amp;" dias","Em aberto")))))))</f>
        <v/>
      </c>
      <c r="S883" s="4"/>
      <c r="T883" s="5" t="str">
        <f t="shared" si="55"/>
        <v/>
      </c>
    </row>
    <row r="884" spans="1:20">
      <c r="A884" s="10"/>
      <c r="B884" s="4"/>
      <c r="C884" s="10"/>
      <c r="D884" s="10"/>
      <c r="E884" s="10"/>
      <c r="F884" s="13"/>
      <c r="G884" s="13"/>
      <c r="H884" s="14"/>
      <c r="I884" s="14"/>
      <c r="J884" s="14"/>
      <c r="K884" s="15" t="str">
        <f t="shared" si="52"/>
        <v/>
      </c>
      <c r="L884" s="13"/>
      <c r="M884" s="14"/>
      <c r="N884" s="15" t="str">
        <f t="shared" si="53"/>
        <v/>
      </c>
      <c r="O884" s="10"/>
      <c r="P884" s="10"/>
      <c r="Q884" s="16" t="str">
        <f t="shared" ca="1" si="54"/>
        <v/>
      </c>
      <c r="R884" s="12" t="str">
        <f ca="1">IF(A884="","",IF(G884="","Sem vencimento",IF(N884&lt;=0,"Pago",IF(M884&gt;0,IF(G884&lt;TODAY(),"Parcial vencido","Parcial"),IF(G884&lt;TODAY(),"Vencido",IF(G884=TODAY(),"Vence hoje",IF(G884&lt;=TODAY()+LISTAS!$B$4,"Vence em "&amp;LISTAS!$B$4&amp;" dias","Em aberto")))))))</f>
        <v/>
      </c>
      <c r="S884" s="4"/>
      <c r="T884" s="5" t="str">
        <f t="shared" si="55"/>
        <v/>
      </c>
    </row>
    <row r="885" spans="1:20">
      <c r="A885" s="10"/>
      <c r="B885" s="4"/>
      <c r="C885" s="10"/>
      <c r="D885" s="10"/>
      <c r="E885" s="10"/>
      <c r="F885" s="13"/>
      <c r="G885" s="13"/>
      <c r="H885" s="14"/>
      <c r="I885" s="14"/>
      <c r="J885" s="14"/>
      <c r="K885" s="15" t="str">
        <f t="shared" si="52"/>
        <v/>
      </c>
      <c r="L885" s="13"/>
      <c r="M885" s="14"/>
      <c r="N885" s="15" t="str">
        <f t="shared" si="53"/>
        <v/>
      </c>
      <c r="O885" s="10"/>
      <c r="P885" s="10"/>
      <c r="Q885" s="16" t="str">
        <f t="shared" ca="1" si="54"/>
        <v/>
      </c>
      <c r="R885" s="12" t="str">
        <f ca="1">IF(A885="","",IF(G885="","Sem vencimento",IF(N885&lt;=0,"Pago",IF(M885&gt;0,IF(G885&lt;TODAY(),"Parcial vencido","Parcial"),IF(G885&lt;TODAY(),"Vencido",IF(G885=TODAY(),"Vence hoje",IF(G885&lt;=TODAY()+LISTAS!$B$4,"Vence em "&amp;LISTAS!$B$4&amp;" dias","Em aberto")))))))</f>
        <v/>
      </c>
      <c r="S885" s="4"/>
      <c r="T885" s="5" t="str">
        <f t="shared" si="55"/>
        <v/>
      </c>
    </row>
    <row r="886" spans="1:20">
      <c r="A886" s="10"/>
      <c r="B886" s="4"/>
      <c r="C886" s="10"/>
      <c r="D886" s="10"/>
      <c r="E886" s="10"/>
      <c r="F886" s="13"/>
      <c r="G886" s="13"/>
      <c r="H886" s="14"/>
      <c r="I886" s="14"/>
      <c r="J886" s="14"/>
      <c r="K886" s="15" t="str">
        <f t="shared" si="52"/>
        <v/>
      </c>
      <c r="L886" s="13"/>
      <c r="M886" s="14"/>
      <c r="N886" s="15" t="str">
        <f t="shared" si="53"/>
        <v/>
      </c>
      <c r="O886" s="10"/>
      <c r="P886" s="10"/>
      <c r="Q886" s="16" t="str">
        <f t="shared" ca="1" si="54"/>
        <v/>
      </c>
      <c r="R886" s="12" t="str">
        <f ca="1">IF(A886="","",IF(G886="","Sem vencimento",IF(N886&lt;=0,"Pago",IF(M886&gt;0,IF(G886&lt;TODAY(),"Parcial vencido","Parcial"),IF(G886&lt;TODAY(),"Vencido",IF(G886=TODAY(),"Vence hoje",IF(G886&lt;=TODAY()+LISTAS!$B$4,"Vence em "&amp;LISTAS!$B$4&amp;" dias","Em aberto")))))))</f>
        <v/>
      </c>
      <c r="S886" s="4"/>
      <c r="T886" s="5" t="str">
        <f t="shared" si="55"/>
        <v/>
      </c>
    </row>
    <row r="887" spans="1:20">
      <c r="A887" s="10"/>
      <c r="B887" s="4"/>
      <c r="C887" s="10"/>
      <c r="D887" s="10"/>
      <c r="E887" s="10"/>
      <c r="F887" s="13"/>
      <c r="G887" s="13"/>
      <c r="H887" s="14"/>
      <c r="I887" s="14"/>
      <c r="J887" s="14"/>
      <c r="K887" s="15" t="str">
        <f t="shared" si="52"/>
        <v/>
      </c>
      <c r="L887" s="13"/>
      <c r="M887" s="14"/>
      <c r="N887" s="15" t="str">
        <f t="shared" si="53"/>
        <v/>
      </c>
      <c r="O887" s="10"/>
      <c r="P887" s="10"/>
      <c r="Q887" s="16" t="str">
        <f t="shared" ca="1" si="54"/>
        <v/>
      </c>
      <c r="R887" s="12" t="str">
        <f ca="1">IF(A887="","",IF(G887="","Sem vencimento",IF(N887&lt;=0,"Pago",IF(M887&gt;0,IF(G887&lt;TODAY(),"Parcial vencido","Parcial"),IF(G887&lt;TODAY(),"Vencido",IF(G887=TODAY(),"Vence hoje",IF(G887&lt;=TODAY()+LISTAS!$B$4,"Vence em "&amp;LISTAS!$B$4&amp;" dias","Em aberto")))))))</f>
        <v/>
      </c>
      <c r="S887" s="4"/>
      <c r="T887" s="5" t="str">
        <f t="shared" si="55"/>
        <v/>
      </c>
    </row>
    <row r="888" spans="1:20">
      <c r="A888" s="10"/>
      <c r="B888" s="4"/>
      <c r="C888" s="10"/>
      <c r="D888" s="10"/>
      <c r="E888" s="10"/>
      <c r="F888" s="13"/>
      <c r="G888" s="13"/>
      <c r="H888" s="14"/>
      <c r="I888" s="14"/>
      <c r="J888" s="14"/>
      <c r="K888" s="15" t="str">
        <f t="shared" si="52"/>
        <v/>
      </c>
      <c r="L888" s="13"/>
      <c r="M888" s="14"/>
      <c r="N888" s="15" t="str">
        <f t="shared" si="53"/>
        <v/>
      </c>
      <c r="O888" s="10"/>
      <c r="P888" s="10"/>
      <c r="Q888" s="16" t="str">
        <f t="shared" ca="1" si="54"/>
        <v/>
      </c>
      <c r="R888" s="12" t="str">
        <f ca="1">IF(A888="","",IF(G888="","Sem vencimento",IF(N888&lt;=0,"Pago",IF(M888&gt;0,IF(G888&lt;TODAY(),"Parcial vencido","Parcial"),IF(G888&lt;TODAY(),"Vencido",IF(G888=TODAY(),"Vence hoje",IF(G888&lt;=TODAY()+LISTAS!$B$4,"Vence em "&amp;LISTAS!$B$4&amp;" dias","Em aberto")))))))</f>
        <v/>
      </c>
      <c r="S888" s="4"/>
      <c r="T888" s="5" t="str">
        <f t="shared" si="55"/>
        <v/>
      </c>
    </row>
    <row r="889" spans="1:20">
      <c r="A889" s="10"/>
      <c r="B889" s="4"/>
      <c r="C889" s="10"/>
      <c r="D889" s="10"/>
      <c r="E889" s="10"/>
      <c r="F889" s="13"/>
      <c r="G889" s="13"/>
      <c r="H889" s="14"/>
      <c r="I889" s="14"/>
      <c r="J889" s="14"/>
      <c r="K889" s="15" t="str">
        <f t="shared" si="52"/>
        <v/>
      </c>
      <c r="L889" s="13"/>
      <c r="M889" s="14"/>
      <c r="N889" s="15" t="str">
        <f t="shared" si="53"/>
        <v/>
      </c>
      <c r="O889" s="10"/>
      <c r="P889" s="10"/>
      <c r="Q889" s="16" t="str">
        <f t="shared" ca="1" si="54"/>
        <v/>
      </c>
      <c r="R889" s="12" t="str">
        <f ca="1">IF(A889="","",IF(G889="","Sem vencimento",IF(N889&lt;=0,"Pago",IF(M889&gt;0,IF(G889&lt;TODAY(),"Parcial vencido","Parcial"),IF(G889&lt;TODAY(),"Vencido",IF(G889=TODAY(),"Vence hoje",IF(G889&lt;=TODAY()+LISTAS!$B$4,"Vence em "&amp;LISTAS!$B$4&amp;" dias","Em aberto")))))))</f>
        <v/>
      </c>
      <c r="S889" s="4"/>
      <c r="T889" s="5" t="str">
        <f t="shared" si="55"/>
        <v/>
      </c>
    </row>
    <row r="890" spans="1:20">
      <c r="A890" s="10"/>
      <c r="B890" s="4"/>
      <c r="C890" s="10"/>
      <c r="D890" s="10"/>
      <c r="E890" s="10"/>
      <c r="F890" s="13"/>
      <c r="G890" s="13"/>
      <c r="H890" s="14"/>
      <c r="I890" s="14"/>
      <c r="J890" s="14"/>
      <c r="K890" s="15" t="str">
        <f t="shared" si="52"/>
        <v/>
      </c>
      <c r="L890" s="13"/>
      <c r="M890" s="14"/>
      <c r="N890" s="15" t="str">
        <f t="shared" si="53"/>
        <v/>
      </c>
      <c r="O890" s="10"/>
      <c r="P890" s="10"/>
      <c r="Q890" s="16" t="str">
        <f t="shared" ca="1" si="54"/>
        <v/>
      </c>
      <c r="R890" s="12" t="str">
        <f ca="1">IF(A890="","",IF(G890="","Sem vencimento",IF(N890&lt;=0,"Pago",IF(M890&gt;0,IF(G890&lt;TODAY(),"Parcial vencido","Parcial"),IF(G890&lt;TODAY(),"Vencido",IF(G890=TODAY(),"Vence hoje",IF(G890&lt;=TODAY()+LISTAS!$B$4,"Vence em "&amp;LISTAS!$B$4&amp;" dias","Em aberto")))))))</f>
        <v/>
      </c>
      <c r="S890" s="4"/>
      <c r="T890" s="5" t="str">
        <f t="shared" si="55"/>
        <v/>
      </c>
    </row>
    <row r="891" spans="1:20">
      <c r="A891" s="10"/>
      <c r="B891" s="4"/>
      <c r="C891" s="10"/>
      <c r="D891" s="10"/>
      <c r="E891" s="10"/>
      <c r="F891" s="13"/>
      <c r="G891" s="13"/>
      <c r="H891" s="14"/>
      <c r="I891" s="14"/>
      <c r="J891" s="14"/>
      <c r="K891" s="15" t="str">
        <f t="shared" si="52"/>
        <v/>
      </c>
      <c r="L891" s="13"/>
      <c r="M891" s="14"/>
      <c r="N891" s="15" t="str">
        <f t="shared" si="53"/>
        <v/>
      </c>
      <c r="O891" s="10"/>
      <c r="P891" s="10"/>
      <c r="Q891" s="16" t="str">
        <f t="shared" ca="1" si="54"/>
        <v/>
      </c>
      <c r="R891" s="12" t="str">
        <f ca="1">IF(A891="","",IF(G891="","Sem vencimento",IF(N891&lt;=0,"Pago",IF(M891&gt;0,IF(G891&lt;TODAY(),"Parcial vencido","Parcial"),IF(G891&lt;TODAY(),"Vencido",IF(G891=TODAY(),"Vence hoje",IF(G891&lt;=TODAY()+LISTAS!$B$4,"Vence em "&amp;LISTAS!$B$4&amp;" dias","Em aberto")))))))</f>
        <v/>
      </c>
      <c r="S891" s="4"/>
      <c r="T891" s="5" t="str">
        <f t="shared" si="55"/>
        <v/>
      </c>
    </row>
    <row r="892" spans="1:20">
      <c r="A892" s="10"/>
      <c r="B892" s="4"/>
      <c r="C892" s="10"/>
      <c r="D892" s="10"/>
      <c r="E892" s="10"/>
      <c r="F892" s="13"/>
      <c r="G892" s="13"/>
      <c r="H892" s="14"/>
      <c r="I892" s="14"/>
      <c r="J892" s="14"/>
      <c r="K892" s="15" t="str">
        <f t="shared" si="52"/>
        <v/>
      </c>
      <c r="L892" s="13"/>
      <c r="M892" s="14"/>
      <c r="N892" s="15" t="str">
        <f t="shared" si="53"/>
        <v/>
      </c>
      <c r="O892" s="10"/>
      <c r="P892" s="10"/>
      <c r="Q892" s="16" t="str">
        <f t="shared" ca="1" si="54"/>
        <v/>
      </c>
      <c r="R892" s="12" t="str">
        <f ca="1">IF(A892="","",IF(G892="","Sem vencimento",IF(N892&lt;=0,"Pago",IF(M892&gt;0,IF(G892&lt;TODAY(),"Parcial vencido","Parcial"),IF(G892&lt;TODAY(),"Vencido",IF(G892=TODAY(),"Vence hoje",IF(G892&lt;=TODAY()+LISTAS!$B$4,"Vence em "&amp;LISTAS!$B$4&amp;" dias","Em aberto")))))))</f>
        <v/>
      </c>
      <c r="S892" s="4"/>
      <c r="T892" s="5" t="str">
        <f t="shared" si="55"/>
        <v/>
      </c>
    </row>
    <row r="893" spans="1:20">
      <c r="A893" s="10"/>
      <c r="B893" s="4"/>
      <c r="C893" s="10"/>
      <c r="D893" s="10"/>
      <c r="E893" s="10"/>
      <c r="F893" s="13"/>
      <c r="G893" s="13"/>
      <c r="H893" s="14"/>
      <c r="I893" s="14"/>
      <c r="J893" s="14"/>
      <c r="K893" s="15" t="str">
        <f t="shared" si="52"/>
        <v/>
      </c>
      <c r="L893" s="13"/>
      <c r="M893" s="14"/>
      <c r="N893" s="15" t="str">
        <f t="shared" si="53"/>
        <v/>
      </c>
      <c r="O893" s="10"/>
      <c r="P893" s="10"/>
      <c r="Q893" s="16" t="str">
        <f t="shared" ca="1" si="54"/>
        <v/>
      </c>
      <c r="R893" s="12" t="str">
        <f ca="1">IF(A893="","",IF(G893="","Sem vencimento",IF(N893&lt;=0,"Pago",IF(M893&gt;0,IF(G893&lt;TODAY(),"Parcial vencido","Parcial"),IF(G893&lt;TODAY(),"Vencido",IF(G893=TODAY(),"Vence hoje",IF(G893&lt;=TODAY()+LISTAS!$B$4,"Vence em "&amp;LISTAS!$B$4&amp;" dias","Em aberto")))))))</f>
        <v/>
      </c>
      <c r="S893" s="4"/>
      <c r="T893" s="5" t="str">
        <f t="shared" si="55"/>
        <v/>
      </c>
    </row>
    <row r="894" spans="1:20">
      <c r="A894" s="10"/>
      <c r="B894" s="4"/>
      <c r="C894" s="10"/>
      <c r="D894" s="10"/>
      <c r="E894" s="10"/>
      <c r="F894" s="13"/>
      <c r="G894" s="13"/>
      <c r="H894" s="14"/>
      <c r="I894" s="14"/>
      <c r="J894" s="14"/>
      <c r="K894" s="15" t="str">
        <f t="shared" si="52"/>
        <v/>
      </c>
      <c r="L894" s="13"/>
      <c r="M894" s="14"/>
      <c r="N894" s="15" t="str">
        <f t="shared" si="53"/>
        <v/>
      </c>
      <c r="O894" s="10"/>
      <c r="P894" s="10"/>
      <c r="Q894" s="16" t="str">
        <f t="shared" ca="1" si="54"/>
        <v/>
      </c>
      <c r="R894" s="12" t="str">
        <f ca="1">IF(A894="","",IF(G894="","Sem vencimento",IF(N894&lt;=0,"Pago",IF(M894&gt;0,IF(G894&lt;TODAY(),"Parcial vencido","Parcial"),IF(G894&lt;TODAY(),"Vencido",IF(G894=TODAY(),"Vence hoje",IF(G894&lt;=TODAY()+LISTAS!$B$4,"Vence em "&amp;LISTAS!$B$4&amp;" dias","Em aberto")))))))</f>
        <v/>
      </c>
      <c r="S894" s="4"/>
      <c r="T894" s="5" t="str">
        <f t="shared" si="55"/>
        <v/>
      </c>
    </row>
    <row r="895" spans="1:20">
      <c r="A895" s="10"/>
      <c r="B895" s="4"/>
      <c r="C895" s="10"/>
      <c r="D895" s="10"/>
      <c r="E895" s="10"/>
      <c r="F895" s="13"/>
      <c r="G895" s="13"/>
      <c r="H895" s="14"/>
      <c r="I895" s="14"/>
      <c r="J895" s="14"/>
      <c r="K895" s="15" t="str">
        <f t="shared" si="52"/>
        <v/>
      </c>
      <c r="L895" s="13"/>
      <c r="M895" s="14"/>
      <c r="N895" s="15" t="str">
        <f t="shared" si="53"/>
        <v/>
      </c>
      <c r="O895" s="10"/>
      <c r="P895" s="10"/>
      <c r="Q895" s="16" t="str">
        <f t="shared" ca="1" si="54"/>
        <v/>
      </c>
      <c r="R895" s="12" t="str">
        <f ca="1">IF(A895="","",IF(G895="","Sem vencimento",IF(N895&lt;=0,"Pago",IF(M895&gt;0,IF(G895&lt;TODAY(),"Parcial vencido","Parcial"),IF(G895&lt;TODAY(),"Vencido",IF(G895=TODAY(),"Vence hoje",IF(G895&lt;=TODAY()+LISTAS!$B$4,"Vence em "&amp;LISTAS!$B$4&amp;" dias","Em aberto")))))))</f>
        <v/>
      </c>
      <c r="S895" s="4"/>
      <c r="T895" s="5" t="str">
        <f t="shared" si="55"/>
        <v/>
      </c>
    </row>
    <row r="896" spans="1:20">
      <c r="A896" s="10"/>
      <c r="B896" s="4"/>
      <c r="C896" s="10"/>
      <c r="D896" s="10"/>
      <c r="E896" s="10"/>
      <c r="F896" s="13"/>
      <c r="G896" s="13"/>
      <c r="H896" s="14"/>
      <c r="I896" s="14"/>
      <c r="J896" s="14"/>
      <c r="K896" s="15" t="str">
        <f t="shared" si="52"/>
        <v/>
      </c>
      <c r="L896" s="13"/>
      <c r="M896" s="14"/>
      <c r="N896" s="15" t="str">
        <f t="shared" si="53"/>
        <v/>
      </c>
      <c r="O896" s="10"/>
      <c r="P896" s="10"/>
      <c r="Q896" s="16" t="str">
        <f t="shared" ca="1" si="54"/>
        <v/>
      </c>
      <c r="R896" s="12" t="str">
        <f ca="1">IF(A896="","",IF(G896="","Sem vencimento",IF(N896&lt;=0,"Pago",IF(M896&gt;0,IF(G896&lt;TODAY(),"Parcial vencido","Parcial"),IF(G896&lt;TODAY(),"Vencido",IF(G896=TODAY(),"Vence hoje",IF(G896&lt;=TODAY()+LISTAS!$B$4,"Vence em "&amp;LISTAS!$B$4&amp;" dias","Em aberto")))))))</f>
        <v/>
      </c>
      <c r="S896" s="4"/>
      <c r="T896" s="5" t="str">
        <f t="shared" si="55"/>
        <v/>
      </c>
    </row>
    <row r="897" spans="1:20">
      <c r="A897" s="10"/>
      <c r="B897" s="4"/>
      <c r="C897" s="10"/>
      <c r="D897" s="10"/>
      <c r="E897" s="10"/>
      <c r="F897" s="13"/>
      <c r="G897" s="13"/>
      <c r="H897" s="14"/>
      <c r="I897" s="14"/>
      <c r="J897" s="14"/>
      <c r="K897" s="15" t="str">
        <f t="shared" si="52"/>
        <v/>
      </c>
      <c r="L897" s="13"/>
      <c r="M897" s="14"/>
      <c r="N897" s="15" t="str">
        <f t="shared" si="53"/>
        <v/>
      </c>
      <c r="O897" s="10"/>
      <c r="P897" s="10"/>
      <c r="Q897" s="16" t="str">
        <f t="shared" ca="1" si="54"/>
        <v/>
      </c>
      <c r="R897" s="12" t="str">
        <f ca="1">IF(A897="","",IF(G897="","Sem vencimento",IF(N897&lt;=0,"Pago",IF(M897&gt;0,IF(G897&lt;TODAY(),"Parcial vencido","Parcial"),IF(G897&lt;TODAY(),"Vencido",IF(G897=TODAY(),"Vence hoje",IF(G897&lt;=TODAY()+LISTAS!$B$4,"Vence em "&amp;LISTAS!$B$4&amp;" dias","Em aberto")))))))</f>
        <v/>
      </c>
      <c r="S897" s="4"/>
      <c r="T897" s="5" t="str">
        <f t="shared" si="55"/>
        <v/>
      </c>
    </row>
    <row r="898" spans="1:20">
      <c r="A898" s="10"/>
      <c r="B898" s="4"/>
      <c r="C898" s="10"/>
      <c r="D898" s="10"/>
      <c r="E898" s="10"/>
      <c r="F898" s="13"/>
      <c r="G898" s="13"/>
      <c r="H898" s="14"/>
      <c r="I898" s="14"/>
      <c r="J898" s="14"/>
      <c r="K898" s="15" t="str">
        <f t="shared" si="52"/>
        <v/>
      </c>
      <c r="L898" s="13"/>
      <c r="M898" s="14"/>
      <c r="N898" s="15" t="str">
        <f t="shared" si="53"/>
        <v/>
      </c>
      <c r="O898" s="10"/>
      <c r="P898" s="10"/>
      <c r="Q898" s="16" t="str">
        <f t="shared" ca="1" si="54"/>
        <v/>
      </c>
      <c r="R898" s="12" t="str">
        <f ca="1">IF(A898="","",IF(G898="","Sem vencimento",IF(N898&lt;=0,"Pago",IF(M898&gt;0,IF(G898&lt;TODAY(),"Parcial vencido","Parcial"),IF(G898&lt;TODAY(),"Vencido",IF(G898=TODAY(),"Vence hoje",IF(G898&lt;=TODAY()+LISTAS!$B$4,"Vence em "&amp;LISTAS!$B$4&amp;" dias","Em aberto")))))))</f>
        <v/>
      </c>
      <c r="S898" s="4"/>
      <c r="T898" s="5" t="str">
        <f t="shared" si="55"/>
        <v/>
      </c>
    </row>
    <row r="899" spans="1:20">
      <c r="A899" s="10"/>
      <c r="B899" s="4"/>
      <c r="C899" s="10"/>
      <c r="D899" s="10"/>
      <c r="E899" s="10"/>
      <c r="F899" s="13"/>
      <c r="G899" s="13"/>
      <c r="H899" s="14"/>
      <c r="I899" s="14"/>
      <c r="J899" s="14"/>
      <c r="K899" s="15" t="str">
        <f t="shared" si="52"/>
        <v/>
      </c>
      <c r="L899" s="13"/>
      <c r="M899" s="14"/>
      <c r="N899" s="15" t="str">
        <f t="shared" si="53"/>
        <v/>
      </c>
      <c r="O899" s="10"/>
      <c r="P899" s="10"/>
      <c r="Q899" s="16" t="str">
        <f t="shared" ca="1" si="54"/>
        <v/>
      </c>
      <c r="R899" s="12" t="str">
        <f ca="1">IF(A899="","",IF(G899="","Sem vencimento",IF(N899&lt;=0,"Pago",IF(M899&gt;0,IF(G899&lt;TODAY(),"Parcial vencido","Parcial"),IF(G899&lt;TODAY(),"Vencido",IF(G899=TODAY(),"Vence hoje",IF(G899&lt;=TODAY()+LISTAS!$B$4,"Vence em "&amp;LISTAS!$B$4&amp;" dias","Em aberto")))))))</f>
        <v/>
      </c>
      <c r="S899" s="4"/>
      <c r="T899" s="5" t="str">
        <f t="shared" si="55"/>
        <v/>
      </c>
    </row>
    <row r="900" spans="1:20">
      <c r="A900" s="10"/>
      <c r="B900" s="4"/>
      <c r="C900" s="10"/>
      <c r="D900" s="10"/>
      <c r="E900" s="10"/>
      <c r="F900" s="13"/>
      <c r="G900" s="13"/>
      <c r="H900" s="14"/>
      <c r="I900" s="14"/>
      <c r="J900" s="14"/>
      <c r="K900" s="15" t="str">
        <f t="shared" si="52"/>
        <v/>
      </c>
      <c r="L900" s="13"/>
      <c r="M900" s="14"/>
      <c r="N900" s="15" t="str">
        <f t="shared" si="53"/>
        <v/>
      </c>
      <c r="O900" s="10"/>
      <c r="P900" s="10"/>
      <c r="Q900" s="16" t="str">
        <f t="shared" ca="1" si="54"/>
        <v/>
      </c>
      <c r="R900" s="12" t="str">
        <f ca="1">IF(A900="","",IF(G900="","Sem vencimento",IF(N900&lt;=0,"Pago",IF(M900&gt;0,IF(G900&lt;TODAY(),"Parcial vencido","Parcial"),IF(G900&lt;TODAY(),"Vencido",IF(G900=TODAY(),"Vence hoje",IF(G900&lt;=TODAY()+LISTAS!$B$4,"Vence em "&amp;LISTAS!$B$4&amp;" dias","Em aberto")))))))</f>
        <v/>
      </c>
      <c r="S900" s="4"/>
      <c r="T900" s="5" t="str">
        <f t="shared" si="55"/>
        <v/>
      </c>
    </row>
    <row r="901" spans="1:20">
      <c r="A901" s="10"/>
      <c r="B901" s="4"/>
      <c r="C901" s="10"/>
      <c r="D901" s="10"/>
      <c r="E901" s="10"/>
      <c r="F901" s="13"/>
      <c r="G901" s="13"/>
      <c r="H901" s="14"/>
      <c r="I901" s="14"/>
      <c r="J901" s="14"/>
      <c r="K901" s="15" t="str">
        <f t="shared" ref="K901:K964" si="56">IF(A901="","",MAX(H901-I901+J901,0))</f>
        <v/>
      </c>
      <c r="L901" s="13"/>
      <c r="M901" s="14"/>
      <c r="N901" s="15" t="str">
        <f t="shared" ref="N901:N964" si="57">IF(A901="","",MAX(K901-M901,0))</f>
        <v/>
      </c>
      <c r="O901" s="10"/>
      <c r="P901" s="10"/>
      <c r="Q901" s="16" t="str">
        <f t="shared" ref="Q901:Q964" ca="1" si="58">IF(OR(A901="",G901="",N901&lt;=0),"",G901-TODAY())</f>
        <v/>
      </c>
      <c r="R901" s="12" t="str">
        <f ca="1">IF(A901="","",IF(G901="","Sem vencimento",IF(N901&lt;=0,"Pago",IF(M901&gt;0,IF(G901&lt;TODAY(),"Parcial vencido","Parcial"),IF(G901&lt;TODAY(),"Vencido",IF(G901=TODAY(),"Vence hoje",IF(G901&lt;=TODAY()+LISTAS!$B$4,"Vence em "&amp;LISTAS!$B$4&amp;" dias","Em aberto")))))))</f>
        <v/>
      </c>
      <c r="S901" s="4"/>
      <c r="T901" s="5" t="str">
        <f t="shared" ref="T901:T964" si="59">IF(A901="","",IF(C901="","Categoria; ","")&amp;IF(G901="","Vencimento; ","")&amp;IF(H901&lt;=0,"Valor; ","")&amp;IF(P901="","Responsável; ","")&amp;IF(AND(M901&gt;0,L901=""),"Data pgto.; ","")&amp;IF(AND(L901&lt;&gt;"",M901&lt;=0),"Valor pago; ","")&amp;IF(M901&gt;K901,"Pagamento &gt; previsto; ","")&amp;IF(AND(E901&lt;&gt;"",COUNTIFS($A$5:$A$1004,A901,$E$5:$E$1004,E901)&gt;1),"Possível duplicidade; ",""))</f>
        <v/>
      </c>
    </row>
    <row r="902" spans="1:20">
      <c r="A902" s="10"/>
      <c r="B902" s="4"/>
      <c r="C902" s="10"/>
      <c r="D902" s="10"/>
      <c r="E902" s="10"/>
      <c r="F902" s="13"/>
      <c r="G902" s="13"/>
      <c r="H902" s="14"/>
      <c r="I902" s="14"/>
      <c r="J902" s="14"/>
      <c r="K902" s="15" t="str">
        <f t="shared" si="56"/>
        <v/>
      </c>
      <c r="L902" s="13"/>
      <c r="M902" s="14"/>
      <c r="N902" s="15" t="str">
        <f t="shared" si="57"/>
        <v/>
      </c>
      <c r="O902" s="10"/>
      <c r="P902" s="10"/>
      <c r="Q902" s="16" t="str">
        <f t="shared" ca="1" si="58"/>
        <v/>
      </c>
      <c r="R902" s="12" t="str">
        <f ca="1">IF(A902="","",IF(G902="","Sem vencimento",IF(N902&lt;=0,"Pago",IF(M902&gt;0,IF(G902&lt;TODAY(),"Parcial vencido","Parcial"),IF(G902&lt;TODAY(),"Vencido",IF(G902=TODAY(),"Vence hoje",IF(G902&lt;=TODAY()+LISTAS!$B$4,"Vence em "&amp;LISTAS!$B$4&amp;" dias","Em aberto")))))))</f>
        <v/>
      </c>
      <c r="S902" s="4"/>
      <c r="T902" s="5" t="str">
        <f t="shared" si="59"/>
        <v/>
      </c>
    </row>
    <row r="903" spans="1:20">
      <c r="A903" s="10"/>
      <c r="B903" s="4"/>
      <c r="C903" s="10"/>
      <c r="D903" s="10"/>
      <c r="E903" s="10"/>
      <c r="F903" s="13"/>
      <c r="G903" s="13"/>
      <c r="H903" s="14"/>
      <c r="I903" s="14"/>
      <c r="J903" s="14"/>
      <c r="K903" s="15" t="str">
        <f t="shared" si="56"/>
        <v/>
      </c>
      <c r="L903" s="13"/>
      <c r="M903" s="14"/>
      <c r="N903" s="15" t="str">
        <f t="shared" si="57"/>
        <v/>
      </c>
      <c r="O903" s="10"/>
      <c r="P903" s="10"/>
      <c r="Q903" s="16" t="str">
        <f t="shared" ca="1" si="58"/>
        <v/>
      </c>
      <c r="R903" s="12" t="str">
        <f ca="1">IF(A903="","",IF(G903="","Sem vencimento",IF(N903&lt;=0,"Pago",IF(M903&gt;0,IF(G903&lt;TODAY(),"Parcial vencido","Parcial"),IF(G903&lt;TODAY(),"Vencido",IF(G903=TODAY(),"Vence hoje",IF(G903&lt;=TODAY()+LISTAS!$B$4,"Vence em "&amp;LISTAS!$B$4&amp;" dias","Em aberto")))))))</f>
        <v/>
      </c>
      <c r="S903" s="4"/>
      <c r="T903" s="5" t="str">
        <f t="shared" si="59"/>
        <v/>
      </c>
    </row>
    <row r="904" spans="1:20">
      <c r="A904" s="10"/>
      <c r="B904" s="4"/>
      <c r="C904" s="10"/>
      <c r="D904" s="10"/>
      <c r="E904" s="10"/>
      <c r="F904" s="13"/>
      <c r="G904" s="13"/>
      <c r="H904" s="14"/>
      <c r="I904" s="14"/>
      <c r="J904" s="14"/>
      <c r="K904" s="15" t="str">
        <f t="shared" si="56"/>
        <v/>
      </c>
      <c r="L904" s="13"/>
      <c r="M904" s="14"/>
      <c r="N904" s="15" t="str">
        <f t="shared" si="57"/>
        <v/>
      </c>
      <c r="O904" s="10"/>
      <c r="P904" s="10"/>
      <c r="Q904" s="16" t="str">
        <f t="shared" ca="1" si="58"/>
        <v/>
      </c>
      <c r="R904" s="12" t="str">
        <f ca="1">IF(A904="","",IF(G904="","Sem vencimento",IF(N904&lt;=0,"Pago",IF(M904&gt;0,IF(G904&lt;TODAY(),"Parcial vencido","Parcial"),IF(G904&lt;TODAY(),"Vencido",IF(G904=TODAY(),"Vence hoje",IF(G904&lt;=TODAY()+LISTAS!$B$4,"Vence em "&amp;LISTAS!$B$4&amp;" dias","Em aberto")))))))</f>
        <v/>
      </c>
      <c r="S904" s="4"/>
      <c r="T904" s="5" t="str">
        <f t="shared" si="59"/>
        <v/>
      </c>
    </row>
    <row r="905" spans="1:20">
      <c r="A905" s="10"/>
      <c r="B905" s="4"/>
      <c r="C905" s="10"/>
      <c r="D905" s="10"/>
      <c r="E905" s="10"/>
      <c r="F905" s="13"/>
      <c r="G905" s="13"/>
      <c r="H905" s="14"/>
      <c r="I905" s="14"/>
      <c r="J905" s="14"/>
      <c r="K905" s="15" t="str">
        <f t="shared" si="56"/>
        <v/>
      </c>
      <c r="L905" s="13"/>
      <c r="M905" s="14"/>
      <c r="N905" s="15" t="str">
        <f t="shared" si="57"/>
        <v/>
      </c>
      <c r="O905" s="10"/>
      <c r="P905" s="10"/>
      <c r="Q905" s="16" t="str">
        <f t="shared" ca="1" si="58"/>
        <v/>
      </c>
      <c r="R905" s="12" t="str">
        <f ca="1">IF(A905="","",IF(G905="","Sem vencimento",IF(N905&lt;=0,"Pago",IF(M905&gt;0,IF(G905&lt;TODAY(),"Parcial vencido","Parcial"),IF(G905&lt;TODAY(),"Vencido",IF(G905=TODAY(),"Vence hoje",IF(G905&lt;=TODAY()+LISTAS!$B$4,"Vence em "&amp;LISTAS!$B$4&amp;" dias","Em aberto")))))))</f>
        <v/>
      </c>
      <c r="S905" s="4"/>
      <c r="T905" s="5" t="str">
        <f t="shared" si="59"/>
        <v/>
      </c>
    </row>
    <row r="906" spans="1:20">
      <c r="A906" s="10"/>
      <c r="B906" s="4"/>
      <c r="C906" s="10"/>
      <c r="D906" s="10"/>
      <c r="E906" s="10"/>
      <c r="F906" s="13"/>
      <c r="G906" s="13"/>
      <c r="H906" s="14"/>
      <c r="I906" s="14"/>
      <c r="J906" s="14"/>
      <c r="K906" s="15" t="str">
        <f t="shared" si="56"/>
        <v/>
      </c>
      <c r="L906" s="13"/>
      <c r="M906" s="14"/>
      <c r="N906" s="15" t="str">
        <f t="shared" si="57"/>
        <v/>
      </c>
      <c r="O906" s="10"/>
      <c r="P906" s="10"/>
      <c r="Q906" s="16" t="str">
        <f t="shared" ca="1" si="58"/>
        <v/>
      </c>
      <c r="R906" s="12" t="str">
        <f ca="1">IF(A906="","",IF(G906="","Sem vencimento",IF(N906&lt;=0,"Pago",IF(M906&gt;0,IF(G906&lt;TODAY(),"Parcial vencido","Parcial"),IF(G906&lt;TODAY(),"Vencido",IF(G906=TODAY(),"Vence hoje",IF(G906&lt;=TODAY()+LISTAS!$B$4,"Vence em "&amp;LISTAS!$B$4&amp;" dias","Em aberto")))))))</f>
        <v/>
      </c>
      <c r="S906" s="4"/>
      <c r="T906" s="5" t="str">
        <f t="shared" si="59"/>
        <v/>
      </c>
    </row>
    <row r="907" spans="1:20">
      <c r="A907" s="10"/>
      <c r="B907" s="4"/>
      <c r="C907" s="10"/>
      <c r="D907" s="10"/>
      <c r="E907" s="10"/>
      <c r="F907" s="13"/>
      <c r="G907" s="13"/>
      <c r="H907" s="14"/>
      <c r="I907" s="14"/>
      <c r="J907" s="14"/>
      <c r="K907" s="15" t="str">
        <f t="shared" si="56"/>
        <v/>
      </c>
      <c r="L907" s="13"/>
      <c r="M907" s="14"/>
      <c r="N907" s="15" t="str">
        <f t="shared" si="57"/>
        <v/>
      </c>
      <c r="O907" s="10"/>
      <c r="P907" s="10"/>
      <c r="Q907" s="16" t="str">
        <f t="shared" ca="1" si="58"/>
        <v/>
      </c>
      <c r="R907" s="12" t="str">
        <f ca="1">IF(A907="","",IF(G907="","Sem vencimento",IF(N907&lt;=0,"Pago",IF(M907&gt;0,IF(G907&lt;TODAY(),"Parcial vencido","Parcial"),IF(G907&lt;TODAY(),"Vencido",IF(G907=TODAY(),"Vence hoje",IF(G907&lt;=TODAY()+LISTAS!$B$4,"Vence em "&amp;LISTAS!$B$4&amp;" dias","Em aberto")))))))</f>
        <v/>
      </c>
      <c r="S907" s="4"/>
      <c r="T907" s="5" t="str">
        <f t="shared" si="59"/>
        <v/>
      </c>
    </row>
    <row r="908" spans="1:20">
      <c r="A908" s="10"/>
      <c r="B908" s="4"/>
      <c r="C908" s="10"/>
      <c r="D908" s="10"/>
      <c r="E908" s="10"/>
      <c r="F908" s="13"/>
      <c r="G908" s="13"/>
      <c r="H908" s="14"/>
      <c r="I908" s="14"/>
      <c r="J908" s="14"/>
      <c r="K908" s="15" t="str">
        <f t="shared" si="56"/>
        <v/>
      </c>
      <c r="L908" s="13"/>
      <c r="M908" s="14"/>
      <c r="N908" s="15" t="str">
        <f t="shared" si="57"/>
        <v/>
      </c>
      <c r="O908" s="10"/>
      <c r="P908" s="10"/>
      <c r="Q908" s="16" t="str">
        <f t="shared" ca="1" si="58"/>
        <v/>
      </c>
      <c r="R908" s="12" t="str">
        <f ca="1">IF(A908="","",IF(G908="","Sem vencimento",IF(N908&lt;=0,"Pago",IF(M908&gt;0,IF(G908&lt;TODAY(),"Parcial vencido","Parcial"),IF(G908&lt;TODAY(),"Vencido",IF(G908=TODAY(),"Vence hoje",IF(G908&lt;=TODAY()+LISTAS!$B$4,"Vence em "&amp;LISTAS!$B$4&amp;" dias","Em aberto")))))))</f>
        <v/>
      </c>
      <c r="S908" s="4"/>
      <c r="T908" s="5" t="str">
        <f t="shared" si="59"/>
        <v/>
      </c>
    </row>
    <row r="909" spans="1:20">
      <c r="A909" s="10"/>
      <c r="B909" s="4"/>
      <c r="C909" s="10"/>
      <c r="D909" s="10"/>
      <c r="E909" s="10"/>
      <c r="F909" s="13"/>
      <c r="G909" s="13"/>
      <c r="H909" s="14"/>
      <c r="I909" s="14"/>
      <c r="J909" s="14"/>
      <c r="K909" s="15" t="str">
        <f t="shared" si="56"/>
        <v/>
      </c>
      <c r="L909" s="13"/>
      <c r="M909" s="14"/>
      <c r="N909" s="15" t="str">
        <f t="shared" si="57"/>
        <v/>
      </c>
      <c r="O909" s="10"/>
      <c r="P909" s="10"/>
      <c r="Q909" s="16" t="str">
        <f t="shared" ca="1" si="58"/>
        <v/>
      </c>
      <c r="R909" s="12" t="str">
        <f ca="1">IF(A909="","",IF(G909="","Sem vencimento",IF(N909&lt;=0,"Pago",IF(M909&gt;0,IF(G909&lt;TODAY(),"Parcial vencido","Parcial"),IF(G909&lt;TODAY(),"Vencido",IF(G909=TODAY(),"Vence hoje",IF(G909&lt;=TODAY()+LISTAS!$B$4,"Vence em "&amp;LISTAS!$B$4&amp;" dias","Em aberto")))))))</f>
        <v/>
      </c>
      <c r="S909" s="4"/>
      <c r="T909" s="5" t="str">
        <f t="shared" si="59"/>
        <v/>
      </c>
    </row>
    <row r="910" spans="1:20">
      <c r="A910" s="10"/>
      <c r="B910" s="4"/>
      <c r="C910" s="10"/>
      <c r="D910" s="10"/>
      <c r="E910" s="10"/>
      <c r="F910" s="13"/>
      <c r="G910" s="13"/>
      <c r="H910" s="14"/>
      <c r="I910" s="14"/>
      <c r="J910" s="14"/>
      <c r="K910" s="15" t="str">
        <f t="shared" si="56"/>
        <v/>
      </c>
      <c r="L910" s="13"/>
      <c r="M910" s="14"/>
      <c r="N910" s="15" t="str">
        <f t="shared" si="57"/>
        <v/>
      </c>
      <c r="O910" s="10"/>
      <c r="P910" s="10"/>
      <c r="Q910" s="16" t="str">
        <f t="shared" ca="1" si="58"/>
        <v/>
      </c>
      <c r="R910" s="12" t="str">
        <f ca="1">IF(A910="","",IF(G910="","Sem vencimento",IF(N910&lt;=0,"Pago",IF(M910&gt;0,IF(G910&lt;TODAY(),"Parcial vencido","Parcial"),IF(G910&lt;TODAY(),"Vencido",IF(G910=TODAY(),"Vence hoje",IF(G910&lt;=TODAY()+LISTAS!$B$4,"Vence em "&amp;LISTAS!$B$4&amp;" dias","Em aberto")))))))</f>
        <v/>
      </c>
      <c r="S910" s="4"/>
      <c r="T910" s="5" t="str">
        <f t="shared" si="59"/>
        <v/>
      </c>
    </row>
    <row r="911" spans="1:20">
      <c r="A911" s="10"/>
      <c r="B911" s="4"/>
      <c r="C911" s="10"/>
      <c r="D911" s="10"/>
      <c r="E911" s="10"/>
      <c r="F911" s="13"/>
      <c r="G911" s="13"/>
      <c r="H911" s="14"/>
      <c r="I911" s="14"/>
      <c r="J911" s="14"/>
      <c r="K911" s="15" t="str">
        <f t="shared" si="56"/>
        <v/>
      </c>
      <c r="L911" s="13"/>
      <c r="M911" s="14"/>
      <c r="N911" s="15" t="str">
        <f t="shared" si="57"/>
        <v/>
      </c>
      <c r="O911" s="10"/>
      <c r="P911" s="10"/>
      <c r="Q911" s="16" t="str">
        <f t="shared" ca="1" si="58"/>
        <v/>
      </c>
      <c r="R911" s="12" t="str">
        <f ca="1">IF(A911="","",IF(G911="","Sem vencimento",IF(N911&lt;=0,"Pago",IF(M911&gt;0,IF(G911&lt;TODAY(),"Parcial vencido","Parcial"),IF(G911&lt;TODAY(),"Vencido",IF(G911=TODAY(),"Vence hoje",IF(G911&lt;=TODAY()+LISTAS!$B$4,"Vence em "&amp;LISTAS!$B$4&amp;" dias","Em aberto")))))))</f>
        <v/>
      </c>
      <c r="S911" s="4"/>
      <c r="T911" s="5" t="str">
        <f t="shared" si="59"/>
        <v/>
      </c>
    </row>
    <row r="912" spans="1:20">
      <c r="A912" s="10"/>
      <c r="B912" s="4"/>
      <c r="C912" s="10"/>
      <c r="D912" s="10"/>
      <c r="E912" s="10"/>
      <c r="F912" s="13"/>
      <c r="G912" s="13"/>
      <c r="H912" s="14"/>
      <c r="I912" s="14"/>
      <c r="J912" s="14"/>
      <c r="K912" s="15" t="str">
        <f t="shared" si="56"/>
        <v/>
      </c>
      <c r="L912" s="13"/>
      <c r="M912" s="14"/>
      <c r="N912" s="15" t="str">
        <f t="shared" si="57"/>
        <v/>
      </c>
      <c r="O912" s="10"/>
      <c r="P912" s="10"/>
      <c r="Q912" s="16" t="str">
        <f t="shared" ca="1" si="58"/>
        <v/>
      </c>
      <c r="R912" s="12" t="str">
        <f ca="1">IF(A912="","",IF(G912="","Sem vencimento",IF(N912&lt;=0,"Pago",IF(M912&gt;0,IF(G912&lt;TODAY(),"Parcial vencido","Parcial"),IF(G912&lt;TODAY(),"Vencido",IF(G912=TODAY(),"Vence hoje",IF(G912&lt;=TODAY()+LISTAS!$B$4,"Vence em "&amp;LISTAS!$B$4&amp;" dias","Em aberto")))))))</f>
        <v/>
      </c>
      <c r="S912" s="4"/>
      <c r="T912" s="5" t="str">
        <f t="shared" si="59"/>
        <v/>
      </c>
    </row>
    <row r="913" spans="1:20">
      <c r="A913" s="10"/>
      <c r="B913" s="4"/>
      <c r="C913" s="10"/>
      <c r="D913" s="10"/>
      <c r="E913" s="10"/>
      <c r="F913" s="13"/>
      <c r="G913" s="13"/>
      <c r="H913" s="14"/>
      <c r="I913" s="14"/>
      <c r="J913" s="14"/>
      <c r="K913" s="15" t="str">
        <f t="shared" si="56"/>
        <v/>
      </c>
      <c r="L913" s="13"/>
      <c r="M913" s="14"/>
      <c r="N913" s="15" t="str">
        <f t="shared" si="57"/>
        <v/>
      </c>
      <c r="O913" s="10"/>
      <c r="P913" s="10"/>
      <c r="Q913" s="16" t="str">
        <f t="shared" ca="1" si="58"/>
        <v/>
      </c>
      <c r="R913" s="12" t="str">
        <f ca="1">IF(A913="","",IF(G913="","Sem vencimento",IF(N913&lt;=0,"Pago",IF(M913&gt;0,IF(G913&lt;TODAY(),"Parcial vencido","Parcial"),IF(G913&lt;TODAY(),"Vencido",IF(G913=TODAY(),"Vence hoje",IF(G913&lt;=TODAY()+LISTAS!$B$4,"Vence em "&amp;LISTAS!$B$4&amp;" dias","Em aberto")))))))</f>
        <v/>
      </c>
      <c r="S913" s="4"/>
      <c r="T913" s="5" t="str">
        <f t="shared" si="59"/>
        <v/>
      </c>
    </row>
    <row r="914" spans="1:20">
      <c r="A914" s="10"/>
      <c r="B914" s="4"/>
      <c r="C914" s="10"/>
      <c r="D914" s="10"/>
      <c r="E914" s="10"/>
      <c r="F914" s="13"/>
      <c r="G914" s="13"/>
      <c r="H914" s="14"/>
      <c r="I914" s="14"/>
      <c r="J914" s="14"/>
      <c r="K914" s="15" t="str">
        <f t="shared" si="56"/>
        <v/>
      </c>
      <c r="L914" s="13"/>
      <c r="M914" s="14"/>
      <c r="N914" s="15" t="str">
        <f t="shared" si="57"/>
        <v/>
      </c>
      <c r="O914" s="10"/>
      <c r="P914" s="10"/>
      <c r="Q914" s="16" t="str">
        <f t="shared" ca="1" si="58"/>
        <v/>
      </c>
      <c r="R914" s="12" t="str">
        <f ca="1">IF(A914="","",IF(G914="","Sem vencimento",IF(N914&lt;=0,"Pago",IF(M914&gt;0,IF(G914&lt;TODAY(),"Parcial vencido","Parcial"),IF(G914&lt;TODAY(),"Vencido",IF(G914=TODAY(),"Vence hoje",IF(G914&lt;=TODAY()+LISTAS!$B$4,"Vence em "&amp;LISTAS!$B$4&amp;" dias","Em aberto")))))))</f>
        <v/>
      </c>
      <c r="S914" s="4"/>
      <c r="T914" s="5" t="str">
        <f t="shared" si="59"/>
        <v/>
      </c>
    </row>
    <row r="915" spans="1:20">
      <c r="A915" s="10"/>
      <c r="B915" s="4"/>
      <c r="C915" s="10"/>
      <c r="D915" s="10"/>
      <c r="E915" s="10"/>
      <c r="F915" s="13"/>
      <c r="G915" s="13"/>
      <c r="H915" s="14"/>
      <c r="I915" s="14"/>
      <c r="J915" s="14"/>
      <c r="K915" s="15" t="str">
        <f t="shared" si="56"/>
        <v/>
      </c>
      <c r="L915" s="13"/>
      <c r="M915" s="14"/>
      <c r="N915" s="15" t="str">
        <f t="shared" si="57"/>
        <v/>
      </c>
      <c r="O915" s="10"/>
      <c r="P915" s="10"/>
      <c r="Q915" s="16" t="str">
        <f t="shared" ca="1" si="58"/>
        <v/>
      </c>
      <c r="R915" s="12" t="str">
        <f ca="1">IF(A915="","",IF(G915="","Sem vencimento",IF(N915&lt;=0,"Pago",IF(M915&gt;0,IF(G915&lt;TODAY(),"Parcial vencido","Parcial"),IF(G915&lt;TODAY(),"Vencido",IF(G915=TODAY(),"Vence hoje",IF(G915&lt;=TODAY()+LISTAS!$B$4,"Vence em "&amp;LISTAS!$B$4&amp;" dias","Em aberto")))))))</f>
        <v/>
      </c>
      <c r="S915" s="4"/>
      <c r="T915" s="5" t="str">
        <f t="shared" si="59"/>
        <v/>
      </c>
    </row>
    <row r="916" spans="1:20">
      <c r="A916" s="10"/>
      <c r="B916" s="4"/>
      <c r="C916" s="10"/>
      <c r="D916" s="10"/>
      <c r="E916" s="10"/>
      <c r="F916" s="13"/>
      <c r="G916" s="13"/>
      <c r="H916" s="14"/>
      <c r="I916" s="14"/>
      <c r="J916" s="14"/>
      <c r="K916" s="15" t="str">
        <f t="shared" si="56"/>
        <v/>
      </c>
      <c r="L916" s="13"/>
      <c r="M916" s="14"/>
      <c r="N916" s="15" t="str">
        <f t="shared" si="57"/>
        <v/>
      </c>
      <c r="O916" s="10"/>
      <c r="P916" s="10"/>
      <c r="Q916" s="16" t="str">
        <f t="shared" ca="1" si="58"/>
        <v/>
      </c>
      <c r="R916" s="12" t="str">
        <f ca="1">IF(A916="","",IF(G916="","Sem vencimento",IF(N916&lt;=0,"Pago",IF(M916&gt;0,IF(G916&lt;TODAY(),"Parcial vencido","Parcial"),IF(G916&lt;TODAY(),"Vencido",IF(G916=TODAY(),"Vence hoje",IF(G916&lt;=TODAY()+LISTAS!$B$4,"Vence em "&amp;LISTAS!$B$4&amp;" dias","Em aberto")))))))</f>
        <v/>
      </c>
      <c r="S916" s="4"/>
      <c r="T916" s="5" t="str">
        <f t="shared" si="59"/>
        <v/>
      </c>
    </row>
    <row r="917" spans="1:20">
      <c r="A917" s="10"/>
      <c r="B917" s="4"/>
      <c r="C917" s="10"/>
      <c r="D917" s="10"/>
      <c r="E917" s="10"/>
      <c r="F917" s="13"/>
      <c r="G917" s="13"/>
      <c r="H917" s="14"/>
      <c r="I917" s="14"/>
      <c r="J917" s="14"/>
      <c r="K917" s="15" t="str">
        <f t="shared" si="56"/>
        <v/>
      </c>
      <c r="L917" s="13"/>
      <c r="M917" s="14"/>
      <c r="N917" s="15" t="str">
        <f t="shared" si="57"/>
        <v/>
      </c>
      <c r="O917" s="10"/>
      <c r="P917" s="10"/>
      <c r="Q917" s="16" t="str">
        <f t="shared" ca="1" si="58"/>
        <v/>
      </c>
      <c r="R917" s="12" t="str">
        <f ca="1">IF(A917="","",IF(G917="","Sem vencimento",IF(N917&lt;=0,"Pago",IF(M917&gt;0,IF(G917&lt;TODAY(),"Parcial vencido","Parcial"),IF(G917&lt;TODAY(),"Vencido",IF(G917=TODAY(),"Vence hoje",IF(G917&lt;=TODAY()+LISTAS!$B$4,"Vence em "&amp;LISTAS!$B$4&amp;" dias","Em aberto")))))))</f>
        <v/>
      </c>
      <c r="S917" s="4"/>
      <c r="T917" s="5" t="str">
        <f t="shared" si="59"/>
        <v/>
      </c>
    </row>
    <row r="918" spans="1:20">
      <c r="A918" s="10"/>
      <c r="B918" s="4"/>
      <c r="C918" s="10"/>
      <c r="D918" s="10"/>
      <c r="E918" s="10"/>
      <c r="F918" s="13"/>
      <c r="G918" s="13"/>
      <c r="H918" s="14"/>
      <c r="I918" s="14"/>
      <c r="J918" s="14"/>
      <c r="K918" s="15" t="str">
        <f t="shared" si="56"/>
        <v/>
      </c>
      <c r="L918" s="13"/>
      <c r="M918" s="14"/>
      <c r="N918" s="15" t="str">
        <f t="shared" si="57"/>
        <v/>
      </c>
      <c r="O918" s="10"/>
      <c r="P918" s="10"/>
      <c r="Q918" s="16" t="str">
        <f t="shared" ca="1" si="58"/>
        <v/>
      </c>
      <c r="R918" s="12" t="str">
        <f ca="1">IF(A918="","",IF(G918="","Sem vencimento",IF(N918&lt;=0,"Pago",IF(M918&gt;0,IF(G918&lt;TODAY(),"Parcial vencido","Parcial"),IF(G918&lt;TODAY(),"Vencido",IF(G918=TODAY(),"Vence hoje",IF(G918&lt;=TODAY()+LISTAS!$B$4,"Vence em "&amp;LISTAS!$B$4&amp;" dias","Em aberto")))))))</f>
        <v/>
      </c>
      <c r="S918" s="4"/>
      <c r="T918" s="5" t="str">
        <f t="shared" si="59"/>
        <v/>
      </c>
    </row>
    <row r="919" spans="1:20">
      <c r="A919" s="10"/>
      <c r="B919" s="4"/>
      <c r="C919" s="10"/>
      <c r="D919" s="10"/>
      <c r="E919" s="10"/>
      <c r="F919" s="13"/>
      <c r="G919" s="13"/>
      <c r="H919" s="14"/>
      <c r="I919" s="14"/>
      <c r="J919" s="14"/>
      <c r="K919" s="15" t="str">
        <f t="shared" si="56"/>
        <v/>
      </c>
      <c r="L919" s="13"/>
      <c r="M919" s="14"/>
      <c r="N919" s="15" t="str">
        <f t="shared" si="57"/>
        <v/>
      </c>
      <c r="O919" s="10"/>
      <c r="P919" s="10"/>
      <c r="Q919" s="16" t="str">
        <f t="shared" ca="1" si="58"/>
        <v/>
      </c>
      <c r="R919" s="12" t="str">
        <f ca="1">IF(A919="","",IF(G919="","Sem vencimento",IF(N919&lt;=0,"Pago",IF(M919&gt;0,IF(G919&lt;TODAY(),"Parcial vencido","Parcial"),IF(G919&lt;TODAY(),"Vencido",IF(G919=TODAY(),"Vence hoje",IF(G919&lt;=TODAY()+LISTAS!$B$4,"Vence em "&amp;LISTAS!$B$4&amp;" dias","Em aberto")))))))</f>
        <v/>
      </c>
      <c r="S919" s="4"/>
      <c r="T919" s="5" t="str">
        <f t="shared" si="59"/>
        <v/>
      </c>
    </row>
    <row r="920" spans="1:20">
      <c r="A920" s="10"/>
      <c r="B920" s="4"/>
      <c r="C920" s="10"/>
      <c r="D920" s="10"/>
      <c r="E920" s="10"/>
      <c r="F920" s="13"/>
      <c r="G920" s="13"/>
      <c r="H920" s="14"/>
      <c r="I920" s="14"/>
      <c r="J920" s="14"/>
      <c r="K920" s="15" t="str">
        <f t="shared" si="56"/>
        <v/>
      </c>
      <c r="L920" s="13"/>
      <c r="M920" s="14"/>
      <c r="N920" s="15" t="str">
        <f t="shared" si="57"/>
        <v/>
      </c>
      <c r="O920" s="10"/>
      <c r="P920" s="10"/>
      <c r="Q920" s="16" t="str">
        <f t="shared" ca="1" si="58"/>
        <v/>
      </c>
      <c r="R920" s="12" t="str">
        <f ca="1">IF(A920="","",IF(G920="","Sem vencimento",IF(N920&lt;=0,"Pago",IF(M920&gt;0,IF(G920&lt;TODAY(),"Parcial vencido","Parcial"),IF(G920&lt;TODAY(),"Vencido",IF(G920=TODAY(),"Vence hoje",IF(G920&lt;=TODAY()+LISTAS!$B$4,"Vence em "&amp;LISTAS!$B$4&amp;" dias","Em aberto")))))))</f>
        <v/>
      </c>
      <c r="S920" s="4"/>
      <c r="T920" s="5" t="str">
        <f t="shared" si="59"/>
        <v/>
      </c>
    </row>
    <row r="921" spans="1:20">
      <c r="A921" s="10"/>
      <c r="B921" s="4"/>
      <c r="C921" s="10"/>
      <c r="D921" s="10"/>
      <c r="E921" s="10"/>
      <c r="F921" s="13"/>
      <c r="G921" s="13"/>
      <c r="H921" s="14"/>
      <c r="I921" s="14"/>
      <c r="J921" s="14"/>
      <c r="K921" s="15" t="str">
        <f t="shared" si="56"/>
        <v/>
      </c>
      <c r="L921" s="13"/>
      <c r="M921" s="14"/>
      <c r="N921" s="15" t="str">
        <f t="shared" si="57"/>
        <v/>
      </c>
      <c r="O921" s="10"/>
      <c r="P921" s="10"/>
      <c r="Q921" s="16" t="str">
        <f t="shared" ca="1" si="58"/>
        <v/>
      </c>
      <c r="R921" s="12" t="str">
        <f ca="1">IF(A921="","",IF(G921="","Sem vencimento",IF(N921&lt;=0,"Pago",IF(M921&gt;0,IF(G921&lt;TODAY(),"Parcial vencido","Parcial"),IF(G921&lt;TODAY(),"Vencido",IF(G921=TODAY(),"Vence hoje",IF(G921&lt;=TODAY()+LISTAS!$B$4,"Vence em "&amp;LISTAS!$B$4&amp;" dias","Em aberto")))))))</f>
        <v/>
      </c>
      <c r="S921" s="4"/>
      <c r="T921" s="5" t="str">
        <f t="shared" si="59"/>
        <v/>
      </c>
    </row>
    <row r="922" spans="1:20">
      <c r="A922" s="10"/>
      <c r="B922" s="4"/>
      <c r="C922" s="10"/>
      <c r="D922" s="10"/>
      <c r="E922" s="10"/>
      <c r="F922" s="13"/>
      <c r="G922" s="13"/>
      <c r="H922" s="14"/>
      <c r="I922" s="14"/>
      <c r="J922" s="14"/>
      <c r="K922" s="15" t="str">
        <f t="shared" si="56"/>
        <v/>
      </c>
      <c r="L922" s="13"/>
      <c r="M922" s="14"/>
      <c r="N922" s="15" t="str">
        <f t="shared" si="57"/>
        <v/>
      </c>
      <c r="O922" s="10"/>
      <c r="P922" s="10"/>
      <c r="Q922" s="16" t="str">
        <f t="shared" ca="1" si="58"/>
        <v/>
      </c>
      <c r="R922" s="12" t="str">
        <f ca="1">IF(A922="","",IF(G922="","Sem vencimento",IF(N922&lt;=0,"Pago",IF(M922&gt;0,IF(G922&lt;TODAY(),"Parcial vencido","Parcial"),IF(G922&lt;TODAY(),"Vencido",IF(G922=TODAY(),"Vence hoje",IF(G922&lt;=TODAY()+LISTAS!$B$4,"Vence em "&amp;LISTAS!$B$4&amp;" dias","Em aberto")))))))</f>
        <v/>
      </c>
      <c r="S922" s="4"/>
      <c r="T922" s="5" t="str">
        <f t="shared" si="59"/>
        <v/>
      </c>
    </row>
    <row r="923" spans="1:20">
      <c r="A923" s="10"/>
      <c r="B923" s="4"/>
      <c r="C923" s="10"/>
      <c r="D923" s="10"/>
      <c r="E923" s="10"/>
      <c r="F923" s="13"/>
      <c r="G923" s="13"/>
      <c r="H923" s="14"/>
      <c r="I923" s="14"/>
      <c r="J923" s="14"/>
      <c r="K923" s="15" t="str">
        <f t="shared" si="56"/>
        <v/>
      </c>
      <c r="L923" s="13"/>
      <c r="M923" s="14"/>
      <c r="N923" s="15" t="str">
        <f t="shared" si="57"/>
        <v/>
      </c>
      <c r="O923" s="10"/>
      <c r="P923" s="10"/>
      <c r="Q923" s="16" t="str">
        <f t="shared" ca="1" si="58"/>
        <v/>
      </c>
      <c r="R923" s="12" t="str">
        <f ca="1">IF(A923="","",IF(G923="","Sem vencimento",IF(N923&lt;=0,"Pago",IF(M923&gt;0,IF(G923&lt;TODAY(),"Parcial vencido","Parcial"),IF(G923&lt;TODAY(),"Vencido",IF(G923=TODAY(),"Vence hoje",IF(G923&lt;=TODAY()+LISTAS!$B$4,"Vence em "&amp;LISTAS!$B$4&amp;" dias","Em aberto")))))))</f>
        <v/>
      </c>
      <c r="S923" s="4"/>
      <c r="T923" s="5" t="str">
        <f t="shared" si="59"/>
        <v/>
      </c>
    </row>
    <row r="924" spans="1:20">
      <c r="A924" s="10"/>
      <c r="B924" s="4"/>
      <c r="C924" s="10"/>
      <c r="D924" s="10"/>
      <c r="E924" s="10"/>
      <c r="F924" s="13"/>
      <c r="G924" s="13"/>
      <c r="H924" s="14"/>
      <c r="I924" s="14"/>
      <c r="J924" s="14"/>
      <c r="K924" s="15" t="str">
        <f t="shared" si="56"/>
        <v/>
      </c>
      <c r="L924" s="13"/>
      <c r="M924" s="14"/>
      <c r="N924" s="15" t="str">
        <f t="shared" si="57"/>
        <v/>
      </c>
      <c r="O924" s="10"/>
      <c r="P924" s="10"/>
      <c r="Q924" s="16" t="str">
        <f t="shared" ca="1" si="58"/>
        <v/>
      </c>
      <c r="R924" s="12" t="str">
        <f ca="1">IF(A924="","",IF(G924="","Sem vencimento",IF(N924&lt;=0,"Pago",IF(M924&gt;0,IF(G924&lt;TODAY(),"Parcial vencido","Parcial"),IF(G924&lt;TODAY(),"Vencido",IF(G924=TODAY(),"Vence hoje",IF(G924&lt;=TODAY()+LISTAS!$B$4,"Vence em "&amp;LISTAS!$B$4&amp;" dias","Em aberto")))))))</f>
        <v/>
      </c>
      <c r="S924" s="4"/>
      <c r="T924" s="5" t="str">
        <f t="shared" si="59"/>
        <v/>
      </c>
    </row>
    <row r="925" spans="1:20">
      <c r="A925" s="10"/>
      <c r="B925" s="4"/>
      <c r="C925" s="10"/>
      <c r="D925" s="10"/>
      <c r="E925" s="10"/>
      <c r="F925" s="13"/>
      <c r="G925" s="13"/>
      <c r="H925" s="14"/>
      <c r="I925" s="14"/>
      <c r="J925" s="14"/>
      <c r="K925" s="15" t="str">
        <f t="shared" si="56"/>
        <v/>
      </c>
      <c r="L925" s="13"/>
      <c r="M925" s="14"/>
      <c r="N925" s="15" t="str">
        <f t="shared" si="57"/>
        <v/>
      </c>
      <c r="O925" s="10"/>
      <c r="P925" s="10"/>
      <c r="Q925" s="16" t="str">
        <f t="shared" ca="1" si="58"/>
        <v/>
      </c>
      <c r="R925" s="12" t="str">
        <f ca="1">IF(A925="","",IF(G925="","Sem vencimento",IF(N925&lt;=0,"Pago",IF(M925&gt;0,IF(G925&lt;TODAY(),"Parcial vencido","Parcial"),IF(G925&lt;TODAY(),"Vencido",IF(G925=TODAY(),"Vence hoje",IF(G925&lt;=TODAY()+LISTAS!$B$4,"Vence em "&amp;LISTAS!$B$4&amp;" dias","Em aberto")))))))</f>
        <v/>
      </c>
      <c r="S925" s="4"/>
      <c r="T925" s="5" t="str">
        <f t="shared" si="59"/>
        <v/>
      </c>
    </row>
    <row r="926" spans="1:20">
      <c r="A926" s="10"/>
      <c r="B926" s="4"/>
      <c r="C926" s="10"/>
      <c r="D926" s="10"/>
      <c r="E926" s="10"/>
      <c r="F926" s="13"/>
      <c r="G926" s="13"/>
      <c r="H926" s="14"/>
      <c r="I926" s="14"/>
      <c r="J926" s="14"/>
      <c r="K926" s="15" t="str">
        <f t="shared" si="56"/>
        <v/>
      </c>
      <c r="L926" s="13"/>
      <c r="M926" s="14"/>
      <c r="N926" s="15" t="str">
        <f t="shared" si="57"/>
        <v/>
      </c>
      <c r="O926" s="10"/>
      <c r="P926" s="10"/>
      <c r="Q926" s="16" t="str">
        <f t="shared" ca="1" si="58"/>
        <v/>
      </c>
      <c r="R926" s="12" t="str">
        <f ca="1">IF(A926="","",IF(G926="","Sem vencimento",IF(N926&lt;=0,"Pago",IF(M926&gt;0,IF(G926&lt;TODAY(),"Parcial vencido","Parcial"),IF(G926&lt;TODAY(),"Vencido",IF(G926=TODAY(),"Vence hoje",IF(G926&lt;=TODAY()+LISTAS!$B$4,"Vence em "&amp;LISTAS!$B$4&amp;" dias","Em aberto")))))))</f>
        <v/>
      </c>
      <c r="S926" s="4"/>
      <c r="T926" s="5" t="str">
        <f t="shared" si="59"/>
        <v/>
      </c>
    </row>
    <row r="927" spans="1:20">
      <c r="A927" s="10"/>
      <c r="B927" s="4"/>
      <c r="C927" s="10"/>
      <c r="D927" s="10"/>
      <c r="E927" s="10"/>
      <c r="F927" s="13"/>
      <c r="G927" s="13"/>
      <c r="H927" s="14"/>
      <c r="I927" s="14"/>
      <c r="J927" s="14"/>
      <c r="K927" s="15" t="str">
        <f t="shared" si="56"/>
        <v/>
      </c>
      <c r="L927" s="13"/>
      <c r="M927" s="14"/>
      <c r="N927" s="15" t="str">
        <f t="shared" si="57"/>
        <v/>
      </c>
      <c r="O927" s="10"/>
      <c r="P927" s="10"/>
      <c r="Q927" s="16" t="str">
        <f t="shared" ca="1" si="58"/>
        <v/>
      </c>
      <c r="R927" s="12" t="str">
        <f ca="1">IF(A927="","",IF(G927="","Sem vencimento",IF(N927&lt;=0,"Pago",IF(M927&gt;0,IF(G927&lt;TODAY(),"Parcial vencido","Parcial"),IF(G927&lt;TODAY(),"Vencido",IF(G927=TODAY(),"Vence hoje",IF(G927&lt;=TODAY()+LISTAS!$B$4,"Vence em "&amp;LISTAS!$B$4&amp;" dias","Em aberto")))))))</f>
        <v/>
      </c>
      <c r="S927" s="4"/>
      <c r="T927" s="5" t="str">
        <f t="shared" si="59"/>
        <v/>
      </c>
    </row>
    <row r="928" spans="1:20">
      <c r="A928" s="10"/>
      <c r="B928" s="4"/>
      <c r="C928" s="10"/>
      <c r="D928" s="10"/>
      <c r="E928" s="10"/>
      <c r="F928" s="13"/>
      <c r="G928" s="13"/>
      <c r="H928" s="14"/>
      <c r="I928" s="14"/>
      <c r="J928" s="14"/>
      <c r="K928" s="15" t="str">
        <f t="shared" si="56"/>
        <v/>
      </c>
      <c r="L928" s="13"/>
      <c r="M928" s="14"/>
      <c r="N928" s="15" t="str">
        <f t="shared" si="57"/>
        <v/>
      </c>
      <c r="O928" s="10"/>
      <c r="P928" s="10"/>
      <c r="Q928" s="16" t="str">
        <f t="shared" ca="1" si="58"/>
        <v/>
      </c>
      <c r="R928" s="12" t="str">
        <f ca="1">IF(A928="","",IF(G928="","Sem vencimento",IF(N928&lt;=0,"Pago",IF(M928&gt;0,IF(G928&lt;TODAY(),"Parcial vencido","Parcial"),IF(G928&lt;TODAY(),"Vencido",IF(G928=TODAY(),"Vence hoje",IF(G928&lt;=TODAY()+LISTAS!$B$4,"Vence em "&amp;LISTAS!$B$4&amp;" dias","Em aberto")))))))</f>
        <v/>
      </c>
      <c r="S928" s="4"/>
      <c r="T928" s="5" t="str">
        <f t="shared" si="59"/>
        <v/>
      </c>
    </row>
    <row r="929" spans="1:20">
      <c r="A929" s="10"/>
      <c r="B929" s="4"/>
      <c r="C929" s="10"/>
      <c r="D929" s="10"/>
      <c r="E929" s="10"/>
      <c r="F929" s="13"/>
      <c r="G929" s="13"/>
      <c r="H929" s="14"/>
      <c r="I929" s="14"/>
      <c r="J929" s="14"/>
      <c r="K929" s="15" t="str">
        <f t="shared" si="56"/>
        <v/>
      </c>
      <c r="L929" s="13"/>
      <c r="M929" s="14"/>
      <c r="N929" s="15" t="str">
        <f t="shared" si="57"/>
        <v/>
      </c>
      <c r="O929" s="10"/>
      <c r="P929" s="10"/>
      <c r="Q929" s="16" t="str">
        <f t="shared" ca="1" si="58"/>
        <v/>
      </c>
      <c r="R929" s="12" t="str">
        <f ca="1">IF(A929="","",IF(G929="","Sem vencimento",IF(N929&lt;=0,"Pago",IF(M929&gt;0,IF(G929&lt;TODAY(),"Parcial vencido","Parcial"),IF(G929&lt;TODAY(),"Vencido",IF(G929=TODAY(),"Vence hoje",IF(G929&lt;=TODAY()+LISTAS!$B$4,"Vence em "&amp;LISTAS!$B$4&amp;" dias","Em aberto")))))))</f>
        <v/>
      </c>
      <c r="S929" s="4"/>
      <c r="T929" s="5" t="str">
        <f t="shared" si="59"/>
        <v/>
      </c>
    </row>
    <row r="930" spans="1:20">
      <c r="A930" s="10"/>
      <c r="B930" s="4"/>
      <c r="C930" s="10"/>
      <c r="D930" s="10"/>
      <c r="E930" s="10"/>
      <c r="F930" s="13"/>
      <c r="G930" s="13"/>
      <c r="H930" s="14"/>
      <c r="I930" s="14"/>
      <c r="J930" s="14"/>
      <c r="K930" s="15" t="str">
        <f t="shared" si="56"/>
        <v/>
      </c>
      <c r="L930" s="13"/>
      <c r="M930" s="14"/>
      <c r="N930" s="15" t="str">
        <f t="shared" si="57"/>
        <v/>
      </c>
      <c r="O930" s="10"/>
      <c r="P930" s="10"/>
      <c r="Q930" s="16" t="str">
        <f t="shared" ca="1" si="58"/>
        <v/>
      </c>
      <c r="R930" s="12" t="str">
        <f ca="1">IF(A930="","",IF(G930="","Sem vencimento",IF(N930&lt;=0,"Pago",IF(M930&gt;0,IF(G930&lt;TODAY(),"Parcial vencido","Parcial"),IF(G930&lt;TODAY(),"Vencido",IF(G930=TODAY(),"Vence hoje",IF(G930&lt;=TODAY()+LISTAS!$B$4,"Vence em "&amp;LISTAS!$B$4&amp;" dias","Em aberto")))))))</f>
        <v/>
      </c>
      <c r="S930" s="4"/>
      <c r="T930" s="5" t="str">
        <f t="shared" si="59"/>
        <v/>
      </c>
    </row>
    <row r="931" spans="1:20">
      <c r="A931" s="10"/>
      <c r="B931" s="4"/>
      <c r="C931" s="10"/>
      <c r="D931" s="10"/>
      <c r="E931" s="10"/>
      <c r="F931" s="13"/>
      <c r="G931" s="13"/>
      <c r="H931" s="14"/>
      <c r="I931" s="14"/>
      <c r="J931" s="14"/>
      <c r="K931" s="15" t="str">
        <f t="shared" si="56"/>
        <v/>
      </c>
      <c r="L931" s="13"/>
      <c r="M931" s="14"/>
      <c r="N931" s="15" t="str">
        <f t="shared" si="57"/>
        <v/>
      </c>
      <c r="O931" s="10"/>
      <c r="P931" s="10"/>
      <c r="Q931" s="16" t="str">
        <f t="shared" ca="1" si="58"/>
        <v/>
      </c>
      <c r="R931" s="12" t="str">
        <f ca="1">IF(A931="","",IF(G931="","Sem vencimento",IF(N931&lt;=0,"Pago",IF(M931&gt;0,IF(G931&lt;TODAY(),"Parcial vencido","Parcial"),IF(G931&lt;TODAY(),"Vencido",IF(G931=TODAY(),"Vence hoje",IF(G931&lt;=TODAY()+LISTAS!$B$4,"Vence em "&amp;LISTAS!$B$4&amp;" dias","Em aberto")))))))</f>
        <v/>
      </c>
      <c r="S931" s="4"/>
      <c r="T931" s="5" t="str">
        <f t="shared" si="59"/>
        <v/>
      </c>
    </row>
    <row r="932" spans="1:20">
      <c r="A932" s="10"/>
      <c r="B932" s="4"/>
      <c r="C932" s="10"/>
      <c r="D932" s="10"/>
      <c r="E932" s="10"/>
      <c r="F932" s="13"/>
      <c r="G932" s="13"/>
      <c r="H932" s="14"/>
      <c r="I932" s="14"/>
      <c r="J932" s="14"/>
      <c r="K932" s="15" t="str">
        <f t="shared" si="56"/>
        <v/>
      </c>
      <c r="L932" s="13"/>
      <c r="M932" s="14"/>
      <c r="N932" s="15" t="str">
        <f t="shared" si="57"/>
        <v/>
      </c>
      <c r="O932" s="10"/>
      <c r="P932" s="10"/>
      <c r="Q932" s="16" t="str">
        <f t="shared" ca="1" si="58"/>
        <v/>
      </c>
      <c r="R932" s="12" t="str">
        <f ca="1">IF(A932="","",IF(G932="","Sem vencimento",IF(N932&lt;=0,"Pago",IF(M932&gt;0,IF(G932&lt;TODAY(),"Parcial vencido","Parcial"),IF(G932&lt;TODAY(),"Vencido",IF(G932=TODAY(),"Vence hoje",IF(G932&lt;=TODAY()+LISTAS!$B$4,"Vence em "&amp;LISTAS!$B$4&amp;" dias","Em aberto")))))))</f>
        <v/>
      </c>
      <c r="S932" s="4"/>
      <c r="T932" s="5" t="str">
        <f t="shared" si="59"/>
        <v/>
      </c>
    </row>
    <row r="933" spans="1:20">
      <c r="A933" s="10"/>
      <c r="B933" s="4"/>
      <c r="C933" s="10"/>
      <c r="D933" s="10"/>
      <c r="E933" s="10"/>
      <c r="F933" s="13"/>
      <c r="G933" s="13"/>
      <c r="H933" s="14"/>
      <c r="I933" s="14"/>
      <c r="J933" s="14"/>
      <c r="K933" s="15" t="str">
        <f t="shared" si="56"/>
        <v/>
      </c>
      <c r="L933" s="13"/>
      <c r="M933" s="14"/>
      <c r="N933" s="15" t="str">
        <f t="shared" si="57"/>
        <v/>
      </c>
      <c r="O933" s="10"/>
      <c r="P933" s="10"/>
      <c r="Q933" s="16" t="str">
        <f t="shared" ca="1" si="58"/>
        <v/>
      </c>
      <c r="R933" s="12" t="str">
        <f ca="1">IF(A933="","",IF(G933="","Sem vencimento",IF(N933&lt;=0,"Pago",IF(M933&gt;0,IF(G933&lt;TODAY(),"Parcial vencido","Parcial"),IF(G933&lt;TODAY(),"Vencido",IF(G933=TODAY(),"Vence hoje",IF(G933&lt;=TODAY()+LISTAS!$B$4,"Vence em "&amp;LISTAS!$B$4&amp;" dias","Em aberto")))))))</f>
        <v/>
      </c>
      <c r="S933" s="4"/>
      <c r="T933" s="5" t="str">
        <f t="shared" si="59"/>
        <v/>
      </c>
    </row>
    <row r="934" spans="1:20">
      <c r="A934" s="10"/>
      <c r="B934" s="4"/>
      <c r="C934" s="10"/>
      <c r="D934" s="10"/>
      <c r="E934" s="10"/>
      <c r="F934" s="13"/>
      <c r="G934" s="13"/>
      <c r="H934" s="14"/>
      <c r="I934" s="14"/>
      <c r="J934" s="14"/>
      <c r="K934" s="15" t="str">
        <f t="shared" si="56"/>
        <v/>
      </c>
      <c r="L934" s="13"/>
      <c r="M934" s="14"/>
      <c r="N934" s="15" t="str">
        <f t="shared" si="57"/>
        <v/>
      </c>
      <c r="O934" s="10"/>
      <c r="P934" s="10"/>
      <c r="Q934" s="16" t="str">
        <f t="shared" ca="1" si="58"/>
        <v/>
      </c>
      <c r="R934" s="12" t="str">
        <f ca="1">IF(A934="","",IF(G934="","Sem vencimento",IF(N934&lt;=0,"Pago",IF(M934&gt;0,IF(G934&lt;TODAY(),"Parcial vencido","Parcial"),IF(G934&lt;TODAY(),"Vencido",IF(G934=TODAY(),"Vence hoje",IF(G934&lt;=TODAY()+LISTAS!$B$4,"Vence em "&amp;LISTAS!$B$4&amp;" dias","Em aberto")))))))</f>
        <v/>
      </c>
      <c r="S934" s="4"/>
      <c r="T934" s="5" t="str">
        <f t="shared" si="59"/>
        <v/>
      </c>
    </row>
    <row r="935" spans="1:20">
      <c r="A935" s="10"/>
      <c r="B935" s="4"/>
      <c r="C935" s="10"/>
      <c r="D935" s="10"/>
      <c r="E935" s="10"/>
      <c r="F935" s="13"/>
      <c r="G935" s="13"/>
      <c r="H935" s="14"/>
      <c r="I935" s="14"/>
      <c r="J935" s="14"/>
      <c r="K935" s="15" t="str">
        <f t="shared" si="56"/>
        <v/>
      </c>
      <c r="L935" s="13"/>
      <c r="M935" s="14"/>
      <c r="N935" s="15" t="str">
        <f t="shared" si="57"/>
        <v/>
      </c>
      <c r="O935" s="10"/>
      <c r="P935" s="10"/>
      <c r="Q935" s="16" t="str">
        <f t="shared" ca="1" si="58"/>
        <v/>
      </c>
      <c r="R935" s="12" t="str">
        <f ca="1">IF(A935="","",IF(G935="","Sem vencimento",IF(N935&lt;=0,"Pago",IF(M935&gt;0,IF(G935&lt;TODAY(),"Parcial vencido","Parcial"),IF(G935&lt;TODAY(),"Vencido",IF(G935=TODAY(),"Vence hoje",IF(G935&lt;=TODAY()+LISTAS!$B$4,"Vence em "&amp;LISTAS!$B$4&amp;" dias","Em aberto")))))))</f>
        <v/>
      </c>
      <c r="S935" s="4"/>
      <c r="T935" s="5" t="str">
        <f t="shared" si="59"/>
        <v/>
      </c>
    </row>
    <row r="936" spans="1:20">
      <c r="A936" s="10"/>
      <c r="B936" s="4"/>
      <c r="C936" s="10"/>
      <c r="D936" s="10"/>
      <c r="E936" s="10"/>
      <c r="F936" s="13"/>
      <c r="G936" s="13"/>
      <c r="H936" s="14"/>
      <c r="I936" s="14"/>
      <c r="J936" s="14"/>
      <c r="K936" s="15" t="str">
        <f t="shared" si="56"/>
        <v/>
      </c>
      <c r="L936" s="13"/>
      <c r="M936" s="14"/>
      <c r="N936" s="15" t="str">
        <f t="shared" si="57"/>
        <v/>
      </c>
      <c r="O936" s="10"/>
      <c r="P936" s="10"/>
      <c r="Q936" s="16" t="str">
        <f t="shared" ca="1" si="58"/>
        <v/>
      </c>
      <c r="R936" s="12" t="str">
        <f ca="1">IF(A936="","",IF(G936="","Sem vencimento",IF(N936&lt;=0,"Pago",IF(M936&gt;0,IF(G936&lt;TODAY(),"Parcial vencido","Parcial"),IF(G936&lt;TODAY(),"Vencido",IF(G936=TODAY(),"Vence hoje",IF(G936&lt;=TODAY()+LISTAS!$B$4,"Vence em "&amp;LISTAS!$B$4&amp;" dias","Em aberto")))))))</f>
        <v/>
      </c>
      <c r="S936" s="4"/>
      <c r="T936" s="5" t="str">
        <f t="shared" si="59"/>
        <v/>
      </c>
    </row>
    <row r="937" spans="1:20">
      <c r="A937" s="10"/>
      <c r="B937" s="4"/>
      <c r="C937" s="10"/>
      <c r="D937" s="10"/>
      <c r="E937" s="10"/>
      <c r="F937" s="13"/>
      <c r="G937" s="13"/>
      <c r="H937" s="14"/>
      <c r="I937" s="14"/>
      <c r="J937" s="14"/>
      <c r="K937" s="15" t="str">
        <f t="shared" si="56"/>
        <v/>
      </c>
      <c r="L937" s="13"/>
      <c r="M937" s="14"/>
      <c r="N937" s="15" t="str">
        <f t="shared" si="57"/>
        <v/>
      </c>
      <c r="O937" s="10"/>
      <c r="P937" s="10"/>
      <c r="Q937" s="16" t="str">
        <f t="shared" ca="1" si="58"/>
        <v/>
      </c>
      <c r="R937" s="12" t="str">
        <f ca="1">IF(A937="","",IF(G937="","Sem vencimento",IF(N937&lt;=0,"Pago",IF(M937&gt;0,IF(G937&lt;TODAY(),"Parcial vencido","Parcial"),IF(G937&lt;TODAY(),"Vencido",IF(G937=TODAY(),"Vence hoje",IF(G937&lt;=TODAY()+LISTAS!$B$4,"Vence em "&amp;LISTAS!$B$4&amp;" dias","Em aberto")))))))</f>
        <v/>
      </c>
      <c r="S937" s="4"/>
      <c r="T937" s="5" t="str">
        <f t="shared" si="59"/>
        <v/>
      </c>
    </row>
    <row r="938" spans="1:20">
      <c r="A938" s="10"/>
      <c r="B938" s="4"/>
      <c r="C938" s="10"/>
      <c r="D938" s="10"/>
      <c r="E938" s="10"/>
      <c r="F938" s="13"/>
      <c r="G938" s="13"/>
      <c r="H938" s="14"/>
      <c r="I938" s="14"/>
      <c r="J938" s="14"/>
      <c r="K938" s="15" t="str">
        <f t="shared" si="56"/>
        <v/>
      </c>
      <c r="L938" s="13"/>
      <c r="M938" s="14"/>
      <c r="N938" s="15" t="str">
        <f t="shared" si="57"/>
        <v/>
      </c>
      <c r="O938" s="10"/>
      <c r="P938" s="10"/>
      <c r="Q938" s="16" t="str">
        <f t="shared" ca="1" si="58"/>
        <v/>
      </c>
      <c r="R938" s="12" t="str">
        <f ca="1">IF(A938="","",IF(G938="","Sem vencimento",IF(N938&lt;=0,"Pago",IF(M938&gt;0,IF(G938&lt;TODAY(),"Parcial vencido","Parcial"),IF(G938&lt;TODAY(),"Vencido",IF(G938=TODAY(),"Vence hoje",IF(G938&lt;=TODAY()+LISTAS!$B$4,"Vence em "&amp;LISTAS!$B$4&amp;" dias","Em aberto")))))))</f>
        <v/>
      </c>
      <c r="S938" s="4"/>
      <c r="T938" s="5" t="str">
        <f t="shared" si="59"/>
        <v/>
      </c>
    </row>
    <row r="939" spans="1:20">
      <c r="A939" s="10"/>
      <c r="B939" s="4"/>
      <c r="C939" s="10"/>
      <c r="D939" s="10"/>
      <c r="E939" s="10"/>
      <c r="F939" s="13"/>
      <c r="G939" s="13"/>
      <c r="H939" s="14"/>
      <c r="I939" s="14"/>
      <c r="J939" s="14"/>
      <c r="K939" s="15" t="str">
        <f t="shared" si="56"/>
        <v/>
      </c>
      <c r="L939" s="13"/>
      <c r="M939" s="14"/>
      <c r="N939" s="15" t="str">
        <f t="shared" si="57"/>
        <v/>
      </c>
      <c r="O939" s="10"/>
      <c r="P939" s="10"/>
      <c r="Q939" s="16" t="str">
        <f t="shared" ca="1" si="58"/>
        <v/>
      </c>
      <c r="R939" s="12" t="str">
        <f ca="1">IF(A939="","",IF(G939="","Sem vencimento",IF(N939&lt;=0,"Pago",IF(M939&gt;0,IF(G939&lt;TODAY(),"Parcial vencido","Parcial"),IF(G939&lt;TODAY(),"Vencido",IF(G939=TODAY(),"Vence hoje",IF(G939&lt;=TODAY()+LISTAS!$B$4,"Vence em "&amp;LISTAS!$B$4&amp;" dias","Em aberto")))))))</f>
        <v/>
      </c>
      <c r="S939" s="4"/>
      <c r="T939" s="5" t="str">
        <f t="shared" si="59"/>
        <v/>
      </c>
    </row>
    <row r="940" spans="1:20">
      <c r="A940" s="10"/>
      <c r="B940" s="4"/>
      <c r="C940" s="10"/>
      <c r="D940" s="10"/>
      <c r="E940" s="10"/>
      <c r="F940" s="13"/>
      <c r="G940" s="13"/>
      <c r="H940" s="14"/>
      <c r="I940" s="14"/>
      <c r="J940" s="14"/>
      <c r="K940" s="15" t="str">
        <f t="shared" si="56"/>
        <v/>
      </c>
      <c r="L940" s="13"/>
      <c r="M940" s="14"/>
      <c r="N940" s="15" t="str">
        <f t="shared" si="57"/>
        <v/>
      </c>
      <c r="O940" s="10"/>
      <c r="P940" s="10"/>
      <c r="Q940" s="16" t="str">
        <f t="shared" ca="1" si="58"/>
        <v/>
      </c>
      <c r="R940" s="12" t="str">
        <f ca="1">IF(A940="","",IF(G940="","Sem vencimento",IF(N940&lt;=0,"Pago",IF(M940&gt;0,IF(G940&lt;TODAY(),"Parcial vencido","Parcial"),IF(G940&lt;TODAY(),"Vencido",IF(G940=TODAY(),"Vence hoje",IF(G940&lt;=TODAY()+LISTAS!$B$4,"Vence em "&amp;LISTAS!$B$4&amp;" dias","Em aberto")))))))</f>
        <v/>
      </c>
      <c r="S940" s="4"/>
      <c r="T940" s="5" t="str">
        <f t="shared" si="59"/>
        <v/>
      </c>
    </row>
    <row r="941" spans="1:20">
      <c r="A941" s="10"/>
      <c r="B941" s="4"/>
      <c r="C941" s="10"/>
      <c r="D941" s="10"/>
      <c r="E941" s="10"/>
      <c r="F941" s="13"/>
      <c r="G941" s="13"/>
      <c r="H941" s="14"/>
      <c r="I941" s="14"/>
      <c r="J941" s="14"/>
      <c r="K941" s="15" t="str">
        <f t="shared" si="56"/>
        <v/>
      </c>
      <c r="L941" s="13"/>
      <c r="M941" s="14"/>
      <c r="N941" s="15" t="str">
        <f t="shared" si="57"/>
        <v/>
      </c>
      <c r="O941" s="10"/>
      <c r="P941" s="10"/>
      <c r="Q941" s="16" t="str">
        <f t="shared" ca="1" si="58"/>
        <v/>
      </c>
      <c r="R941" s="12" t="str">
        <f ca="1">IF(A941="","",IF(G941="","Sem vencimento",IF(N941&lt;=0,"Pago",IF(M941&gt;0,IF(G941&lt;TODAY(),"Parcial vencido","Parcial"),IF(G941&lt;TODAY(),"Vencido",IF(G941=TODAY(),"Vence hoje",IF(G941&lt;=TODAY()+LISTAS!$B$4,"Vence em "&amp;LISTAS!$B$4&amp;" dias","Em aberto")))))))</f>
        <v/>
      </c>
      <c r="S941" s="4"/>
      <c r="T941" s="5" t="str">
        <f t="shared" si="59"/>
        <v/>
      </c>
    </row>
    <row r="942" spans="1:20">
      <c r="A942" s="10"/>
      <c r="B942" s="4"/>
      <c r="C942" s="10"/>
      <c r="D942" s="10"/>
      <c r="E942" s="10"/>
      <c r="F942" s="13"/>
      <c r="G942" s="13"/>
      <c r="H942" s="14"/>
      <c r="I942" s="14"/>
      <c r="J942" s="14"/>
      <c r="K942" s="15" t="str">
        <f t="shared" si="56"/>
        <v/>
      </c>
      <c r="L942" s="13"/>
      <c r="M942" s="14"/>
      <c r="N942" s="15" t="str">
        <f t="shared" si="57"/>
        <v/>
      </c>
      <c r="O942" s="10"/>
      <c r="P942" s="10"/>
      <c r="Q942" s="16" t="str">
        <f t="shared" ca="1" si="58"/>
        <v/>
      </c>
      <c r="R942" s="12" t="str">
        <f ca="1">IF(A942="","",IF(G942="","Sem vencimento",IF(N942&lt;=0,"Pago",IF(M942&gt;0,IF(G942&lt;TODAY(),"Parcial vencido","Parcial"),IF(G942&lt;TODAY(),"Vencido",IF(G942=TODAY(),"Vence hoje",IF(G942&lt;=TODAY()+LISTAS!$B$4,"Vence em "&amp;LISTAS!$B$4&amp;" dias","Em aberto")))))))</f>
        <v/>
      </c>
      <c r="S942" s="4"/>
      <c r="T942" s="5" t="str">
        <f t="shared" si="59"/>
        <v/>
      </c>
    </row>
    <row r="943" spans="1:20">
      <c r="A943" s="10"/>
      <c r="B943" s="4"/>
      <c r="C943" s="10"/>
      <c r="D943" s="10"/>
      <c r="E943" s="10"/>
      <c r="F943" s="13"/>
      <c r="G943" s="13"/>
      <c r="H943" s="14"/>
      <c r="I943" s="14"/>
      <c r="J943" s="14"/>
      <c r="K943" s="15" t="str">
        <f t="shared" si="56"/>
        <v/>
      </c>
      <c r="L943" s="13"/>
      <c r="M943" s="14"/>
      <c r="N943" s="15" t="str">
        <f t="shared" si="57"/>
        <v/>
      </c>
      <c r="O943" s="10"/>
      <c r="P943" s="10"/>
      <c r="Q943" s="16" t="str">
        <f t="shared" ca="1" si="58"/>
        <v/>
      </c>
      <c r="R943" s="12" t="str">
        <f ca="1">IF(A943="","",IF(G943="","Sem vencimento",IF(N943&lt;=0,"Pago",IF(M943&gt;0,IF(G943&lt;TODAY(),"Parcial vencido","Parcial"),IF(G943&lt;TODAY(),"Vencido",IF(G943=TODAY(),"Vence hoje",IF(G943&lt;=TODAY()+LISTAS!$B$4,"Vence em "&amp;LISTAS!$B$4&amp;" dias","Em aberto")))))))</f>
        <v/>
      </c>
      <c r="S943" s="4"/>
      <c r="T943" s="5" t="str">
        <f t="shared" si="59"/>
        <v/>
      </c>
    </row>
    <row r="944" spans="1:20">
      <c r="A944" s="10"/>
      <c r="B944" s="4"/>
      <c r="C944" s="10"/>
      <c r="D944" s="10"/>
      <c r="E944" s="10"/>
      <c r="F944" s="13"/>
      <c r="G944" s="13"/>
      <c r="H944" s="14"/>
      <c r="I944" s="14"/>
      <c r="J944" s="14"/>
      <c r="K944" s="15" t="str">
        <f t="shared" si="56"/>
        <v/>
      </c>
      <c r="L944" s="13"/>
      <c r="M944" s="14"/>
      <c r="N944" s="15" t="str">
        <f t="shared" si="57"/>
        <v/>
      </c>
      <c r="O944" s="10"/>
      <c r="P944" s="10"/>
      <c r="Q944" s="16" t="str">
        <f t="shared" ca="1" si="58"/>
        <v/>
      </c>
      <c r="R944" s="12" t="str">
        <f ca="1">IF(A944="","",IF(G944="","Sem vencimento",IF(N944&lt;=0,"Pago",IF(M944&gt;0,IF(G944&lt;TODAY(),"Parcial vencido","Parcial"),IF(G944&lt;TODAY(),"Vencido",IF(G944=TODAY(),"Vence hoje",IF(G944&lt;=TODAY()+LISTAS!$B$4,"Vence em "&amp;LISTAS!$B$4&amp;" dias","Em aberto")))))))</f>
        <v/>
      </c>
      <c r="S944" s="4"/>
      <c r="T944" s="5" t="str">
        <f t="shared" si="59"/>
        <v/>
      </c>
    </row>
    <row r="945" spans="1:20">
      <c r="A945" s="10"/>
      <c r="B945" s="4"/>
      <c r="C945" s="10"/>
      <c r="D945" s="10"/>
      <c r="E945" s="10"/>
      <c r="F945" s="13"/>
      <c r="G945" s="13"/>
      <c r="H945" s="14"/>
      <c r="I945" s="14"/>
      <c r="J945" s="14"/>
      <c r="K945" s="15" t="str">
        <f t="shared" si="56"/>
        <v/>
      </c>
      <c r="L945" s="13"/>
      <c r="M945" s="14"/>
      <c r="N945" s="15" t="str">
        <f t="shared" si="57"/>
        <v/>
      </c>
      <c r="O945" s="10"/>
      <c r="P945" s="10"/>
      <c r="Q945" s="16" t="str">
        <f t="shared" ca="1" si="58"/>
        <v/>
      </c>
      <c r="R945" s="12" t="str">
        <f ca="1">IF(A945="","",IF(G945="","Sem vencimento",IF(N945&lt;=0,"Pago",IF(M945&gt;0,IF(G945&lt;TODAY(),"Parcial vencido","Parcial"),IF(G945&lt;TODAY(),"Vencido",IF(G945=TODAY(),"Vence hoje",IF(G945&lt;=TODAY()+LISTAS!$B$4,"Vence em "&amp;LISTAS!$B$4&amp;" dias","Em aberto")))))))</f>
        <v/>
      </c>
      <c r="S945" s="4"/>
      <c r="T945" s="5" t="str">
        <f t="shared" si="59"/>
        <v/>
      </c>
    </row>
    <row r="946" spans="1:20">
      <c r="A946" s="10"/>
      <c r="B946" s="4"/>
      <c r="C946" s="10"/>
      <c r="D946" s="10"/>
      <c r="E946" s="10"/>
      <c r="F946" s="13"/>
      <c r="G946" s="13"/>
      <c r="H946" s="14"/>
      <c r="I946" s="14"/>
      <c r="J946" s="14"/>
      <c r="K946" s="15" t="str">
        <f t="shared" si="56"/>
        <v/>
      </c>
      <c r="L946" s="13"/>
      <c r="M946" s="14"/>
      <c r="N946" s="15" t="str">
        <f t="shared" si="57"/>
        <v/>
      </c>
      <c r="O946" s="10"/>
      <c r="P946" s="10"/>
      <c r="Q946" s="16" t="str">
        <f t="shared" ca="1" si="58"/>
        <v/>
      </c>
      <c r="R946" s="12" t="str">
        <f ca="1">IF(A946="","",IF(G946="","Sem vencimento",IF(N946&lt;=0,"Pago",IF(M946&gt;0,IF(G946&lt;TODAY(),"Parcial vencido","Parcial"),IF(G946&lt;TODAY(),"Vencido",IF(G946=TODAY(),"Vence hoje",IF(G946&lt;=TODAY()+LISTAS!$B$4,"Vence em "&amp;LISTAS!$B$4&amp;" dias","Em aberto")))))))</f>
        <v/>
      </c>
      <c r="S946" s="4"/>
      <c r="T946" s="5" t="str">
        <f t="shared" si="59"/>
        <v/>
      </c>
    </row>
    <row r="947" spans="1:20">
      <c r="A947" s="10"/>
      <c r="B947" s="4"/>
      <c r="C947" s="10"/>
      <c r="D947" s="10"/>
      <c r="E947" s="10"/>
      <c r="F947" s="13"/>
      <c r="G947" s="13"/>
      <c r="H947" s="14"/>
      <c r="I947" s="14"/>
      <c r="J947" s="14"/>
      <c r="K947" s="15" t="str">
        <f t="shared" si="56"/>
        <v/>
      </c>
      <c r="L947" s="13"/>
      <c r="M947" s="14"/>
      <c r="N947" s="15" t="str">
        <f t="shared" si="57"/>
        <v/>
      </c>
      <c r="O947" s="10"/>
      <c r="P947" s="10"/>
      <c r="Q947" s="16" t="str">
        <f t="shared" ca="1" si="58"/>
        <v/>
      </c>
      <c r="R947" s="12" t="str">
        <f ca="1">IF(A947="","",IF(G947="","Sem vencimento",IF(N947&lt;=0,"Pago",IF(M947&gt;0,IF(G947&lt;TODAY(),"Parcial vencido","Parcial"),IF(G947&lt;TODAY(),"Vencido",IF(G947=TODAY(),"Vence hoje",IF(G947&lt;=TODAY()+LISTAS!$B$4,"Vence em "&amp;LISTAS!$B$4&amp;" dias","Em aberto")))))))</f>
        <v/>
      </c>
      <c r="S947" s="4"/>
      <c r="T947" s="5" t="str">
        <f t="shared" si="59"/>
        <v/>
      </c>
    </row>
    <row r="948" spans="1:20">
      <c r="A948" s="10"/>
      <c r="B948" s="4"/>
      <c r="C948" s="10"/>
      <c r="D948" s="10"/>
      <c r="E948" s="10"/>
      <c r="F948" s="13"/>
      <c r="G948" s="13"/>
      <c r="H948" s="14"/>
      <c r="I948" s="14"/>
      <c r="J948" s="14"/>
      <c r="K948" s="15" t="str">
        <f t="shared" si="56"/>
        <v/>
      </c>
      <c r="L948" s="13"/>
      <c r="M948" s="14"/>
      <c r="N948" s="15" t="str">
        <f t="shared" si="57"/>
        <v/>
      </c>
      <c r="O948" s="10"/>
      <c r="P948" s="10"/>
      <c r="Q948" s="16" t="str">
        <f t="shared" ca="1" si="58"/>
        <v/>
      </c>
      <c r="R948" s="12" t="str">
        <f ca="1">IF(A948="","",IF(G948="","Sem vencimento",IF(N948&lt;=0,"Pago",IF(M948&gt;0,IF(G948&lt;TODAY(),"Parcial vencido","Parcial"),IF(G948&lt;TODAY(),"Vencido",IF(G948=TODAY(),"Vence hoje",IF(G948&lt;=TODAY()+LISTAS!$B$4,"Vence em "&amp;LISTAS!$B$4&amp;" dias","Em aberto")))))))</f>
        <v/>
      </c>
      <c r="S948" s="4"/>
      <c r="T948" s="5" t="str">
        <f t="shared" si="59"/>
        <v/>
      </c>
    </row>
    <row r="949" spans="1:20">
      <c r="A949" s="10"/>
      <c r="B949" s="4"/>
      <c r="C949" s="10"/>
      <c r="D949" s="10"/>
      <c r="E949" s="10"/>
      <c r="F949" s="13"/>
      <c r="G949" s="13"/>
      <c r="H949" s="14"/>
      <c r="I949" s="14"/>
      <c r="J949" s="14"/>
      <c r="K949" s="15" t="str">
        <f t="shared" si="56"/>
        <v/>
      </c>
      <c r="L949" s="13"/>
      <c r="M949" s="14"/>
      <c r="N949" s="15" t="str">
        <f t="shared" si="57"/>
        <v/>
      </c>
      <c r="O949" s="10"/>
      <c r="P949" s="10"/>
      <c r="Q949" s="16" t="str">
        <f t="shared" ca="1" si="58"/>
        <v/>
      </c>
      <c r="R949" s="12" t="str">
        <f ca="1">IF(A949="","",IF(G949="","Sem vencimento",IF(N949&lt;=0,"Pago",IF(M949&gt;0,IF(G949&lt;TODAY(),"Parcial vencido","Parcial"),IF(G949&lt;TODAY(),"Vencido",IF(G949=TODAY(),"Vence hoje",IF(G949&lt;=TODAY()+LISTAS!$B$4,"Vence em "&amp;LISTAS!$B$4&amp;" dias","Em aberto")))))))</f>
        <v/>
      </c>
      <c r="S949" s="4"/>
      <c r="T949" s="5" t="str">
        <f t="shared" si="59"/>
        <v/>
      </c>
    </row>
    <row r="950" spans="1:20">
      <c r="A950" s="10"/>
      <c r="B950" s="4"/>
      <c r="C950" s="10"/>
      <c r="D950" s="10"/>
      <c r="E950" s="10"/>
      <c r="F950" s="13"/>
      <c r="G950" s="13"/>
      <c r="H950" s="14"/>
      <c r="I950" s="14"/>
      <c r="J950" s="14"/>
      <c r="K950" s="15" t="str">
        <f t="shared" si="56"/>
        <v/>
      </c>
      <c r="L950" s="13"/>
      <c r="M950" s="14"/>
      <c r="N950" s="15" t="str">
        <f t="shared" si="57"/>
        <v/>
      </c>
      <c r="O950" s="10"/>
      <c r="P950" s="10"/>
      <c r="Q950" s="16" t="str">
        <f t="shared" ca="1" si="58"/>
        <v/>
      </c>
      <c r="R950" s="12" t="str">
        <f ca="1">IF(A950="","",IF(G950="","Sem vencimento",IF(N950&lt;=0,"Pago",IF(M950&gt;0,IF(G950&lt;TODAY(),"Parcial vencido","Parcial"),IF(G950&lt;TODAY(),"Vencido",IF(G950=TODAY(),"Vence hoje",IF(G950&lt;=TODAY()+LISTAS!$B$4,"Vence em "&amp;LISTAS!$B$4&amp;" dias","Em aberto")))))))</f>
        <v/>
      </c>
      <c r="S950" s="4"/>
      <c r="T950" s="5" t="str">
        <f t="shared" si="59"/>
        <v/>
      </c>
    </row>
    <row r="951" spans="1:20">
      <c r="A951" s="10"/>
      <c r="B951" s="4"/>
      <c r="C951" s="10"/>
      <c r="D951" s="10"/>
      <c r="E951" s="10"/>
      <c r="F951" s="13"/>
      <c r="G951" s="13"/>
      <c r="H951" s="14"/>
      <c r="I951" s="14"/>
      <c r="J951" s="14"/>
      <c r="K951" s="15" t="str">
        <f t="shared" si="56"/>
        <v/>
      </c>
      <c r="L951" s="13"/>
      <c r="M951" s="14"/>
      <c r="N951" s="15" t="str">
        <f t="shared" si="57"/>
        <v/>
      </c>
      <c r="O951" s="10"/>
      <c r="P951" s="10"/>
      <c r="Q951" s="16" t="str">
        <f t="shared" ca="1" si="58"/>
        <v/>
      </c>
      <c r="R951" s="12" t="str">
        <f ca="1">IF(A951="","",IF(G951="","Sem vencimento",IF(N951&lt;=0,"Pago",IF(M951&gt;0,IF(G951&lt;TODAY(),"Parcial vencido","Parcial"),IF(G951&lt;TODAY(),"Vencido",IF(G951=TODAY(),"Vence hoje",IF(G951&lt;=TODAY()+LISTAS!$B$4,"Vence em "&amp;LISTAS!$B$4&amp;" dias","Em aberto")))))))</f>
        <v/>
      </c>
      <c r="S951" s="4"/>
      <c r="T951" s="5" t="str">
        <f t="shared" si="59"/>
        <v/>
      </c>
    </row>
    <row r="952" spans="1:20">
      <c r="A952" s="10"/>
      <c r="B952" s="4"/>
      <c r="C952" s="10"/>
      <c r="D952" s="10"/>
      <c r="E952" s="10"/>
      <c r="F952" s="13"/>
      <c r="G952" s="13"/>
      <c r="H952" s="14"/>
      <c r="I952" s="14"/>
      <c r="J952" s="14"/>
      <c r="K952" s="15" t="str">
        <f t="shared" si="56"/>
        <v/>
      </c>
      <c r="L952" s="13"/>
      <c r="M952" s="14"/>
      <c r="N952" s="15" t="str">
        <f t="shared" si="57"/>
        <v/>
      </c>
      <c r="O952" s="10"/>
      <c r="P952" s="10"/>
      <c r="Q952" s="16" t="str">
        <f t="shared" ca="1" si="58"/>
        <v/>
      </c>
      <c r="R952" s="12" t="str">
        <f ca="1">IF(A952="","",IF(G952="","Sem vencimento",IF(N952&lt;=0,"Pago",IF(M952&gt;0,IF(G952&lt;TODAY(),"Parcial vencido","Parcial"),IF(G952&lt;TODAY(),"Vencido",IF(G952=TODAY(),"Vence hoje",IF(G952&lt;=TODAY()+LISTAS!$B$4,"Vence em "&amp;LISTAS!$B$4&amp;" dias","Em aberto")))))))</f>
        <v/>
      </c>
      <c r="S952" s="4"/>
      <c r="T952" s="5" t="str">
        <f t="shared" si="59"/>
        <v/>
      </c>
    </row>
    <row r="953" spans="1:20">
      <c r="A953" s="10"/>
      <c r="B953" s="4"/>
      <c r="C953" s="10"/>
      <c r="D953" s="10"/>
      <c r="E953" s="10"/>
      <c r="F953" s="13"/>
      <c r="G953" s="13"/>
      <c r="H953" s="14"/>
      <c r="I953" s="14"/>
      <c r="J953" s="14"/>
      <c r="K953" s="15" t="str">
        <f t="shared" si="56"/>
        <v/>
      </c>
      <c r="L953" s="13"/>
      <c r="M953" s="14"/>
      <c r="N953" s="15" t="str">
        <f t="shared" si="57"/>
        <v/>
      </c>
      <c r="O953" s="10"/>
      <c r="P953" s="10"/>
      <c r="Q953" s="16" t="str">
        <f t="shared" ca="1" si="58"/>
        <v/>
      </c>
      <c r="R953" s="12" t="str">
        <f ca="1">IF(A953="","",IF(G953="","Sem vencimento",IF(N953&lt;=0,"Pago",IF(M953&gt;0,IF(G953&lt;TODAY(),"Parcial vencido","Parcial"),IF(G953&lt;TODAY(),"Vencido",IF(G953=TODAY(),"Vence hoje",IF(G953&lt;=TODAY()+LISTAS!$B$4,"Vence em "&amp;LISTAS!$B$4&amp;" dias","Em aberto")))))))</f>
        <v/>
      </c>
      <c r="S953" s="4"/>
      <c r="T953" s="5" t="str">
        <f t="shared" si="59"/>
        <v/>
      </c>
    </row>
    <row r="954" spans="1:20">
      <c r="A954" s="10"/>
      <c r="B954" s="4"/>
      <c r="C954" s="10"/>
      <c r="D954" s="10"/>
      <c r="E954" s="10"/>
      <c r="F954" s="13"/>
      <c r="G954" s="13"/>
      <c r="H954" s="14"/>
      <c r="I954" s="14"/>
      <c r="J954" s="14"/>
      <c r="K954" s="15" t="str">
        <f t="shared" si="56"/>
        <v/>
      </c>
      <c r="L954" s="13"/>
      <c r="M954" s="14"/>
      <c r="N954" s="15" t="str">
        <f t="shared" si="57"/>
        <v/>
      </c>
      <c r="O954" s="10"/>
      <c r="P954" s="10"/>
      <c r="Q954" s="16" t="str">
        <f t="shared" ca="1" si="58"/>
        <v/>
      </c>
      <c r="R954" s="12" t="str">
        <f ca="1">IF(A954="","",IF(G954="","Sem vencimento",IF(N954&lt;=0,"Pago",IF(M954&gt;0,IF(G954&lt;TODAY(),"Parcial vencido","Parcial"),IF(G954&lt;TODAY(),"Vencido",IF(G954=TODAY(),"Vence hoje",IF(G954&lt;=TODAY()+LISTAS!$B$4,"Vence em "&amp;LISTAS!$B$4&amp;" dias","Em aberto")))))))</f>
        <v/>
      </c>
      <c r="S954" s="4"/>
      <c r="T954" s="5" t="str">
        <f t="shared" si="59"/>
        <v/>
      </c>
    </row>
    <row r="955" spans="1:20">
      <c r="A955" s="10"/>
      <c r="B955" s="4"/>
      <c r="C955" s="10"/>
      <c r="D955" s="10"/>
      <c r="E955" s="10"/>
      <c r="F955" s="13"/>
      <c r="G955" s="13"/>
      <c r="H955" s="14"/>
      <c r="I955" s="14"/>
      <c r="J955" s="14"/>
      <c r="K955" s="15" t="str">
        <f t="shared" si="56"/>
        <v/>
      </c>
      <c r="L955" s="13"/>
      <c r="M955" s="14"/>
      <c r="N955" s="15" t="str">
        <f t="shared" si="57"/>
        <v/>
      </c>
      <c r="O955" s="10"/>
      <c r="P955" s="10"/>
      <c r="Q955" s="16" t="str">
        <f t="shared" ca="1" si="58"/>
        <v/>
      </c>
      <c r="R955" s="12" t="str">
        <f ca="1">IF(A955="","",IF(G955="","Sem vencimento",IF(N955&lt;=0,"Pago",IF(M955&gt;0,IF(G955&lt;TODAY(),"Parcial vencido","Parcial"),IF(G955&lt;TODAY(),"Vencido",IF(G955=TODAY(),"Vence hoje",IF(G955&lt;=TODAY()+LISTAS!$B$4,"Vence em "&amp;LISTAS!$B$4&amp;" dias","Em aberto")))))))</f>
        <v/>
      </c>
      <c r="S955" s="4"/>
      <c r="T955" s="5" t="str">
        <f t="shared" si="59"/>
        <v/>
      </c>
    </row>
    <row r="956" spans="1:20">
      <c r="A956" s="10"/>
      <c r="B956" s="4"/>
      <c r="C956" s="10"/>
      <c r="D956" s="10"/>
      <c r="E956" s="10"/>
      <c r="F956" s="13"/>
      <c r="G956" s="13"/>
      <c r="H956" s="14"/>
      <c r="I956" s="14"/>
      <c r="J956" s="14"/>
      <c r="K956" s="15" t="str">
        <f t="shared" si="56"/>
        <v/>
      </c>
      <c r="L956" s="13"/>
      <c r="M956" s="14"/>
      <c r="N956" s="15" t="str">
        <f t="shared" si="57"/>
        <v/>
      </c>
      <c r="O956" s="10"/>
      <c r="P956" s="10"/>
      <c r="Q956" s="16" t="str">
        <f t="shared" ca="1" si="58"/>
        <v/>
      </c>
      <c r="R956" s="12" t="str">
        <f ca="1">IF(A956="","",IF(G956="","Sem vencimento",IF(N956&lt;=0,"Pago",IF(M956&gt;0,IF(G956&lt;TODAY(),"Parcial vencido","Parcial"),IF(G956&lt;TODAY(),"Vencido",IF(G956=TODAY(),"Vence hoje",IF(G956&lt;=TODAY()+LISTAS!$B$4,"Vence em "&amp;LISTAS!$B$4&amp;" dias","Em aberto")))))))</f>
        <v/>
      </c>
      <c r="S956" s="4"/>
      <c r="T956" s="5" t="str">
        <f t="shared" si="59"/>
        <v/>
      </c>
    </row>
    <row r="957" spans="1:20">
      <c r="A957" s="10"/>
      <c r="B957" s="4"/>
      <c r="C957" s="10"/>
      <c r="D957" s="10"/>
      <c r="E957" s="10"/>
      <c r="F957" s="13"/>
      <c r="G957" s="13"/>
      <c r="H957" s="14"/>
      <c r="I957" s="14"/>
      <c r="J957" s="14"/>
      <c r="K957" s="15" t="str">
        <f t="shared" si="56"/>
        <v/>
      </c>
      <c r="L957" s="13"/>
      <c r="M957" s="14"/>
      <c r="N957" s="15" t="str">
        <f t="shared" si="57"/>
        <v/>
      </c>
      <c r="O957" s="10"/>
      <c r="P957" s="10"/>
      <c r="Q957" s="16" t="str">
        <f t="shared" ca="1" si="58"/>
        <v/>
      </c>
      <c r="R957" s="12" t="str">
        <f ca="1">IF(A957="","",IF(G957="","Sem vencimento",IF(N957&lt;=0,"Pago",IF(M957&gt;0,IF(G957&lt;TODAY(),"Parcial vencido","Parcial"),IF(G957&lt;TODAY(),"Vencido",IF(G957=TODAY(),"Vence hoje",IF(G957&lt;=TODAY()+LISTAS!$B$4,"Vence em "&amp;LISTAS!$B$4&amp;" dias","Em aberto")))))))</f>
        <v/>
      </c>
      <c r="S957" s="4"/>
      <c r="T957" s="5" t="str">
        <f t="shared" si="59"/>
        <v/>
      </c>
    </row>
    <row r="958" spans="1:20">
      <c r="A958" s="10"/>
      <c r="B958" s="4"/>
      <c r="C958" s="10"/>
      <c r="D958" s="10"/>
      <c r="E958" s="10"/>
      <c r="F958" s="13"/>
      <c r="G958" s="13"/>
      <c r="H958" s="14"/>
      <c r="I958" s="14"/>
      <c r="J958" s="14"/>
      <c r="K958" s="15" t="str">
        <f t="shared" si="56"/>
        <v/>
      </c>
      <c r="L958" s="13"/>
      <c r="M958" s="14"/>
      <c r="N958" s="15" t="str">
        <f t="shared" si="57"/>
        <v/>
      </c>
      <c r="O958" s="10"/>
      <c r="P958" s="10"/>
      <c r="Q958" s="16" t="str">
        <f t="shared" ca="1" si="58"/>
        <v/>
      </c>
      <c r="R958" s="12" t="str">
        <f ca="1">IF(A958="","",IF(G958="","Sem vencimento",IF(N958&lt;=0,"Pago",IF(M958&gt;0,IF(G958&lt;TODAY(),"Parcial vencido","Parcial"),IF(G958&lt;TODAY(),"Vencido",IF(G958=TODAY(),"Vence hoje",IF(G958&lt;=TODAY()+LISTAS!$B$4,"Vence em "&amp;LISTAS!$B$4&amp;" dias","Em aberto")))))))</f>
        <v/>
      </c>
      <c r="S958" s="4"/>
      <c r="T958" s="5" t="str">
        <f t="shared" si="59"/>
        <v/>
      </c>
    </row>
    <row r="959" spans="1:20">
      <c r="A959" s="10"/>
      <c r="B959" s="4"/>
      <c r="C959" s="10"/>
      <c r="D959" s="10"/>
      <c r="E959" s="10"/>
      <c r="F959" s="13"/>
      <c r="G959" s="13"/>
      <c r="H959" s="14"/>
      <c r="I959" s="14"/>
      <c r="J959" s="14"/>
      <c r="K959" s="15" t="str">
        <f t="shared" si="56"/>
        <v/>
      </c>
      <c r="L959" s="13"/>
      <c r="M959" s="14"/>
      <c r="N959" s="15" t="str">
        <f t="shared" si="57"/>
        <v/>
      </c>
      <c r="O959" s="10"/>
      <c r="P959" s="10"/>
      <c r="Q959" s="16" t="str">
        <f t="shared" ca="1" si="58"/>
        <v/>
      </c>
      <c r="R959" s="12" t="str">
        <f ca="1">IF(A959="","",IF(G959="","Sem vencimento",IF(N959&lt;=0,"Pago",IF(M959&gt;0,IF(G959&lt;TODAY(),"Parcial vencido","Parcial"),IF(G959&lt;TODAY(),"Vencido",IF(G959=TODAY(),"Vence hoje",IF(G959&lt;=TODAY()+LISTAS!$B$4,"Vence em "&amp;LISTAS!$B$4&amp;" dias","Em aberto")))))))</f>
        <v/>
      </c>
      <c r="S959" s="4"/>
      <c r="T959" s="5" t="str">
        <f t="shared" si="59"/>
        <v/>
      </c>
    </row>
    <row r="960" spans="1:20">
      <c r="A960" s="10"/>
      <c r="B960" s="4"/>
      <c r="C960" s="10"/>
      <c r="D960" s="10"/>
      <c r="E960" s="10"/>
      <c r="F960" s="13"/>
      <c r="G960" s="13"/>
      <c r="H960" s="14"/>
      <c r="I960" s="14"/>
      <c r="J960" s="14"/>
      <c r="K960" s="15" t="str">
        <f t="shared" si="56"/>
        <v/>
      </c>
      <c r="L960" s="13"/>
      <c r="M960" s="14"/>
      <c r="N960" s="15" t="str">
        <f t="shared" si="57"/>
        <v/>
      </c>
      <c r="O960" s="10"/>
      <c r="P960" s="10"/>
      <c r="Q960" s="16" t="str">
        <f t="shared" ca="1" si="58"/>
        <v/>
      </c>
      <c r="R960" s="12" t="str">
        <f ca="1">IF(A960="","",IF(G960="","Sem vencimento",IF(N960&lt;=0,"Pago",IF(M960&gt;0,IF(G960&lt;TODAY(),"Parcial vencido","Parcial"),IF(G960&lt;TODAY(),"Vencido",IF(G960=TODAY(),"Vence hoje",IF(G960&lt;=TODAY()+LISTAS!$B$4,"Vence em "&amp;LISTAS!$B$4&amp;" dias","Em aberto")))))))</f>
        <v/>
      </c>
      <c r="S960" s="4"/>
      <c r="T960" s="5" t="str">
        <f t="shared" si="59"/>
        <v/>
      </c>
    </row>
    <row r="961" spans="1:20">
      <c r="A961" s="10"/>
      <c r="B961" s="4"/>
      <c r="C961" s="10"/>
      <c r="D961" s="10"/>
      <c r="E961" s="10"/>
      <c r="F961" s="13"/>
      <c r="G961" s="13"/>
      <c r="H961" s="14"/>
      <c r="I961" s="14"/>
      <c r="J961" s="14"/>
      <c r="K961" s="15" t="str">
        <f t="shared" si="56"/>
        <v/>
      </c>
      <c r="L961" s="13"/>
      <c r="M961" s="14"/>
      <c r="N961" s="15" t="str">
        <f t="shared" si="57"/>
        <v/>
      </c>
      <c r="O961" s="10"/>
      <c r="P961" s="10"/>
      <c r="Q961" s="16" t="str">
        <f t="shared" ca="1" si="58"/>
        <v/>
      </c>
      <c r="R961" s="12" t="str">
        <f ca="1">IF(A961="","",IF(G961="","Sem vencimento",IF(N961&lt;=0,"Pago",IF(M961&gt;0,IF(G961&lt;TODAY(),"Parcial vencido","Parcial"),IF(G961&lt;TODAY(),"Vencido",IF(G961=TODAY(),"Vence hoje",IF(G961&lt;=TODAY()+LISTAS!$B$4,"Vence em "&amp;LISTAS!$B$4&amp;" dias","Em aberto")))))))</f>
        <v/>
      </c>
      <c r="S961" s="4"/>
      <c r="T961" s="5" t="str">
        <f t="shared" si="59"/>
        <v/>
      </c>
    </row>
    <row r="962" spans="1:20">
      <c r="A962" s="10"/>
      <c r="B962" s="4"/>
      <c r="C962" s="10"/>
      <c r="D962" s="10"/>
      <c r="E962" s="10"/>
      <c r="F962" s="13"/>
      <c r="G962" s="13"/>
      <c r="H962" s="14"/>
      <c r="I962" s="14"/>
      <c r="J962" s="14"/>
      <c r="K962" s="15" t="str">
        <f t="shared" si="56"/>
        <v/>
      </c>
      <c r="L962" s="13"/>
      <c r="M962" s="14"/>
      <c r="N962" s="15" t="str">
        <f t="shared" si="57"/>
        <v/>
      </c>
      <c r="O962" s="10"/>
      <c r="P962" s="10"/>
      <c r="Q962" s="16" t="str">
        <f t="shared" ca="1" si="58"/>
        <v/>
      </c>
      <c r="R962" s="12" t="str">
        <f ca="1">IF(A962="","",IF(G962="","Sem vencimento",IF(N962&lt;=0,"Pago",IF(M962&gt;0,IF(G962&lt;TODAY(),"Parcial vencido","Parcial"),IF(G962&lt;TODAY(),"Vencido",IF(G962=TODAY(),"Vence hoje",IF(G962&lt;=TODAY()+LISTAS!$B$4,"Vence em "&amp;LISTAS!$B$4&amp;" dias","Em aberto")))))))</f>
        <v/>
      </c>
      <c r="S962" s="4"/>
      <c r="T962" s="5" t="str">
        <f t="shared" si="59"/>
        <v/>
      </c>
    </row>
    <row r="963" spans="1:20">
      <c r="A963" s="10"/>
      <c r="B963" s="4"/>
      <c r="C963" s="10"/>
      <c r="D963" s="10"/>
      <c r="E963" s="10"/>
      <c r="F963" s="13"/>
      <c r="G963" s="13"/>
      <c r="H963" s="14"/>
      <c r="I963" s="14"/>
      <c r="J963" s="14"/>
      <c r="K963" s="15" t="str">
        <f t="shared" si="56"/>
        <v/>
      </c>
      <c r="L963" s="13"/>
      <c r="M963" s="14"/>
      <c r="N963" s="15" t="str">
        <f t="shared" si="57"/>
        <v/>
      </c>
      <c r="O963" s="10"/>
      <c r="P963" s="10"/>
      <c r="Q963" s="16" t="str">
        <f t="shared" ca="1" si="58"/>
        <v/>
      </c>
      <c r="R963" s="12" t="str">
        <f ca="1">IF(A963="","",IF(G963="","Sem vencimento",IF(N963&lt;=0,"Pago",IF(M963&gt;0,IF(G963&lt;TODAY(),"Parcial vencido","Parcial"),IF(G963&lt;TODAY(),"Vencido",IF(G963=TODAY(),"Vence hoje",IF(G963&lt;=TODAY()+LISTAS!$B$4,"Vence em "&amp;LISTAS!$B$4&amp;" dias","Em aberto")))))))</f>
        <v/>
      </c>
      <c r="S963" s="4"/>
      <c r="T963" s="5" t="str">
        <f t="shared" si="59"/>
        <v/>
      </c>
    </row>
    <row r="964" spans="1:20">
      <c r="A964" s="10"/>
      <c r="B964" s="4"/>
      <c r="C964" s="10"/>
      <c r="D964" s="10"/>
      <c r="E964" s="10"/>
      <c r="F964" s="13"/>
      <c r="G964" s="13"/>
      <c r="H964" s="14"/>
      <c r="I964" s="14"/>
      <c r="J964" s="14"/>
      <c r="K964" s="15" t="str">
        <f t="shared" si="56"/>
        <v/>
      </c>
      <c r="L964" s="13"/>
      <c r="M964" s="14"/>
      <c r="N964" s="15" t="str">
        <f t="shared" si="57"/>
        <v/>
      </c>
      <c r="O964" s="10"/>
      <c r="P964" s="10"/>
      <c r="Q964" s="16" t="str">
        <f t="shared" ca="1" si="58"/>
        <v/>
      </c>
      <c r="R964" s="12" t="str">
        <f ca="1">IF(A964="","",IF(G964="","Sem vencimento",IF(N964&lt;=0,"Pago",IF(M964&gt;0,IF(G964&lt;TODAY(),"Parcial vencido","Parcial"),IF(G964&lt;TODAY(),"Vencido",IF(G964=TODAY(),"Vence hoje",IF(G964&lt;=TODAY()+LISTAS!$B$4,"Vence em "&amp;LISTAS!$B$4&amp;" dias","Em aberto")))))))</f>
        <v/>
      </c>
      <c r="S964" s="4"/>
      <c r="T964" s="5" t="str">
        <f t="shared" si="59"/>
        <v/>
      </c>
    </row>
    <row r="965" spans="1:20">
      <c r="A965" s="10"/>
      <c r="B965" s="4"/>
      <c r="C965" s="10"/>
      <c r="D965" s="10"/>
      <c r="E965" s="10"/>
      <c r="F965" s="13"/>
      <c r="G965" s="13"/>
      <c r="H965" s="14"/>
      <c r="I965" s="14"/>
      <c r="J965" s="14"/>
      <c r="K965" s="15" t="str">
        <f t="shared" ref="K965:K1028" si="60">IF(A965="","",MAX(H965-I965+J965,0))</f>
        <v/>
      </c>
      <c r="L965" s="13"/>
      <c r="M965" s="14"/>
      <c r="N965" s="15" t="str">
        <f t="shared" ref="N965:N1028" si="61">IF(A965="","",MAX(K965-M965,0))</f>
        <v/>
      </c>
      <c r="O965" s="10"/>
      <c r="P965" s="10"/>
      <c r="Q965" s="16" t="str">
        <f t="shared" ref="Q965:Q1004" ca="1" si="62">IF(OR(A965="",G965="",N965&lt;=0),"",G965-TODAY())</f>
        <v/>
      </c>
      <c r="R965" s="12" t="str">
        <f ca="1">IF(A965="","",IF(G965="","Sem vencimento",IF(N965&lt;=0,"Pago",IF(M965&gt;0,IF(G965&lt;TODAY(),"Parcial vencido","Parcial"),IF(G965&lt;TODAY(),"Vencido",IF(G965=TODAY(),"Vence hoje",IF(G965&lt;=TODAY()+LISTAS!$B$4,"Vence em "&amp;LISTAS!$B$4&amp;" dias","Em aberto")))))))</f>
        <v/>
      </c>
      <c r="S965" s="4"/>
      <c r="T965" s="5" t="str">
        <f t="shared" ref="T965:T1004" si="63">IF(A965="","",IF(C965="","Categoria; ","")&amp;IF(G965="","Vencimento; ","")&amp;IF(H965&lt;=0,"Valor; ","")&amp;IF(P965="","Responsável; ","")&amp;IF(AND(M965&gt;0,L965=""),"Data pgto.; ","")&amp;IF(AND(L965&lt;&gt;"",M965&lt;=0),"Valor pago; ","")&amp;IF(M965&gt;K965,"Pagamento &gt; previsto; ","")&amp;IF(AND(E965&lt;&gt;"",COUNTIFS($A$5:$A$1004,A965,$E$5:$E$1004,E965)&gt;1),"Possível duplicidade; ",""))</f>
        <v/>
      </c>
    </row>
    <row r="966" spans="1:20">
      <c r="A966" s="10"/>
      <c r="B966" s="4"/>
      <c r="C966" s="10"/>
      <c r="D966" s="10"/>
      <c r="E966" s="10"/>
      <c r="F966" s="13"/>
      <c r="G966" s="13"/>
      <c r="H966" s="14"/>
      <c r="I966" s="14"/>
      <c r="J966" s="14"/>
      <c r="K966" s="15" t="str">
        <f t="shared" si="60"/>
        <v/>
      </c>
      <c r="L966" s="13"/>
      <c r="M966" s="14"/>
      <c r="N966" s="15" t="str">
        <f t="shared" si="61"/>
        <v/>
      </c>
      <c r="O966" s="10"/>
      <c r="P966" s="10"/>
      <c r="Q966" s="16" t="str">
        <f t="shared" ca="1" si="62"/>
        <v/>
      </c>
      <c r="R966" s="12" t="str">
        <f ca="1">IF(A966="","",IF(G966="","Sem vencimento",IF(N966&lt;=0,"Pago",IF(M966&gt;0,IF(G966&lt;TODAY(),"Parcial vencido","Parcial"),IF(G966&lt;TODAY(),"Vencido",IF(G966=TODAY(),"Vence hoje",IF(G966&lt;=TODAY()+LISTAS!$B$4,"Vence em "&amp;LISTAS!$B$4&amp;" dias","Em aberto")))))))</f>
        <v/>
      </c>
      <c r="S966" s="4"/>
      <c r="T966" s="5" t="str">
        <f t="shared" si="63"/>
        <v/>
      </c>
    </row>
    <row r="967" spans="1:20">
      <c r="A967" s="10"/>
      <c r="B967" s="4"/>
      <c r="C967" s="10"/>
      <c r="D967" s="10"/>
      <c r="E967" s="10"/>
      <c r="F967" s="13"/>
      <c r="G967" s="13"/>
      <c r="H967" s="14"/>
      <c r="I967" s="14"/>
      <c r="J967" s="14"/>
      <c r="K967" s="15" t="str">
        <f t="shared" si="60"/>
        <v/>
      </c>
      <c r="L967" s="13"/>
      <c r="M967" s="14"/>
      <c r="N967" s="15" t="str">
        <f t="shared" si="61"/>
        <v/>
      </c>
      <c r="O967" s="10"/>
      <c r="P967" s="10"/>
      <c r="Q967" s="16" t="str">
        <f t="shared" ca="1" si="62"/>
        <v/>
      </c>
      <c r="R967" s="12" t="str">
        <f ca="1">IF(A967="","",IF(G967="","Sem vencimento",IF(N967&lt;=0,"Pago",IF(M967&gt;0,IF(G967&lt;TODAY(),"Parcial vencido","Parcial"),IF(G967&lt;TODAY(),"Vencido",IF(G967=TODAY(),"Vence hoje",IF(G967&lt;=TODAY()+LISTAS!$B$4,"Vence em "&amp;LISTAS!$B$4&amp;" dias","Em aberto")))))))</f>
        <v/>
      </c>
      <c r="S967" s="4"/>
      <c r="T967" s="5" t="str">
        <f t="shared" si="63"/>
        <v/>
      </c>
    </row>
    <row r="968" spans="1:20">
      <c r="A968" s="10"/>
      <c r="B968" s="4"/>
      <c r="C968" s="10"/>
      <c r="D968" s="10"/>
      <c r="E968" s="10"/>
      <c r="F968" s="13"/>
      <c r="G968" s="13"/>
      <c r="H968" s="14"/>
      <c r="I968" s="14"/>
      <c r="J968" s="14"/>
      <c r="K968" s="15" t="str">
        <f t="shared" si="60"/>
        <v/>
      </c>
      <c r="L968" s="13"/>
      <c r="M968" s="14"/>
      <c r="N968" s="15" t="str">
        <f t="shared" si="61"/>
        <v/>
      </c>
      <c r="O968" s="10"/>
      <c r="P968" s="10"/>
      <c r="Q968" s="16" t="str">
        <f t="shared" ca="1" si="62"/>
        <v/>
      </c>
      <c r="R968" s="12" t="str">
        <f ca="1">IF(A968="","",IF(G968="","Sem vencimento",IF(N968&lt;=0,"Pago",IF(M968&gt;0,IF(G968&lt;TODAY(),"Parcial vencido","Parcial"),IF(G968&lt;TODAY(),"Vencido",IF(G968=TODAY(),"Vence hoje",IF(G968&lt;=TODAY()+LISTAS!$B$4,"Vence em "&amp;LISTAS!$B$4&amp;" dias","Em aberto")))))))</f>
        <v/>
      </c>
      <c r="S968" s="4"/>
      <c r="T968" s="5" t="str">
        <f t="shared" si="63"/>
        <v/>
      </c>
    </row>
    <row r="969" spans="1:20">
      <c r="A969" s="10"/>
      <c r="B969" s="4"/>
      <c r="C969" s="10"/>
      <c r="D969" s="10"/>
      <c r="E969" s="10"/>
      <c r="F969" s="13"/>
      <c r="G969" s="13"/>
      <c r="H969" s="14"/>
      <c r="I969" s="14"/>
      <c r="J969" s="14"/>
      <c r="K969" s="15" t="str">
        <f t="shared" si="60"/>
        <v/>
      </c>
      <c r="L969" s="13"/>
      <c r="M969" s="14"/>
      <c r="N969" s="15" t="str">
        <f t="shared" si="61"/>
        <v/>
      </c>
      <c r="O969" s="10"/>
      <c r="P969" s="10"/>
      <c r="Q969" s="16" t="str">
        <f t="shared" ca="1" si="62"/>
        <v/>
      </c>
      <c r="R969" s="12" t="str">
        <f ca="1">IF(A969="","",IF(G969="","Sem vencimento",IF(N969&lt;=0,"Pago",IF(M969&gt;0,IF(G969&lt;TODAY(),"Parcial vencido","Parcial"),IF(G969&lt;TODAY(),"Vencido",IF(G969=TODAY(),"Vence hoje",IF(G969&lt;=TODAY()+LISTAS!$B$4,"Vence em "&amp;LISTAS!$B$4&amp;" dias","Em aberto")))))))</f>
        <v/>
      </c>
      <c r="S969" s="4"/>
      <c r="T969" s="5" t="str">
        <f t="shared" si="63"/>
        <v/>
      </c>
    </row>
    <row r="970" spans="1:20">
      <c r="A970" s="10"/>
      <c r="B970" s="4"/>
      <c r="C970" s="10"/>
      <c r="D970" s="10"/>
      <c r="E970" s="10"/>
      <c r="F970" s="13"/>
      <c r="G970" s="13"/>
      <c r="H970" s="14"/>
      <c r="I970" s="14"/>
      <c r="J970" s="14"/>
      <c r="K970" s="15" t="str">
        <f t="shared" si="60"/>
        <v/>
      </c>
      <c r="L970" s="13"/>
      <c r="M970" s="14"/>
      <c r="N970" s="15" t="str">
        <f t="shared" si="61"/>
        <v/>
      </c>
      <c r="O970" s="10"/>
      <c r="P970" s="10"/>
      <c r="Q970" s="16" t="str">
        <f t="shared" ca="1" si="62"/>
        <v/>
      </c>
      <c r="R970" s="12" t="str">
        <f ca="1">IF(A970="","",IF(G970="","Sem vencimento",IF(N970&lt;=0,"Pago",IF(M970&gt;0,IF(G970&lt;TODAY(),"Parcial vencido","Parcial"),IF(G970&lt;TODAY(),"Vencido",IF(G970=TODAY(),"Vence hoje",IF(G970&lt;=TODAY()+LISTAS!$B$4,"Vence em "&amp;LISTAS!$B$4&amp;" dias","Em aberto")))))))</f>
        <v/>
      </c>
      <c r="S970" s="4"/>
      <c r="T970" s="5" t="str">
        <f t="shared" si="63"/>
        <v/>
      </c>
    </row>
    <row r="971" spans="1:20">
      <c r="A971" s="10"/>
      <c r="B971" s="4"/>
      <c r="C971" s="10"/>
      <c r="D971" s="10"/>
      <c r="E971" s="10"/>
      <c r="F971" s="13"/>
      <c r="G971" s="13"/>
      <c r="H971" s="14"/>
      <c r="I971" s="14"/>
      <c r="J971" s="14"/>
      <c r="K971" s="15" t="str">
        <f t="shared" si="60"/>
        <v/>
      </c>
      <c r="L971" s="13"/>
      <c r="M971" s="14"/>
      <c r="N971" s="15" t="str">
        <f t="shared" si="61"/>
        <v/>
      </c>
      <c r="O971" s="10"/>
      <c r="P971" s="10"/>
      <c r="Q971" s="16" t="str">
        <f t="shared" ca="1" si="62"/>
        <v/>
      </c>
      <c r="R971" s="12" t="str">
        <f ca="1">IF(A971="","",IF(G971="","Sem vencimento",IF(N971&lt;=0,"Pago",IF(M971&gt;0,IF(G971&lt;TODAY(),"Parcial vencido","Parcial"),IF(G971&lt;TODAY(),"Vencido",IF(G971=TODAY(),"Vence hoje",IF(G971&lt;=TODAY()+LISTAS!$B$4,"Vence em "&amp;LISTAS!$B$4&amp;" dias","Em aberto")))))))</f>
        <v/>
      </c>
      <c r="S971" s="4"/>
      <c r="T971" s="5" t="str">
        <f t="shared" si="63"/>
        <v/>
      </c>
    </row>
    <row r="972" spans="1:20">
      <c r="A972" s="10"/>
      <c r="B972" s="4"/>
      <c r="C972" s="10"/>
      <c r="D972" s="10"/>
      <c r="E972" s="10"/>
      <c r="F972" s="13"/>
      <c r="G972" s="13"/>
      <c r="H972" s="14"/>
      <c r="I972" s="14"/>
      <c r="J972" s="14"/>
      <c r="K972" s="15" t="str">
        <f t="shared" si="60"/>
        <v/>
      </c>
      <c r="L972" s="13"/>
      <c r="M972" s="14"/>
      <c r="N972" s="15" t="str">
        <f t="shared" si="61"/>
        <v/>
      </c>
      <c r="O972" s="10"/>
      <c r="P972" s="10"/>
      <c r="Q972" s="16" t="str">
        <f t="shared" ca="1" si="62"/>
        <v/>
      </c>
      <c r="R972" s="12" t="str">
        <f ca="1">IF(A972="","",IF(G972="","Sem vencimento",IF(N972&lt;=0,"Pago",IF(M972&gt;0,IF(G972&lt;TODAY(),"Parcial vencido","Parcial"),IF(G972&lt;TODAY(),"Vencido",IF(G972=TODAY(),"Vence hoje",IF(G972&lt;=TODAY()+LISTAS!$B$4,"Vence em "&amp;LISTAS!$B$4&amp;" dias","Em aberto")))))))</f>
        <v/>
      </c>
      <c r="S972" s="4"/>
      <c r="T972" s="5" t="str">
        <f t="shared" si="63"/>
        <v/>
      </c>
    </row>
    <row r="973" spans="1:20">
      <c r="A973" s="10"/>
      <c r="B973" s="4"/>
      <c r="C973" s="10"/>
      <c r="D973" s="10"/>
      <c r="E973" s="10"/>
      <c r="F973" s="13"/>
      <c r="G973" s="13"/>
      <c r="H973" s="14"/>
      <c r="I973" s="14"/>
      <c r="J973" s="14"/>
      <c r="K973" s="15" t="str">
        <f t="shared" si="60"/>
        <v/>
      </c>
      <c r="L973" s="13"/>
      <c r="M973" s="14"/>
      <c r="N973" s="15" t="str">
        <f t="shared" si="61"/>
        <v/>
      </c>
      <c r="O973" s="10"/>
      <c r="P973" s="10"/>
      <c r="Q973" s="16" t="str">
        <f t="shared" ca="1" si="62"/>
        <v/>
      </c>
      <c r="R973" s="12" t="str">
        <f ca="1">IF(A973="","",IF(G973="","Sem vencimento",IF(N973&lt;=0,"Pago",IF(M973&gt;0,IF(G973&lt;TODAY(),"Parcial vencido","Parcial"),IF(G973&lt;TODAY(),"Vencido",IF(G973=TODAY(),"Vence hoje",IF(G973&lt;=TODAY()+LISTAS!$B$4,"Vence em "&amp;LISTAS!$B$4&amp;" dias","Em aberto")))))))</f>
        <v/>
      </c>
      <c r="S973" s="4"/>
      <c r="T973" s="5" t="str">
        <f t="shared" si="63"/>
        <v/>
      </c>
    </row>
    <row r="974" spans="1:20">
      <c r="A974" s="10"/>
      <c r="B974" s="4"/>
      <c r="C974" s="10"/>
      <c r="D974" s="10"/>
      <c r="E974" s="10"/>
      <c r="F974" s="13"/>
      <c r="G974" s="13"/>
      <c r="H974" s="14"/>
      <c r="I974" s="14"/>
      <c r="J974" s="14"/>
      <c r="K974" s="15" t="str">
        <f t="shared" si="60"/>
        <v/>
      </c>
      <c r="L974" s="13"/>
      <c r="M974" s="14"/>
      <c r="N974" s="15" t="str">
        <f t="shared" si="61"/>
        <v/>
      </c>
      <c r="O974" s="10"/>
      <c r="P974" s="10"/>
      <c r="Q974" s="16" t="str">
        <f t="shared" ca="1" si="62"/>
        <v/>
      </c>
      <c r="R974" s="12" t="str">
        <f ca="1">IF(A974="","",IF(G974="","Sem vencimento",IF(N974&lt;=0,"Pago",IF(M974&gt;0,IF(G974&lt;TODAY(),"Parcial vencido","Parcial"),IF(G974&lt;TODAY(),"Vencido",IF(G974=TODAY(),"Vence hoje",IF(G974&lt;=TODAY()+LISTAS!$B$4,"Vence em "&amp;LISTAS!$B$4&amp;" dias","Em aberto")))))))</f>
        <v/>
      </c>
      <c r="S974" s="4"/>
      <c r="T974" s="5" t="str">
        <f t="shared" si="63"/>
        <v/>
      </c>
    </row>
    <row r="975" spans="1:20">
      <c r="A975" s="10"/>
      <c r="B975" s="4"/>
      <c r="C975" s="10"/>
      <c r="D975" s="10"/>
      <c r="E975" s="10"/>
      <c r="F975" s="13"/>
      <c r="G975" s="13"/>
      <c r="H975" s="14"/>
      <c r="I975" s="14"/>
      <c r="J975" s="14"/>
      <c r="K975" s="15" t="str">
        <f t="shared" si="60"/>
        <v/>
      </c>
      <c r="L975" s="13"/>
      <c r="M975" s="14"/>
      <c r="N975" s="15" t="str">
        <f t="shared" si="61"/>
        <v/>
      </c>
      <c r="O975" s="10"/>
      <c r="P975" s="10"/>
      <c r="Q975" s="16" t="str">
        <f t="shared" ca="1" si="62"/>
        <v/>
      </c>
      <c r="R975" s="12" t="str">
        <f ca="1">IF(A975="","",IF(G975="","Sem vencimento",IF(N975&lt;=0,"Pago",IF(M975&gt;0,IF(G975&lt;TODAY(),"Parcial vencido","Parcial"),IF(G975&lt;TODAY(),"Vencido",IF(G975=TODAY(),"Vence hoje",IF(G975&lt;=TODAY()+LISTAS!$B$4,"Vence em "&amp;LISTAS!$B$4&amp;" dias","Em aberto")))))))</f>
        <v/>
      </c>
      <c r="S975" s="4"/>
      <c r="T975" s="5" t="str">
        <f t="shared" si="63"/>
        <v/>
      </c>
    </row>
    <row r="976" spans="1:20">
      <c r="A976" s="10"/>
      <c r="B976" s="4"/>
      <c r="C976" s="10"/>
      <c r="D976" s="10"/>
      <c r="E976" s="10"/>
      <c r="F976" s="13"/>
      <c r="G976" s="13"/>
      <c r="H976" s="14"/>
      <c r="I976" s="14"/>
      <c r="J976" s="14"/>
      <c r="K976" s="15" t="str">
        <f t="shared" si="60"/>
        <v/>
      </c>
      <c r="L976" s="13"/>
      <c r="M976" s="14"/>
      <c r="N976" s="15" t="str">
        <f t="shared" si="61"/>
        <v/>
      </c>
      <c r="O976" s="10"/>
      <c r="P976" s="10"/>
      <c r="Q976" s="16" t="str">
        <f t="shared" ca="1" si="62"/>
        <v/>
      </c>
      <c r="R976" s="12" t="str">
        <f ca="1">IF(A976="","",IF(G976="","Sem vencimento",IF(N976&lt;=0,"Pago",IF(M976&gt;0,IF(G976&lt;TODAY(),"Parcial vencido","Parcial"),IF(G976&lt;TODAY(),"Vencido",IF(G976=TODAY(),"Vence hoje",IF(G976&lt;=TODAY()+LISTAS!$B$4,"Vence em "&amp;LISTAS!$B$4&amp;" dias","Em aberto")))))))</f>
        <v/>
      </c>
      <c r="S976" s="4"/>
      <c r="T976" s="5" t="str">
        <f t="shared" si="63"/>
        <v/>
      </c>
    </row>
    <row r="977" spans="1:20">
      <c r="A977" s="10"/>
      <c r="B977" s="4"/>
      <c r="C977" s="10"/>
      <c r="D977" s="10"/>
      <c r="E977" s="10"/>
      <c r="F977" s="13"/>
      <c r="G977" s="13"/>
      <c r="H977" s="14"/>
      <c r="I977" s="14"/>
      <c r="J977" s="14"/>
      <c r="K977" s="15" t="str">
        <f t="shared" si="60"/>
        <v/>
      </c>
      <c r="L977" s="13"/>
      <c r="M977" s="14"/>
      <c r="N977" s="15" t="str">
        <f t="shared" si="61"/>
        <v/>
      </c>
      <c r="O977" s="10"/>
      <c r="P977" s="10"/>
      <c r="Q977" s="16" t="str">
        <f t="shared" ca="1" si="62"/>
        <v/>
      </c>
      <c r="R977" s="12" t="str">
        <f ca="1">IF(A977="","",IF(G977="","Sem vencimento",IF(N977&lt;=0,"Pago",IF(M977&gt;0,IF(G977&lt;TODAY(),"Parcial vencido","Parcial"),IF(G977&lt;TODAY(),"Vencido",IF(G977=TODAY(),"Vence hoje",IF(G977&lt;=TODAY()+LISTAS!$B$4,"Vence em "&amp;LISTAS!$B$4&amp;" dias","Em aberto")))))))</f>
        <v/>
      </c>
      <c r="S977" s="4"/>
      <c r="T977" s="5" t="str">
        <f t="shared" si="63"/>
        <v/>
      </c>
    </row>
    <row r="978" spans="1:20">
      <c r="A978" s="10"/>
      <c r="B978" s="4"/>
      <c r="C978" s="10"/>
      <c r="D978" s="10"/>
      <c r="E978" s="10"/>
      <c r="F978" s="13"/>
      <c r="G978" s="13"/>
      <c r="H978" s="14"/>
      <c r="I978" s="14"/>
      <c r="J978" s="14"/>
      <c r="K978" s="15" t="str">
        <f t="shared" si="60"/>
        <v/>
      </c>
      <c r="L978" s="13"/>
      <c r="M978" s="14"/>
      <c r="N978" s="15" t="str">
        <f t="shared" si="61"/>
        <v/>
      </c>
      <c r="O978" s="10"/>
      <c r="P978" s="10"/>
      <c r="Q978" s="16" t="str">
        <f t="shared" ca="1" si="62"/>
        <v/>
      </c>
      <c r="R978" s="12" t="str">
        <f ca="1">IF(A978="","",IF(G978="","Sem vencimento",IF(N978&lt;=0,"Pago",IF(M978&gt;0,IF(G978&lt;TODAY(),"Parcial vencido","Parcial"),IF(G978&lt;TODAY(),"Vencido",IF(G978=TODAY(),"Vence hoje",IF(G978&lt;=TODAY()+LISTAS!$B$4,"Vence em "&amp;LISTAS!$B$4&amp;" dias","Em aberto")))))))</f>
        <v/>
      </c>
      <c r="S978" s="4"/>
      <c r="T978" s="5" t="str">
        <f t="shared" si="63"/>
        <v/>
      </c>
    </row>
    <row r="979" spans="1:20">
      <c r="A979" s="10"/>
      <c r="B979" s="4"/>
      <c r="C979" s="10"/>
      <c r="D979" s="10"/>
      <c r="E979" s="10"/>
      <c r="F979" s="13"/>
      <c r="G979" s="13"/>
      <c r="H979" s="14"/>
      <c r="I979" s="14"/>
      <c r="J979" s="14"/>
      <c r="K979" s="15" t="str">
        <f t="shared" si="60"/>
        <v/>
      </c>
      <c r="L979" s="13"/>
      <c r="M979" s="14"/>
      <c r="N979" s="15" t="str">
        <f t="shared" si="61"/>
        <v/>
      </c>
      <c r="O979" s="10"/>
      <c r="P979" s="10"/>
      <c r="Q979" s="16" t="str">
        <f t="shared" ca="1" si="62"/>
        <v/>
      </c>
      <c r="R979" s="12" t="str">
        <f ca="1">IF(A979="","",IF(G979="","Sem vencimento",IF(N979&lt;=0,"Pago",IF(M979&gt;0,IF(G979&lt;TODAY(),"Parcial vencido","Parcial"),IF(G979&lt;TODAY(),"Vencido",IF(G979=TODAY(),"Vence hoje",IF(G979&lt;=TODAY()+LISTAS!$B$4,"Vence em "&amp;LISTAS!$B$4&amp;" dias","Em aberto")))))))</f>
        <v/>
      </c>
      <c r="S979" s="4"/>
      <c r="T979" s="5" t="str">
        <f t="shared" si="63"/>
        <v/>
      </c>
    </row>
    <row r="980" spans="1:20">
      <c r="A980" s="10"/>
      <c r="B980" s="4"/>
      <c r="C980" s="10"/>
      <c r="D980" s="10"/>
      <c r="E980" s="10"/>
      <c r="F980" s="13"/>
      <c r="G980" s="13"/>
      <c r="H980" s="14"/>
      <c r="I980" s="14"/>
      <c r="J980" s="14"/>
      <c r="K980" s="15" t="str">
        <f t="shared" si="60"/>
        <v/>
      </c>
      <c r="L980" s="13"/>
      <c r="M980" s="14"/>
      <c r="N980" s="15" t="str">
        <f t="shared" si="61"/>
        <v/>
      </c>
      <c r="O980" s="10"/>
      <c r="P980" s="10"/>
      <c r="Q980" s="16" t="str">
        <f t="shared" ca="1" si="62"/>
        <v/>
      </c>
      <c r="R980" s="12" t="str">
        <f ca="1">IF(A980="","",IF(G980="","Sem vencimento",IF(N980&lt;=0,"Pago",IF(M980&gt;0,IF(G980&lt;TODAY(),"Parcial vencido","Parcial"),IF(G980&lt;TODAY(),"Vencido",IF(G980=TODAY(),"Vence hoje",IF(G980&lt;=TODAY()+LISTAS!$B$4,"Vence em "&amp;LISTAS!$B$4&amp;" dias","Em aberto")))))))</f>
        <v/>
      </c>
      <c r="S980" s="4"/>
      <c r="T980" s="5" t="str">
        <f t="shared" si="63"/>
        <v/>
      </c>
    </row>
    <row r="981" spans="1:20">
      <c r="A981" s="10"/>
      <c r="B981" s="4"/>
      <c r="C981" s="10"/>
      <c r="D981" s="10"/>
      <c r="E981" s="10"/>
      <c r="F981" s="13"/>
      <c r="G981" s="13"/>
      <c r="H981" s="14"/>
      <c r="I981" s="14"/>
      <c r="J981" s="14"/>
      <c r="K981" s="15" t="str">
        <f t="shared" si="60"/>
        <v/>
      </c>
      <c r="L981" s="13"/>
      <c r="M981" s="14"/>
      <c r="N981" s="15" t="str">
        <f t="shared" si="61"/>
        <v/>
      </c>
      <c r="O981" s="10"/>
      <c r="P981" s="10"/>
      <c r="Q981" s="16" t="str">
        <f t="shared" ca="1" si="62"/>
        <v/>
      </c>
      <c r="R981" s="12" t="str">
        <f ca="1">IF(A981="","",IF(G981="","Sem vencimento",IF(N981&lt;=0,"Pago",IF(M981&gt;0,IF(G981&lt;TODAY(),"Parcial vencido","Parcial"),IF(G981&lt;TODAY(),"Vencido",IF(G981=TODAY(),"Vence hoje",IF(G981&lt;=TODAY()+LISTAS!$B$4,"Vence em "&amp;LISTAS!$B$4&amp;" dias","Em aberto")))))))</f>
        <v/>
      </c>
      <c r="S981" s="4"/>
      <c r="T981" s="5" t="str">
        <f t="shared" si="63"/>
        <v/>
      </c>
    </row>
    <row r="982" spans="1:20">
      <c r="A982" s="10"/>
      <c r="B982" s="4"/>
      <c r="C982" s="10"/>
      <c r="D982" s="10"/>
      <c r="E982" s="10"/>
      <c r="F982" s="13"/>
      <c r="G982" s="13"/>
      <c r="H982" s="14"/>
      <c r="I982" s="14"/>
      <c r="J982" s="14"/>
      <c r="K982" s="15" t="str">
        <f t="shared" si="60"/>
        <v/>
      </c>
      <c r="L982" s="13"/>
      <c r="M982" s="14"/>
      <c r="N982" s="15" t="str">
        <f t="shared" si="61"/>
        <v/>
      </c>
      <c r="O982" s="10"/>
      <c r="P982" s="10"/>
      <c r="Q982" s="16" t="str">
        <f t="shared" ca="1" si="62"/>
        <v/>
      </c>
      <c r="R982" s="12" t="str">
        <f ca="1">IF(A982="","",IF(G982="","Sem vencimento",IF(N982&lt;=0,"Pago",IF(M982&gt;0,IF(G982&lt;TODAY(),"Parcial vencido","Parcial"),IF(G982&lt;TODAY(),"Vencido",IF(G982=TODAY(),"Vence hoje",IF(G982&lt;=TODAY()+LISTAS!$B$4,"Vence em "&amp;LISTAS!$B$4&amp;" dias","Em aberto")))))))</f>
        <v/>
      </c>
      <c r="S982" s="4"/>
      <c r="T982" s="5" t="str">
        <f t="shared" si="63"/>
        <v/>
      </c>
    </row>
    <row r="983" spans="1:20">
      <c r="A983" s="10"/>
      <c r="B983" s="4"/>
      <c r="C983" s="10"/>
      <c r="D983" s="10"/>
      <c r="E983" s="10"/>
      <c r="F983" s="13"/>
      <c r="G983" s="13"/>
      <c r="H983" s="14"/>
      <c r="I983" s="14"/>
      <c r="J983" s="14"/>
      <c r="K983" s="15" t="str">
        <f t="shared" si="60"/>
        <v/>
      </c>
      <c r="L983" s="13"/>
      <c r="M983" s="14"/>
      <c r="N983" s="15" t="str">
        <f t="shared" si="61"/>
        <v/>
      </c>
      <c r="O983" s="10"/>
      <c r="P983" s="10"/>
      <c r="Q983" s="16" t="str">
        <f t="shared" ca="1" si="62"/>
        <v/>
      </c>
      <c r="R983" s="12" t="str">
        <f ca="1">IF(A983="","",IF(G983="","Sem vencimento",IF(N983&lt;=0,"Pago",IF(M983&gt;0,IF(G983&lt;TODAY(),"Parcial vencido","Parcial"),IF(G983&lt;TODAY(),"Vencido",IF(G983=TODAY(),"Vence hoje",IF(G983&lt;=TODAY()+LISTAS!$B$4,"Vence em "&amp;LISTAS!$B$4&amp;" dias","Em aberto")))))))</f>
        <v/>
      </c>
      <c r="S983" s="4"/>
      <c r="T983" s="5" t="str">
        <f t="shared" si="63"/>
        <v/>
      </c>
    </row>
    <row r="984" spans="1:20">
      <c r="A984" s="10"/>
      <c r="B984" s="4"/>
      <c r="C984" s="10"/>
      <c r="D984" s="10"/>
      <c r="E984" s="10"/>
      <c r="F984" s="13"/>
      <c r="G984" s="13"/>
      <c r="H984" s="14"/>
      <c r="I984" s="14"/>
      <c r="J984" s="14"/>
      <c r="K984" s="15" t="str">
        <f t="shared" si="60"/>
        <v/>
      </c>
      <c r="L984" s="13"/>
      <c r="M984" s="14"/>
      <c r="N984" s="15" t="str">
        <f t="shared" si="61"/>
        <v/>
      </c>
      <c r="O984" s="10"/>
      <c r="P984" s="10"/>
      <c r="Q984" s="16" t="str">
        <f t="shared" ca="1" si="62"/>
        <v/>
      </c>
      <c r="R984" s="12" t="str">
        <f ca="1">IF(A984="","",IF(G984="","Sem vencimento",IF(N984&lt;=0,"Pago",IF(M984&gt;0,IF(G984&lt;TODAY(),"Parcial vencido","Parcial"),IF(G984&lt;TODAY(),"Vencido",IF(G984=TODAY(),"Vence hoje",IF(G984&lt;=TODAY()+LISTAS!$B$4,"Vence em "&amp;LISTAS!$B$4&amp;" dias","Em aberto")))))))</f>
        <v/>
      </c>
      <c r="S984" s="4"/>
      <c r="T984" s="5" t="str">
        <f t="shared" si="63"/>
        <v/>
      </c>
    </row>
    <row r="985" spans="1:20">
      <c r="A985" s="10"/>
      <c r="B985" s="4"/>
      <c r="C985" s="10"/>
      <c r="D985" s="10"/>
      <c r="E985" s="10"/>
      <c r="F985" s="13"/>
      <c r="G985" s="13"/>
      <c r="H985" s="14"/>
      <c r="I985" s="14"/>
      <c r="J985" s="14"/>
      <c r="K985" s="15" t="str">
        <f t="shared" si="60"/>
        <v/>
      </c>
      <c r="L985" s="13"/>
      <c r="M985" s="14"/>
      <c r="N985" s="15" t="str">
        <f t="shared" si="61"/>
        <v/>
      </c>
      <c r="O985" s="10"/>
      <c r="P985" s="10"/>
      <c r="Q985" s="16" t="str">
        <f t="shared" ca="1" si="62"/>
        <v/>
      </c>
      <c r="R985" s="12" t="str">
        <f ca="1">IF(A985="","",IF(G985="","Sem vencimento",IF(N985&lt;=0,"Pago",IF(M985&gt;0,IF(G985&lt;TODAY(),"Parcial vencido","Parcial"),IF(G985&lt;TODAY(),"Vencido",IF(G985=TODAY(),"Vence hoje",IF(G985&lt;=TODAY()+LISTAS!$B$4,"Vence em "&amp;LISTAS!$B$4&amp;" dias","Em aberto")))))))</f>
        <v/>
      </c>
      <c r="S985" s="4"/>
      <c r="T985" s="5" t="str">
        <f t="shared" si="63"/>
        <v/>
      </c>
    </row>
    <row r="986" spans="1:20">
      <c r="A986" s="10"/>
      <c r="B986" s="4"/>
      <c r="C986" s="10"/>
      <c r="D986" s="10"/>
      <c r="E986" s="10"/>
      <c r="F986" s="13"/>
      <c r="G986" s="13"/>
      <c r="H986" s="14"/>
      <c r="I986" s="14"/>
      <c r="J986" s="14"/>
      <c r="K986" s="15" t="str">
        <f t="shared" si="60"/>
        <v/>
      </c>
      <c r="L986" s="13"/>
      <c r="M986" s="14"/>
      <c r="N986" s="15" t="str">
        <f t="shared" si="61"/>
        <v/>
      </c>
      <c r="O986" s="10"/>
      <c r="P986" s="10"/>
      <c r="Q986" s="16" t="str">
        <f t="shared" ca="1" si="62"/>
        <v/>
      </c>
      <c r="R986" s="12" t="str">
        <f ca="1">IF(A986="","",IF(G986="","Sem vencimento",IF(N986&lt;=0,"Pago",IF(M986&gt;0,IF(G986&lt;TODAY(),"Parcial vencido","Parcial"),IF(G986&lt;TODAY(),"Vencido",IF(G986=TODAY(),"Vence hoje",IF(G986&lt;=TODAY()+LISTAS!$B$4,"Vence em "&amp;LISTAS!$B$4&amp;" dias","Em aberto")))))))</f>
        <v/>
      </c>
      <c r="S986" s="4"/>
      <c r="T986" s="5" t="str">
        <f t="shared" si="63"/>
        <v/>
      </c>
    </row>
    <row r="987" spans="1:20">
      <c r="A987" s="10"/>
      <c r="B987" s="4"/>
      <c r="C987" s="10"/>
      <c r="D987" s="10"/>
      <c r="E987" s="10"/>
      <c r="F987" s="13"/>
      <c r="G987" s="13"/>
      <c r="H987" s="14"/>
      <c r="I987" s="14"/>
      <c r="J987" s="14"/>
      <c r="K987" s="15" t="str">
        <f t="shared" si="60"/>
        <v/>
      </c>
      <c r="L987" s="13"/>
      <c r="M987" s="14"/>
      <c r="N987" s="15" t="str">
        <f t="shared" si="61"/>
        <v/>
      </c>
      <c r="O987" s="10"/>
      <c r="P987" s="10"/>
      <c r="Q987" s="16" t="str">
        <f t="shared" ca="1" si="62"/>
        <v/>
      </c>
      <c r="R987" s="12" t="str">
        <f ca="1">IF(A987="","",IF(G987="","Sem vencimento",IF(N987&lt;=0,"Pago",IF(M987&gt;0,IF(G987&lt;TODAY(),"Parcial vencido","Parcial"),IF(G987&lt;TODAY(),"Vencido",IF(G987=TODAY(),"Vence hoje",IF(G987&lt;=TODAY()+LISTAS!$B$4,"Vence em "&amp;LISTAS!$B$4&amp;" dias","Em aberto")))))))</f>
        <v/>
      </c>
      <c r="S987" s="4"/>
      <c r="T987" s="5" t="str">
        <f t="shared" si="63"/>
        <v/>
      </c>
    </row>
    <row r="988" spans="1:20">
      <c r="A988" s="10"/>
      <c r="B988" s="4"/>
      <c r="C988" s="10"/>
      <c r="D988" s="10"/>
      <c r="E988" s="10"/>
      <c r="F988" s="13"/>
      <c r="G988" s="13"/>
      <c r="H988" s="14"/>
      <c r="I988" s="14"/>
      <c r="J988" s="14"/>
      <c r="K988" s="15" t="str">
        <f t="shared" si="60"/>
        <v/>
      </c>
      <c r="L988" s="13"/>
      <c r="M988" s="14"/>
      <c r="N988" s="15" t="str">
        <f t="shared" si="61"/>
        <v/>
      </c>
      <c r="O988" s="10"/>
      <c r="P988" s="10"/>
      <c r="Q988" s="16" t="str">
        <f t="shared" ca="1" si="62"/>
        <v/>
      </c>
      <c r="R988" s="12" t="str">
        <f ca="1">IF(A988="","",IF(G988="","Sem vencimento",IF(N988&lt;=0,"Pago",IF(M988&gt;0,IF(G988&lt;TODAY(),"Parcial vencido","Parcial"),IF(G988&lt;TODAY(),"Vencido",IF(G988=TODAY(),"Vence hoje",IF(G988&lt;=TODAY()+LISTAS!$B$4,"Vence em "&amp;LISTAS!$B$4&amp;" dias","Em aberto")))))))</f>
        <v/>
      </c>
      <c r="S988" s="4"/>
      <c r="T988" s="5" t="str">
        <f t="shared" si="63"/>
        <v/>
      </c>
    </row>
    <row r="989" spans="1:20">
      <c r="A989" s="10"/>
      <c r="B989" s="4"/>
      <c r="C989" s="10"/>
      <c r="D989" s="10"/>
      <c r="E989" s="10"/>
      <c r="F989" s="13"/>
      <c r="G989" s="13"/>
      <c r="H989" s="14"/>
      <c r="I989" s="14"/>
      <c r="J989" s="14"/>
      <c r="K989" s="15" t="str">
        <f t="shared" si="60"/>
        <v/>
      </c>
      <c r="L989" s="13"/>
      <c r="M989" s="14"/>
      <c r="N989" s="15" t="str">
        <f t="shared" si="61"/>
        <v/>
      </c>
      <c r="O989" s="10"/>
      <c r="P989" s="10"/>
      <c r="Q989" s="16" t="str">
        <f t="shared" ca="1" si="62"/>
        <v/>
      </c>
      <c r="R989" s="12" t="str">
        <f ca="1">IF(A989="","",IF(G989="","Sem vencimento",IF(N989&lt;=0,"Pago",IF(M989&gt;0,IF(G989&lt;TODAY(),"Parcial vencido","Parcial"),IF(G989&lt;TODAY(),"Vencido",IF(G989=TODAY(),"Vence hoje",IF(G989&lt;=TODAY()+LISTAS!$B$4,"Vence em "&amp;LISTAS!$B$4&amp;" dias","Em aberto")))))))</f>
        <v/>
      </c>
      <c r="S989" s="4"/>
      <c r="T989" s="5" t="str">
        <f t="shared" si="63"/>
        <v/>
      </c>
    </row>
    <row r="990" spans="1:20">
      <c r="A990" s="10"/>
      <c r="B990" s="4"/>
      <c r="C990" s="10"/>
      <c r="D990" s="10"/>
      <c r="E990" s="10"/>
      <c r="F990" s="13"/>
      <c r="G990" s="13"/>
      <c r="H990" s="14"/>
      <c r="I990" s="14"/>
      <c r="J990" s="14"/>
      <c r="K990" s="15" t="str">
        <f t="shared" si="60"/>
        <v/>
      </c>
      <c r="L990" s="13"/>
      <c r="M990" s="14"/>
      <c r="N990" s="15" t="str">
        <f t="shared" si="61"/>
        <v/>
      </c>
      <c r="O990" s="10"/>
      <c r="P990" s="10"/>
      <c r="Q990" s="16" t="str">
        <f t="shared" ca="1" si="62"/>
        <v/>
      </c>
      <c r="R990" s="12" t="str">
        <f ca="1">IF(A990="","",IF(G990="","Sem vencimento",IF(N990&lt;=0,"Pago",IF(M990&gt;0,IF(G990&lt;TODAY(),"Parcial vencido","Parcial"),IF(G990&lt;TODAY(),"Vencido",IF(G990=TODAY(),"Vence hoje",IF(G990&lt;=TODAY()+LISTAS!$B$4,"Vence em "&amp;LISTAS!$B$4&amp;" dias","Em aberto")))))))</f>
        <v/>
      </c>
      <c r="S990" s="4"/>
      <c r="T990" s="5" t="str">
        <f t="shared" si="63"/>
        <v/>
      </c>
    </row>
    <row r="991" spans="1:20">
      <c r="A991" s="10"/>
      <c r="B991" s="4"/>
      <c r="C991" s="10"/>
      <c r="D991" s="10"/>
      <c r="E991" s="10"/>
      <c r="F991" s="13"/>
      <c r="G991" s="13"/>
      <c r="H991" s="14"/>
      <c r="I991" s="14"/>
      <c r="J991" s="14"/>
      <c r="K991" s="15" t="str">
        <f t="shared" si="60"/>
        <v/>
      </c>
      <c r="L991" s="13"/>
      <c r="M991" s="14"/>
      <c r="N991" s="15" t="str">
        <f t="shared" si="61"/>
        <v/>
      </c>
      <c r="O991" s="10"/>
      <c r="P991" s="10"/>
      <c r="Q991" s="16" t="str">
        <f t="shared" ca="1" si="62"/>
        <v/>
      </c>
      <c r="R991" s="12" t="str">
        <f ca="1">IF(A991="","",IF(G991="","Sem vencimento",IF(N991&lt;=0,"Pago",IF(M991&gt;0,IF(G991&lt;TODAY(),"Parcial vencido","Parcial"),IF(G991&lt;TODAY(),"Vencido",IF(G991=TODAY(),"Vence hoje",IF(G991&lt;=TODAY()+LISTAS!$B$4,"Vence em "&amp;LISTAS!$B$4&amp;" dias","Em aberto")))))))</f>
        <v/>
      </c>
      <c r="S991" s="4"/>
      <c r="T991" s="5" t="str">
        <f t="shared" si="63"/>
        <v/>
      </c>
    </row>
    <row r="992" spans="1:20">
      <c r="A992" s="10"/>
      <c r="B992" s="4"/>
      <c r="C992" s="10"/>
      <c r="D992" s="10"/>
      <c r="E992" s="10"/>
      <c r="F992" s="13"/>
      <c r="G992" s="13"/>
      <c r="H992" s="14"/>
      <c r="I992" s="14"/>
      <c r="J992" s="14"/>
      <c r="K992" s="15" t="str">
        <f t="shared" si="60"/>
        <v/>
      </c>
      <c r="L992" s="13"/>
      <c r="M992" s="14"/>
      <c r="N992" s="15" t="str">
        <f t="shared" si="61"/>
        <v/>
      </c>
      <c r="O992" s="10"/>
      <c r="P992" s="10"/>
      <c r="Q992" s="16" t="str">
        <f t="shared" ca="1" si="62"/>
        <v/>
      </c>
      <c r="R992" s="12" t="str">
        <f ca="1">IF(A992="","",IF(G992="","Sem vencimento",IF(N992&lt;=0,"Pago",IF(M992&gt;0,IF(G992&lt;TODAY(),"Parcial vencido","Parcial"),IF(G992&lt;TODAY(),"Vencido",IF(G992=TODAY(),"Vence hoje",IF(G992&lt;=TODAY()+LISTAS!$B$4,"Vence em "&amp;LISTAS!$B$4&amp;" dias","Em aberto")))))))</f>
        <v/>
      </c>
      <c r="S992" s="4"/>
      <c r="T992" s="5" t="str">
        <f t="shared" si="63"/>
        <v/>
      </c>
    </row>
    <row r="993" spans="1:20">
      <c r="A993" s="10"/>
      <c r="B993" s="4"/>
      <c r="C993" s="10"/>
      <c r="D993" s="10"/>
      <c r="E993" s="10"/>
      <c r="F993" s="13"/>
      <c r="G993" s="13"/>
      <c r="H993" s="14"/>
      <c r="I993" s="14"/>
      <c r="J993" s="14"/>
      <c r="K993" s="15" t="str">
        <f t="shared" si="60"/>
        <v/>
      </c>
      <c r="L993" s="13"/>
      <c r="M993" s="14"/>
      <c r="N993" s="15" t="str">
        <f t="shared" si="61"/>
        <v/>
      </c>
      <c r="O993" s="10"/>
      <c r="P993" s="10"/>
      <c r="Q993" s="16" t="str">
        <f t="shared" ca="1" si="62"/>
        <v/>
      </c>
      <c r="R993" s="12" t="str">
        <f ca="1">IF(A993="","",IF(G993="","Sem vencimento",IF(N993&lt;=0,"Pago",IF(M993&gt;0,IF(G993&lt;TODAY(),"Parcial vencido","Parcial"),IF(G993&lt;TODAY(),"Vencido",IF(G993=TODAY(),"Vence hoje",IF(G993&lt;=TODAY()+LISTAS!$B$4,"Vence em "&amp;LISTAS!$B$4&amp;" dias","Em aberto")))))))</f>
        <v/>
      </c>
      <c r="S993" s="4"/>
      <c r="T993" s="5" t="str">
        <f t="shared" si="63"/>
        <v/>
      </c>
    </row>
    <row r="994" spans="1:20">
      <c r="A994" s="10"/>
      <c r="B994" s="4"/>
      <c r="C994" s="10"/>
      <c r="D994" s="10"/>
      <c r="E994" s="10"/>
      <c r="F994" s="13"/>
      <c r="G994" s="13"/>
      <c r="H994" s="14"/>
      <c r="I994" s="14"/>
      <c r="J994" s="14"/>
      <c r="K994" s="15" t="str">
        <f t="shared" si="60"/>
        <v/>
      </c>
      <c r="L994" s="13"/>
      <c r="M994" s="14"/>
      <c r="N994" s="15" t="str">
        <f t="shared" si="61"/>
        <v/>
      </c>
      <c r="O994" s="10"/>
      <c r="P994" s="10"/>
      <c r="Q994" s="16" t="str">
        <f t="shared" ca="1" si="62"/>
        <v/>
      </c>
      <c r="R994" s="12" t="str">
        <f ca="1">IF(A994="","",IF(G994="","Sem vencimento",IF(N994&lt;=0,"Pago",IF(M994&gt;0,IF(G994&lt;TODAY(),"Parcial vencido","Parcial"),IF(G994&lt;TODAY(),"Vencido",IF(G994=TODAY(),"Vence hoje",IF(G994&lt;=TODAY()+LISTAS!$B$4,"Vence em "&amp;LISTAS!$B$4&amp;" dias","Em aberto")))))))</f>
        <v/>
      </c>
      <c r="S994" s="4"/>
      <c r="T994" s="5" t="str">
        <f t="shared" si="63"/>
        <v/>
      </c>
    </row>
    <row r="995" spans="1:20">
      <c r="A995" s="10"/>
      <c r="B995" s="4"/>
      <c r="C995" s="10"/>
      <c r="D995" s="10"/>
      <c r="E995" s="10"/>
      <c r="F995" s="13"/>
      <c r="G995" s="13"/>
      <c r="H995" s="14"/>
      <c r="I995" s="14"/>
      <c r="J995" s="14"/>
      <c r="K995" s="15" t="str">
        <f t="shared" si="60"/>
        <v/>
      </c>
      <c r="L995" s="13"/>
      <c r="M995" s="14"/>
      <c r="N995" s="15" t="str">
        <f t="shared" si="61"/>
        <v/>
      </c>
      <c r="O995" s="10"/>
      <c r="P995" s="10"/>
      <c r="Q995" s="16" t="str">
        <f t="shared" ca="1" si="62"/>
        <v/>
      </c>
      <c r="R995" s="12" t="str">
        <f ca="1">IF(A995="","",IF(G995="","Sem vencimento",IF(N995&lt;=0,"Pago",IF(M995&gt;0,IF(G995&lt;TODAY(),"Parcial vencido","Parcial"),IF(G995&lt;TODAY(),"Vencido",IF(G995=TODAY(),"Vence hoje",IF(G995&lt;=TODAY()+LISTAS!$B$4,"Vence em "&amp;LISTAS!$B$4&amp;" dias","Em aberto")))))))</f>
        <v/>
      </c>
      <c r="S995" s="4"/>
      <c r="T995" s="5" t="str">
        <f t="shared" si="63"/>
        <v/>
      </c>
    </row>
    <row r="996" spans="1:20">
      <c r="A996" s="10"/>
      <c r="B996" s="4"/>
      <c r="C996" s="10"/>
      <c r="D996" s="10"/>
      <c r="E996" s="10"/>
      <c r="F996" s="13"/>
      <c r="G996" s="13"/>
      <c r="H996" s="14"/>
      <c r="I996" s="14"/>
      <c r="J996" s="14"/>
      <c r="K996" s="15" t="str">
        <f t="shared" si="60"/>
        <v/>
      </c>
      <c r="L996" s="13"/>
      <c r="M996" s="14"/>
      <c r="N996" s="15" t="str">
        <f t="shared" si="61"/>
        <v/>
      </c>
      <c r="O996" s="10"/>
      <c r="P996" s="10"/>
      <c r="Q996" s="16" t="str">
        <f t="shared" ca="1" si="62"/>
        <v/>
      </c>
      <c r="R996" s="12" t="str">
        <f ca="1">IF(A996="","",IF(G996="","Sem vencimento",IF(N996&lt;=0,"Pago",IF(M996&gt;0,IF(G996&lt;TODAY(),"Parcial vencido","Parcial"),IF(G996&lt;TODAY(),"Vencido",IF(G996=TODAY(),"Vence hoje",IF(G996&lt;=TODAY()+LISTAS!$B$4,"Vence em "&amp;LISTAS!$B$4&amp;" dias","Em aberto")))))))</f>
        <v/>
      </c>
      <c r="S996" s="4"/>
      <c r="T996" s="5" t="str">
        <f t="shared" si="63"/>
        <v/>
      </c>
    </row>
    <row r="997" spans="1:20">
      <c r="A997" s="10"/>
      <c r="B997" s="4"/>
      <c r="C997" s="10"/>
      <c r="D997" s="10"/>
      <c r="E997" s="10"/>
      <c r="F997" s="13"/>
      <c r="G997" s="13"/>
      <c r="H997" s="14"/>
      <c r="I997" s="14"/>
      <c r="J997" s="14"/>
      <c r="K997" s="15" t="str">
        <f t="shared" si="60"/>
        <v/>
      </c>
      <c r="L997" s="13"/>
      <c r="M997" s="14"/>
      <c r="N997" s="15" t="str">
        <f t="shared" si="61"/>
        <v/>
      </c>
      <c r="O997" s="10"/>
      <c r="P997" s="10"/>
      <c r="Q997" s="16" t="str">
        <f t="shared" ca="1" si="62"/>
        <v/>
      </c>
      <c r="R997" s="12" t="str">
        <f ca="1">IF(A997="","",IF(G997="","Sem vencimento",IF(N997&lt;=0,"Pago",IF(M997&gt;0,IF(G997&lt;TODAY(),"Parcial vencido","Parcial"),IF(G997&lt;TODAY(),"Vencido",IF(G997=TODAY(),"Vence hoje",IF(G997&lt;=TODAY()+LISTAS!$B$4,"Vence em "&amp;LISTAS!$B$4&amp;" dias","Em aberto")))))))</f>
        <v/>
      </c>
      <c r="S997" s="4"/>
      <c r="T997" s="5" t="str">
        <f t="shared" si="63"/>
        <v/>
      </c>
    </row>
    <row r="998" spans="1:20">
      <c r="A998" s="10"/>
      <c r="B998" s="4"/>
      <c r="C998" s="10"/>
      <c r="D998" s="10"/>
      <c r="E998" s="10"/>
      <c r="F998" s="13"/>
      <c r="G998" s="13"/>
      <c r="H998" s="14"/>
      <c r="I998" s="14"/>
      <c r="J998" s="14"/>
      <c r="K998" s="15" t="str">
        <f t="shared" si="60"/>
        <v/>
      </c>
      <c r="L998" s="13"/>
      <c r="M998" s="14"/>
      <c r="N998" s="15" t="str">
        <f t="shared" si="61"/>
        <v/>
      </c>
      <c r="O998" s="10"/>
      <c r="P998" s="10"/>
      <c r="Q998" s="16" t="str">
        <f t="shared" ca="1" si="62"/>
        <v/>
      </c>
      <c r="R998" s="12" t="str">
        <f ca="1">IF(A998="","",IF(G998="","Sem vencimento",IF(N998&lt;=0,"Pago",IF(M998&gt;0,IF(G998&lt;TODAY(),"Parcial vencido","Parcial"),IF(G998&lt;TODAY(),"Vencido",IF(G998=TODAY(),"Vence hoje",IF(G998&lt;=TODAY()+LISTAS!$B$4,"Vence em "&amp;LISTAS!$B$4&amp;" dias","Em aberto")))))))</f>
        <v/>
      </c>
      <c r="S998" s="4"/>
      <c r="T998" s="5" t="str">
        <f t="shared" si="63"/>
        <v/>
      </c>
    </row>
    <row r="999" spans="1:20">
      <c r="A999" s="10"/>
      <c r="B999" s="4"/>
      <c r="C999" s="10"/>
      <c r="D999" s="10"/>
      <c r="E999" s="10"/>
      <c r="F999" s="13"/>
      <c r="G999" s="13"/>
      <c r="H999" s="14"/>
      <c r="I999" s="14"/>
      <c r="J999" s="14"/>
      <c r="K999" s="15" t="str">
        <f t="shared" si="60"/>
        <v/>
      </c>
      <c r="L999" s="13"/>
      <c r="M999" s="14"/>
      <c r="N999" s="15" t="str">
        <f t="shared" si="61"/>
        <v/>
      </c>
      <c r="O999" s="10"/>
      <c r="P999" s="10"/>
      <c r="Q999" s="16" t="str">
        <f t="shared" ca="1" si="62"/>
        <v/>
      </c>
      <c r="R999" s="12" t="str">
        <f ca="1">IF(A999="","",IF(G999="","Sem vencimento",IF(N999&lt;=0,"Pago",IF(M999&gt;0,IF(G999&lt;TODAY(),"Parcial vencido","Parcial"),IF(G999&lt;TODAY(),"Vencido",IF(G999=TODAY(),"Vence hoje",IF(G999&lt;=TODAY()+LISTAS!$B$4,"Vence em "&amp;LISTAS!$B$4&amp;" dias","Em aberto")))))))</f>
        <v/>
      </c>
      <c r="S999" s="4"/>
      <c r="T999" s="5" t="str">
        <f t="shared" si="63"/>
        <v/>
      </c>
    </row>
    <row r="1000" spans="1:20">
      <c r="A1000" s="10"/>
      <c r="B1000" s="4"/>
      <c r="C1000" s="10"/>
      <c r="D1000" s="10"/>
      <c r="E1000" s="10"/>
      <c r="F1000" s="13"/>
      <c r="G1000" s="13"/>
      <c r="H1000" s="14"/>
      <c r="I1000" s="14"/>
      <c r="J1000" s="14"/>
      <c r="K1000" s="15" t="str">
        <f t="shared" si="60"/>
        <v/>
      </c>
      <c r="L1000" s="13"/>
      <c r="M1000" s="14"/>
      <c r="N1000" s="15" t="str">
        <f t="shared" si="61"/>
        <v/>
      </c>
      <c r="O1000" s="10"/>
      <c r="P1000" s="10"/>
      <c r="Q1000" s="16" t="str">
        <f t="shared" ca="1" si="62"/>
        <v/>
      </c>
      <c r="R1000" s="12" t="str">
        <f ca="1">IF(A1000="","",IF(G1000="","Sem vencimento",IF(N1000&lt;=0,"Pago",IF(M1000&gt;0,IF(G1000&lt;TODAY(),"Parcial vencido","Parcial"),IF(G1000&lt;TODAY(),"Vencido",IF(G1000=TODAY(),"Vence hoje",IF(G1000&lt;=TODAY()+LISTAS!$B$4,"Vence em "&amp;LISTAS!$B$4&amp;" dias","Em aberto")))))))</f>
        <v/>
      </c>
      <c r="S1000" s="4"/>
      <c r="T1000" s="5" t="str">
        <f t="shared" si="63"/>
        <v/>
      </c>
    </row>
    <row r="1001" spans="1:20">
      <c r="A1001" s="10"/>
      <c r="B1001" s="4"/>
      <c r="C1001" s="10"/>
      <c r="D1001" s="10"/>
      <c r="E1001" s="10"/>
      <c r="F1001" s="13"/>
      <c r="G1001" s="13"/>
      <c r="H1001" s="14"/>
      <c r="I1001" s="14"/>
      <c r="J1001" s="14"/>
      <c r="K1001" s="15" t="str">
        <f t="shared" si="60"/>
        <v/>
      </c>
      <c r="L1001" s="13"/>
      <c r="M1001" s="14"/>
      <c r="N1001" s="15" t="str">
        <f t="shared" si="61"/>
        <v/>
      </c>
      <c r="O1001" s="10"/>
      <c r="P1001" s="10"/>
      <c r="Q1001" s="16" t="str">
        <f t="shared" ca="1" si="62"/>
        <v/>
      </c>
      <c r="R1001" s="12" t="str">
        <f ca="1">IF(A1001="","",IF(G1001="","Sem vencimento",IF(N1001&lt;=0,"Pago",IF(M1001&gt;0,IF(G1001&lt;TODAY(),"Parcial vencido","Parcial"),IF(G1001&lt;TODAY(),"Vencido",IF(G1001=TODAY(),"Vence hoje",IF(G1001&lt;=TODAY()+LISTAS!$B$4,"Vence em "&amp;LISTAS!$B$4&amp;" dias","Em aberto")))))))</f>
        <v/>
      </c>
      <c r="S1001" s="4"/>
      <c r="T1001" s="5" t="str">
        <f t="shared" si="63"/>
        <v/>
      </c>
    </row>
    <row r="1002" spans="1:20">
      <c r="A1002" s="10"/>
      <c r="B1002" s="4"/>
      <c r="C1002" s="10"/>
      <c r="D1002" s="10"/>
      <c r="E1002" s="10"/>
      <c r="F1002" s="13"/>
      <c r="G1002" s="13"/>
      <c r="H1002" s="14"/>
      <c r="I1002" s="14"/>
      <c r="J1002" s="14"/>
      <c r="K1002" s="15" t="str">
        <f t="shared" si="60"/>
        <v/>
      </c>
      <c r="L1002" s="13"/>
      <c r="M1002" s="14"/>
      <c r="N1002" s="15" t="str">
        <f t="shared" si="61"/>
        <v/>
      </c>
      <c r="O1002" s="10"/>
      <c r="P1002" s="10"/>
      <c r="Q1002" s="16" t="str">
        <f t="shared" ca="1" si="62"/>
        <v/>
      </c>
      <c r="R1002" s="12" t="str">
        <f ca="1">IF(A1002="","",IF(G1002="","Sem vencimento",IF(N1002&lt;=0,"Pago",IF(M1002&gt;0,IF(G1002&lt;TODAY(),"Parcial vencido","Parcial"),IF(G1002&lt;TODAY(),"Vencido",IF(G1002=TODAY(),"Vence hoje",IF(G1002&lt;=TODAY()+LISTAS!$B$4,"Vence em "&amp;LISTAS!$B$4&amp;" dias","Em aberto")))))))</f>
        <v/>
      </c>
      <c r="S1002" s="4"/>
      <c r="T1002" s="5" t="str">
        <f t="shared" si="63"/>
        <v/>
      </c>
    </row>
    <row r="1003" spans="1:20">
      <c r="A1003" s="10"/>
      <c r="B1003" s="4"/>
      <c r="C1003" s="10"/>
      <c r="D1003" s="10"/>
      <c r="E1003" s="10"/>
      <c r="F1003" s="13"/>
      <c r="G1003" s="13"/>
      <c r="H1003" s="14"/>
      <c r="I1003" s="14"/>
      <c r="J1003" s="14"/>
      <c r="K1003" s="15" t="str">
        <f t="shared" si="60"/>
        <v/>
      </c>
      <c r="L1003" s="13"/>
      <c r="M1003" s="14"/>
      <c r="N1003" s="15" t="str">
        <f t="shared" si="61"/>
        <v/>
      </c>
      <c r="O1003" s="10"/>
      <c r="P1003" s="10"/>
      <c r="Q1003" s="16" t="str">
        <f t="shared" ca="1" si="62"/>
        <v/>
      </c>
      <c r="R1003" s="12" t="str">
        <f ca="1">IF(A1003="","",IF(G1003="","Sem vencimento",IF(N1003&lt;=0,"Pago",IF(M1003&gt;0,IF(G1003&lt;TODAY(),"Parcial vencido","Parcial"),IF(G1003&lt;TODAY(),"Vencido",IF(G1003=TODAY(),"Vence hoje",IF(G1003&lt;=TODAY()+LISTAS!$B$4,"Vence em "&amp;LISTAS!$B$4&amp;" dias","Em aberto")))))))</f>
        <v/>
      </c>
      <c r="S1003" s="4"/>
      <c r="T1003" s="5" t="str">
        <f t="shared" si="63"/>
        <v/>
      </c>
    </row>
    <row r="1004" spans="1:20">
      <c r="A1004" s="10"/>
      <c r="B1004" s="4"/>
      <c r="C1004" s="10"/>
      <c r="D1004" s="10"/>
      <c r="E1004" s="10"/>
      <c r="F1004" s="13"/>
      <c r="G1004" s="13"/>
      <c r="H1004" s="14"/>
      <c r="I1004" s="14"/>
      <c r="J1004" s="14"/>
      <c r="K1004" s="15" t="str">
        <f t="shared" si="60"/>
        <v/>
      </c>
      <c r="L1004" s="13"/>
      <c r="M1004" s="14"/>
      <c r="N1004" s="15" t="str">
        <f t="shared" si="61"/>
        <v/>
      </c>
      <c r="O1004" s="10"/>
      <c r="P1004" s="10"/>
      <c r="Q1004" s="16" t="str">
        <f t="shared" ca="1" si="62"/>
        <v/>
      </c>
      <c r="R1004" s="12" t="str">
        <f ca="1">IF(A1004="","",IF(G1004="","Sem vencimento",IF(N1004&lt;=0,"Pago",IF(M1004&gt;0,IF(G1004&lt;TODAY(),"Parcial vencido","Parcial"),IF(G1004&lt;TODAY(),"Vencido",IF(G1004=TODAY(),"Vence hoje",IF(G1004&lt;=TODAY()+LISTAS!$B$4,"Vence em "&amp;LISTAS!$B$4&amp;" dias","Em aberto")))))))</f>
        <v/>
      </c>
      <c r="S1004" s="4"/>
      <c r="T1004" s="5" t="str">
        <f t="shared" si="63"/>
        <v/>
      </c>
    </row>
  </sheetData>
  <mergeCells count="2">
    <mergeCell ref="A1:T1"/>
    <mergeCell ref="A2:T2"/>
  </mergeCells>
  <conditionalFormatting sqref="R5:R1004">
    <cfRule type="expression" dxfId="8" priority="1">
      <formula>OR(R5="Vencido",R5="Parcial vencido")</formula>
    </cfRule>
    <cfRule type="expression" dxfId="7" priority="2">
      <formula>R5="Vence hoje"</formula>
    </cfRule>
    <cfRule type="expression" dxfId="6" priority="3">
      <formula>LEFT(R5,8)="Vence em"</formula>
    </cfRule>
    <cfRule type="expression" dxfId="5" priority="4">
      <formula>R5="Pago"</formula>
    </cfRule>
    <cfRule type="expression" dxfId="4" priority="5">
      <formula>R5="Parcial"</formula>
    </cfRule>
  </conditionalFormatting>
  <conditionalFormatting sqref="T5:T1004">
    <cfRule type="expression" dxfId="3" priority="6">
      <formula>T5&lt;&gt;""</formula>
    </cfRule>
  </conditionalFormatting>
  <conditionalFormatting sqref="Q5:Q1004">
    <cfRule type="cellIs" dxfId="2" priority="7" operator="less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LISTAS!$D$4:$D$18</xm:f>
          </x14:formula1>
          <xm:sqref>C5:C1004</xm:sqref>
        </x14:dataValidation>
        <x14:dataValidation type="list">
          <x14:formula1>
            <xm:f>LISTAS!$E$4:$E$10</xm:f>
          </x14:formula1>
          <xm:sqref>D5:D1004</xm:sqref>
        </x14:dataValidation>
        <x14:dataValidation type="list">
          <x14:formula1>
            <xm:f>LISTAS!$F$4:$F$11</xm:f>
          </x14:formula1>
          <xm:sqref>O5:O1004</xm:sqref>
        </x14:dataValidation>
        <x14:dataValidation type="list">
          <x14:formula1>
            <xm:f>LISTAS!$G$4:$G$8</xm:f>
          </x14:formula1>
          <xm:sqref>P5:P1004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/>
  </sheetViews>
  <sheetFormatPr defaultRowHeight="14.25"/>
  <cols>
    <col min="1" max="1" width="34" customWidth="1"/>
    <col min="2" max="2" width="54" customWidth="1"/>
    <col min="3" max="3" width="3" customWidth="1"/>
    <col min="4" max="4" width="24" customWidth="1"/>
    <col min="5" max="5" width="22" customWidth="1"/>
    <col min="6" max="6" width="25" customWidth="1"/>
    <col min="7" max="7" width="20" customWidth="1"/>
    <col min="8" max="8" width="3" customWidth="1"/>
  </cols>
  <sheetData>
    <row r="1" spans="1:8" ht="20.25">
      <c r="A1" s="23" t="s">
        <v>117</v>
      </c>
      <c r="B1" s="23"/>
      <c r="C1" s="23"/>
      <c r="D1" s="23"/>
      <c r="E1" s="23"/>
      <c r="F1" s="23"/>
      <c r="G1" s="23"/>
      <c r="H1" s="23"/>
    </row>
    <row r="3" spans="1:8" ht="15">
      <c r="A3" s="1" t="s">
        <v>118</v>
      </c>
      <c r="B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</row>
    <row r="4" spans="1:8" ht="15">
      <c r="A4" s="2" t="s">
        <v>124</v>
      </c>
      <c r="B4" s="10">
        <v>7</v>
      </c>
      <c r="D4" s="10" t="s">
        <v>89</v>
      </c>
      <c r="E4" s="10" t="s">
        <v>76</v>
      </c>
      <c r="F4" s="10" t="s">
        <v>86</v>
      </c>
      <c r="G4" s="10" t="s">
        <v>79</v>
      </c>
    </row>
    <row r="5" spans="1:8" ht="15">
      <c r="A5" s="2" t="s">
        <v>125</v>
      </c>
      <c r="B5" s="10">
        <v>30</v>
      </c>
      <c r="D5" s="10" t="s">
        <v>126</v>
      </c>
      <c r="E5" s="10" t="s">
        <v>95</v>
      </c>
      <c r="F5" s="10" t="s">
        <v>78</v>
      </c>
      <c r="G5" s="10" t="s">
        <v>76</v>
      </c>
    </row>
    <row r="6" spans="1:8" ht="15">
      <c r="A6" s="2" t="s">
        <v>127</v>
      </c>
      <c r="B6" s="10" t="s">
        <v>128</v>
      </c>
      <c r="D6" s="10" t="s">
        <v>75</v>
      </c>
      <c r="E6" s="10" t="s">
        <v>79</v>
      </c>
      <c r="F6" s="10" t="s">
        <v>91</v>
      </c>
      <c r="G6" s="10" t="s">
        <v>107</v>
      </c>
    </row>
    <row r="7" spans="1:8">
      <c r="D7" s="10" t="s">
        <v>129</v>
      </c>
      <c r="E7" s="10" t="s">
        <v>101</v>
      </c>
      <c r="F7" s="10" t="s">
        <v>130</v>
      </c>
      <c r="G7" s="10" t="s">
        <v>131</v>
      </c>
    </row>
    <row r="8" spans="1:8" ht="29.25">
      <c r="A8" s="2" t="s">
        <v>132</v>
      </c>
      <c r="B8" s="3" t="s">
        <v>133</v>
      </c>
      <c r="D8" s="10" t="s">
        <v>94</v>
      </c>
      <c r="E8" s="10" t="s">
        <v>84</v>
      </c>
      <c r="F8" s="10" t="s">
        <v>112</v>
      </c>
      <c r="G8" s="10" t="s">
        <v>101</v>
      </c>
    </row>
    <row r="9" spans="1:8" ht="43.5">
      <c r="A9" s="2" t="s">
        <v>70</v>
      </c>
      <c r="B9" s="3" t="s">
        <v>134</v>
      </c>
      <c r="D9" s="10" t="s">
        <v>135</v>
      </c>
      <c r="E9" s="10" t="s">
        <v>107</v>
      </c>
      <c r="F9" s="10" t="s">
        <v>136</v>
      </c>
      <c r="G9" s="10"/>
    </row>
    <row r="10" spans="1:8" ht="43.5">
      <c r="A10" s="2" t="s">
        <v>62</v>
      </c>
      <c r="B10" s="3" t="s">
        <v>137</v>
      </c>
      <c r="D10" s="10" t="s">
        <v>138</v>
      </c>
      <c r="E10" s="10" t="s">
        <v>139</v>
      </c>
      <c r="F10" s="10" t="s">
        <v>140</v>
      </c>
      <c r="G10" s="10"/>
    </row>
    <row r="11" spans="1:8">
      <c r="D11" s="10" t="s">
        <v>141</v>
      </c>
      <c r="E11" s="10"/>
      <c r="F11" s="10" t="s">
        <v>142</v>
      </c>
      <c r="G11" s="10"/>
    </row>
    <row r="12" spans="1:8">
      <c r="D12" s="10" t="s">
        <v>105</v>
      </c>
      <c r="E12" s="10"/>
      <c r="F12" s="10"/>
      <c r="G12" s="10"/>
    </row>
    <row r="13" spans="1:8">
      <c r="D13" s="10" t="s">
        <v>100</v>
      </c>
      <c r="E13" s="10"/>
      <c r="F13" s="10"/>
      <c r="G13" s="10"/>
    </row>
    <row r="14" spans="1:8">
      <c r="D14" s="10" t="s">
        <v>83</v>
      </c>
      <c r="E14" s="10"/>
      <c r="F14" s="10"/>
      <c r="G14" s="10"/>
    </row>
    <row r="15" spans="1:8">
      <c r="D15" s="10" t="s">
        <v>143</v>
      </c>
      <c r="E15" s="10"/>
      <c r="F15" s="10"/>
      <c r="G15" s="10"/>
    </row>
    <row r="16" spans="1:8">
      <c r="D16" s="10" t="s">
        <v>110</v>
      </c>
      <c r="E16" s="10"/>
      <c r="F16" s="10"/>
      <c r="G16" s="10"/>
    </row>
    <row r="17" spans="4:7">
      <c r="D17" s="10" t="s">
        <v>115</v>
      </c>
      <c r="E17" s="10"/>
      <c r="F17" s="10"/>
      <c r="G17" s="10"/>
    </row>
    <row r="18" spans="4:7">
      <c r="D18" s="10" t="s">
        <v>144</v>
      </c>
      <c r="E18" s="10"/>
      <c r="F18" s="10"/>
      <c r="G18" s="10"/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/>
  </sheetViews>
  <sheetFormatPr defaultRowHeight="14.25"/>
  <cols>
    <col min="1" max="1" width="42" customWidth="1"/>
    <col min="2" max="2" width="15" customWidth="1"/>
    <col min="3" max="3" width="56" customWidth="1"/>
    <col min="4" max="6" width="12" customWidth="1"/>
  </cols>
  <sheetData>
    <row r="1" spans="1:6" ht="20.25">
      <c r="A1" s="23" t="s">
        <v>170</v>
      </c>
      <c r="B1" s="23"/>
      <c r="C1" s="23"/>
      <c r="D1" s="23"/>
      <c r="E1" s="23"/>
      <c r="F1" s="23"/>
    </row>
    <row r="2" spans="1:6">
      <c r="A2" s="21" t="s">
        <v>171</v>
      </c>
      <c r="B2" s="21"/>
      <c r="C2" s="21"/>
      <c r="D2" s="21"/>
      <c r="E2" s="21"/>
      <c r="F2" s="21"/>
    </row>
    <row r="4" spans="1:6" ht="15">
      <c r="A4" s="1" t="s">
        <v>72</v>
      </c>
      <c r="B4" s="1" t="s">
        <v>158</v>
      </c>
      <c r="C4" s="1" t="s">
        <v>157</v>
      </c>
    </row>
    <row r="5" spans="1:6">
      <c r="A5" s="3" t="s">
        <v>172</v>
      </c>
      <c r="B5" s="17">
        <f>COUNTIF(CONTAS_A_PAGAR!$A$5:$A$1004,"&lt;&gt;")</f>
        <v>8</v>
      </c>
      <c r="C5" t="s">
        <v>173</v>
      </c>
    </row>
    <row r="6" spans="1:6">
      <c r="A6" s="3" t="s">
        <v>174</v>
      </c>
      <c r="B6" s="17">
        <f>COUNTIF(CONTAS_A_PAGAR!$T$5:$T$1004,"?*")</f>
        <v>0</v>
      </c>
      <c r="C6" t="str">
        <f t="shared" ref="C6:C14" si="0">IF(B6=0,"OK","REVISAR")</f>
        <v>OK</v>
      </c>
    </row>
    <row r="7" spans="1:6">
      <c r="A7" s="3" t="s">
        <v>175</v>
      </c>
      <c r="B7" s="17">
        <f>COUNTIFS(CONTAS_A_PAGAR!$A$5:$A$1004,"&lt;&gt;",CONTAS_A_PAGAR!$C$5:$C$1004,"")</f>
        <v>0</v>
      </c>
      <c r="C7" t="str">
        <f t="shared" si="0"/>
        <v>OK</v>
      </c>
    </row>
    <row r="8" spans="1:6">
      <c r="A8" s="3" t="s">
        <v>176</v>
      </c>
      <c r="B8" s="17">
        <f>COUNTIFS(CONTAS_A_PAGAR!$A$5:$A$1004,"&lt;&gt;",CONTAS_A_PAGAR!$G$5:$G$1004,"")</f>
        <v>0</v>
      </c>
      <c r="C8" t="str">
        <f t="shared" si="0"/>
        <v>OK</v>
      </c>
    </row>
    <row r="9" spans="1:6">
      <c r="A9" s="3" t="s">
        <v>177</v>
      </c>
      <c r="B9" s="17">
        <f>COUNTIFS(CONTAS_A_PAGAR!$A$5:$A$1004,"&lt;&gt;",CONTAS_A_PAGAR!$H$5:$H$1004,"&lt;=0")</f>
        <v>0</v>
      </c>
      <c r="C9" t="str">
        <f t="shared" si="0"/>
        <v>OK</v>
      </c>
    </row>
    <row r="10" spans="1:6">
      <c r="A10" s="3" t="s">
        <v>178</v>
      </c>
      <c r="B10" s="17">
        <f>COUNTIFS(CONTAS_A_PAGAR!$A$5:$A$1004,"&lt;&gt;",CONTAS_A_PAGAR!$P$5:$P$1004,"")</f>
        <v>0</v>
      </c>
      <c r="C10" t="str">
        <f t="shared" si="0"/>
        <v>OK</v>
      </c>
    </row>
    <row r="11" spans="1:6">
      <c r="A11" s="3" t="s">
        <v>179</v>
      </c>
      <c r="B11" s="17">
        <f>COUNTIF(CONTAS_A_PAGAR!$T$5:$T$1004,"*Possível duplicidade*")</f>
        <v>0</v>
      </c>
      <c r="C11" t="str">
        <f t="shared" si="0"/>
        <v>OK</v>
      </c>
    </row>
    <row r="12" spans="1:6">
      <c r="A12" s="3" t="s">
        <v>180</v>
      </c>
      <c r="B12" s="17">
        <f>COUNTIF(CONTAS_A_PAGAR!$T$5:$T$1004,"*Valor pago*")</f>
        <v>0</v>
      </c>
      <c r="C12" t="str">
        <f t="shared" si="0"/>
        <v>OK</v>
      </c>
    </row>
    <row r="13" spans="1:6">
      <c r="A13" s="3" t="s">
        <v>181</v>
      </c>
      <c r="B13" s="17">
        <f>COUNTIF(CONTAS_A_PAGAR!$T$5:$T$1004,"*Data pgto.*")</f>
        <v>0</v>
      </c>
      <c r="C13" t="str">
        <f t="shared" si="0"/>
        <v>OK</v>
      </c>
    </row>
    <row r="14" spans="1:6">
      <c r="A14" s="3" t="s">
        <v>182</v>
      </c>
      <c r="B14" s="17">
        <f>COUNTIF(CONTAS_A_PAGAR!$T$5:$T$1004,"*Pagamento &gt; previsto*")</f>
        <v>0</v>
      </c>
      <c r="C14" t="str">
        <f t="shared" si="0"/>
        <v>OK</v>
      </c>
    </row>
    <row r="17" spans="1:3" ht="15">
      <c r="A17" s="1" t="s">
        <v>183</v>
      </c>
      <c r="B17" s="1" t="s">
        <v>184</v>
      </c>
      <c r="C17" s="1" t="s">
        <v>185</v>
      </c>
    </row>
    <row r="18" spans="1:3" ht="29.25">
      <c r="A18" s="2" t="s">
        <v>186</v>
      </c>
      <c r="B18" t="s">
        <v>187</v>
      </c>
      <c r="C18" s="3" t="s">
        <v>188</v>
      </c>
    </row>
    <row r="19" spans="1:3" ht="29.25">
      <c r="A19" s="2" t="s">
        <v>189</v>
      </c>
      <c r="B19" t="s">
        <v>187</v>
      </c>
      <c r="C19" s="3" t="s">
        <v>190</v>
      </c>
    </row>
    <row r="20" spans="1:3" ht="29.25">
      <c r="A20" s="2" t="s">
        <v>191</v>
      </c>
      <c r="B20" t="s">
        <v>192</v>
      </c>
      <c r="C20" s="3" t="s">
        <v>193</v>
      </c>
    </row>
  </sheetData>
  <mergeCells count="2">
    <mergeCell ref="A1:F1"/>
    <mergeCell ref="A2:F2"/>
  </mergeCells>
  <conditionalFormatting sqref="C6:C14">
    <cfRule type="expression" dxfId="1" priority="1">
      <formula>C6="REVISAR"</formula>
    </cfRule>
    <cfRule type="expression" dxfId="0" priority="2">
      <formula>C6="OK"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CONTAS_A_PAGAR</vt:lpstr>
      <vt:lpstr>LISTAS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2026-08-11T21:31:13Z</dcterms:modified>
</cp:coreProperties>
</file>