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5" r:id="rId1"/>
    <sheet name="INICIO" sheetId="1" r:id="rId2"/>
    <sheet name="AGENDA" sheetId="2" r:id="rId3"/>
    <sheet name="CLIENTES" sheetId="3" r:id="rId4"/>
    <sheet name="SERVICOS" sheetId="4" r:id="rId5"/>
    <sheet name="CONFIG" sheetId="6" r:id="rId6"/>
  </sheets>
  <calcPr calcId="152511"/>
</workbook>
</file>

<file path=xl/calcChain.xml><?xml version="1.0" encoding="utf-8"?>
<calcChain xmlns="http://schemas.openxmlformats.org/spreadsheetml/2006/main">
  <c r="N15" i="5" l="1"/>
  <c r="Q15" i="5" s="1"/>
  <c r="N14" i="5"/>
  <c r="Q14" i="5" s="1"/>
  <c r="N13" i="5"/>
  <c r="Q13" i="5" s="1"/>
  <c r="N12" i="5"/>
  <c r="N11" i="5"/>
  <c r="Q11" i="5" s="1"/>
  <c r="N10" i="5"/>
  <c r="Q10" i="5" s="1"/>
  <c r="J10" i="5"/>
  <c r="N9" i="5"/>
  <c r="Q9" i="5" s="1"/>
  <c r="Q8" i="5"/>
  <c r="P8" i="5"/>
  <c r="N8" i="5"/>
  <c r="O8" i="5" s="1"/>
  <c r="A8" i="5"/>
  <c r="N7" i="5"/>
  <c r="Q7" i="5" s="1"/>
  <c r="N6" i="5"/>
  <c r="Q6" i="5" s="1"/>
  <c r="Q5" i="5"/>
  <c r="P5" i="5"/>
  <c r="O5" i="5"/>
  <c r="N5" i="5"/>
  <c r="N4" i="5"/>
  <c r="Q4" i="5" s="1"/>
  <c r="G4" i="5"/>
  <c r="D4" i="5"/>
  <c r="A4" i="5"/>
  <c r="Y403" i="2"/>
  <c r="S403" i="2"/>
  <c r="R403" i="2"/>
  <c r="N403" i="2"/>
  <c r="P403" i="2" s="1"/>
  <c r="M403" i="2"/>
  <c r="Z403" i="2" s="1"/>
  <c r="K403" i="2"/>
  <c r="J403" i="2"/>
  <c r="L403" i="2" s="1"/>
  <c r="Y402" i="2"/>
  <c r="S402" i="2"/>
  <c r="R402" i="2"/>
  <c r="N402" i="2"/>
  <c r="P402" i="2" s="1"/>
  <c r="K402" i="2"/>
  <c r="J402" i="2"/>
  <c r="L402" i="2" s="1"/>
  <c r="M402" i="2" s="1"/>
  <c r="Z402" i="2" s="1"/>
  <c r="Y401" i="2"/>
  <c r="S401" i="2"/>
  <c r="R401" i="2"/>
  <c r="N401" i="2"/>
  <c r="P401" i="2" s="1"/>
  <c r="K401" i="2"/>
  <c r="J401" i="2"/>
  <c r="L401" i="2" s="1"/>
  <c r="M401" i="2" s="1"/>
  <c r="Z401" i="2" s="1"/>
  <c r="Y400" i="2"/>
  <c r="S400" i="2"/>
  <c r="R400" i="2"/>
  <c r="N400" i="2"/>
  <c r="P400" i="2" s="1"/>
  <c r="L400" i="2"/>
  <c r="K400" i="2"/>
  <c r="J400" i="2"/>
  <c r="Y399" i="2"/>
  <c r="S399" i="2"/>
  <c r="R399" i="2"/>
  <c r="N399" i="2"/>
  <c r="P399" i="2" s="1"/>
  <c r="L399" i="2"/>
  <c r="M399" i="2" s="1"/>
  <c r="Z399" i="2" s="1"/>
  <c r="K399" i="2"/>
  <c r="J399" i="2"/>
  <c r="Y398" i="2"/>
  <c r="S398" i="2"/>
  <c r="R398" i="2"/>
  <c r="P398" i="2"/>
  <c r="N398" i="2"/>
  <c r="K398" i="2"/>
  <c r="J398" i="2"/>
  <c r="L398" i="2" s="1"/>
  <c r="M398" i="2" s="1"/>
  <c r="Z398" i="2" s="1"/>
  <c r="Y397" i="2"/>
  <c r="S397" i="2"/>
  <c r="R397" i="2"/>
  <c r="N397" i="2"/>
  <c r="P397" i="2" s="1"/>
  <c r="K397" i="2"/>
  <c r="J397" i="2"/>
  <c r="L397" i="2" s="1"/>
  <c r="M397" i="2" s="1"/>
  <c r="Z397" i="2" s="1"/>
  <c r="Y396" i="2"/>
  <c r="S396" i="2"/>
  <c r="R396" i="2"/>
  <c r="N396" i="2"/>
  <c r="P396" i="2" s="1"/>
  <c r="K396" i="2"/>
  <c r="J396" i="2"/>
  <c r="L396" i="2" s="1"/>
  <c r="M396" i="2" s="1"/>
  <c r="Z396" i="2" s="1"/>
  <c r="Y395" i="2"/>
  <c r="S395" i="2"/>
  <c r="R395" i="2"/>
  <c r="N395" i="2"/>
  <c r="P395" i="2" s="1"/>
  <c r="M395" i="2"/>
  <c r="Z395" i="2" s="1"/>
  <c r="K395" i="2"/>
  <c r="J395" i="2"/>
  <c r="L395" i="2" s="1"/>
  <c r="Y394" i="2"/>
  <c r="S394" i="2"/>
  <c r="R394" i="2"/>
  <c r="N394" i="2"/>
  <c r="P394" i="2" s="1"/>
  <c r="K394" i="2"/>
  <c r="J394" i="2"/>
  <c r="L394" i="2" s="1"/>
  <c r="M394" i="2" s="1"/>
  <c r="Z394" i="2" s="1"/>
  <c r="Y393" i="2"/>
  <c r="S393" i="2"/>
  <c r="R393" i="2"/>
  <c r="N393" i="2"/>
  <c r="P393" i="2" s="1"/>
  <c r="K393" i="2"/>
  <c r="J393" i="2"/>
  <c r="L393" i="2" s="1"/>
  <c r="M393" i="2" s="1"/>
  <c r="Z393" i="2" s="1"/>
  <c r="Y392" i="2"/>
  <c r="S392" i="2"/>
  <c r="R392" i="2"/>
  <c r="N392" i="2"/>
  <c r="P392" i="2" s="1"/>
  <c r="L392" i="2"/>
  <c r="M392" i="2" s="1"/>
  <c r="Z392" i="2" s="1"/>
  <c r="K392" i="2"/>
  <c r="J392" i="2"/>
  <c r="Y391" i="2"/>
  <c r="S391" i="2"/>
  <c r="R391" i="2"/>
  <c r="N391" i="2"/>
  <c r="P391" i="2" s="1"/>
  <c r="L391" i="2"/>
  <c r="M391" i="2" s="1"/>
  <c r="Z391" i="2" s="1"/>
  <c r="K391" i="2"/>
  <c r="J391" i="2"/>
  <c r="Y390" i="2"/>
  <c r="S390" i="2"/>
  <c r="R390" i="2"/>
  <c r="P390" i="2"/>
  <c r="N390" i="2"/>
  <c r="K390" i="2"/>
  <c r="J390" i="2"/>
  <c r="L390" i="2" s="1"/>
  <c r="M390" i="2" s="1"/>
  <c r="Z390" i="2" s="1"/>
  <c r="Y389" i="2"/>
  <c r="S389" i="2"/>
  <c r="R389" i="2"/>
  <c r="N389" i="2"/>
  <c r="P389" i="2" s="1"/>
  <c r="K389" i="2"/>
  <c r="J389" i="2"/>
  <c r="L389" i="2" s="1"/>
  <c r="M389" i="2" s="1"/>
  <c r="Z389" i="2" s="1"/>
  <c r="Z388" i="2"/>
  <c r="Y388" i="2"/>
  <c r="S388" i="2"/>
  <c r="R388" i="2"/>
  <c r="N388" i="2"/>
  <c r="P388" i="2" s="1"/>
  <c r="K388" i="2"/>
  <c r="J388" i="2"/>
  <c r="L388" i="2" s="1"/>
  <c r="M388" i="2" s="1"/>
  <c r="Y387" i="2"/>
  <c r="S387" i="2"/>
  <c r="R387" i="2"/>
  <c r="N387" i="2"/>
  <c r="P387" i="2" s="1"/>
  <c r="M387" i="2"/>
  <c r="Z387" i="2" s="1"/>
  <c r="K387" i="2"/>
  <c r="J387" i="2"/>
  <c r="L387" i="2" s="1"/>
  <c r="Y386" i="2"/>
  <c r="S386" i="2"/>
  <c r="R386" i="2"/>
  <c r="N386" i="2"/>
  <c r="P386" i="2" s="1"/>
  <c r="K386" i="2"/>
  <c r="J386" i="2"/>
  <c r="L386" i="2" s="1"/>
  <c r="M386" i="2" s="1"/>
  <c r="Z386" i="2" s="1"/>
  <c r="Y385" i="2"/>
  <c r="S385" i="2"/>
  <c r="R385" i="2"/>
  <c r="N385" i="2"/>
  <c r="P385" i="2" s="1"/>
  <c r="K385" i="2"/>
  <c r="J385" i="2"/>
  <c r="L385" i="2" s="1"/>
  <c r="M385" i="2" s="1"/>
  <c r="Z385" i="2" s="1"/>
  <c r="Y384" i="2"/>
  <c r="S384" i="2"/>
  <c r="R384" i="2"/>
  <c r="N384" i="2"/>
  <c r="P384" i="2" s="1"/>
  <c r="L384" i="2"/>
  <c r="K384" i="2"/>
  <c r="J384" i="2"/>
  <c r="Y383" i="2"/>
  <c r="S383" i="2"/>
  <c r="R383" i="2"/>
  <c r="N383" i="2"/>
  <c r="P383" i="2" s="1"/>
  <c r="L383" i="2"/>
  <c r="M383" i="2" s="1"/>
  <c r="Z383" i="2" s="1"/>
  <c r="K383" i="2"/>
  <c r="J383" i="2"/>
  <c r="Y382" i="2"/>
  <c r="S382" i="2"/>
  <c r="R382" i="2"/>
  <c r="P382" i="2"/>
  <c r="N382" i="2"/>
  <c r="K382" i="2"/>
  <c r="J382" i="2"/>
  <c r="L382" i="2" s="1"/>
  <c r="M382" i="2" s="1"/>
  <c r="Z382" i="2" s="1"/>
  <c r="Y381" i="2"/>
  <c r="S381" i="2"/>
  <c r="R381" i="2"/>
  <c r="N381" i="2"/>
  <c r="P381" i="2" s="1"/>
  <c r="K381" i="2"/>
  <c r="J381" i="2"/>
  <c r="L381" i="2" s="1"/>
  <c r="M381" i="2" s="1"/>
  <c r="Z381" i="2" s="1"/>
  <c r="Z380" i="2"/>
  <c r="Y380" i="2"/>
  <c r="S380" i="2"/>
  <c r="R380" i="2"/>
  <c r="N380" i="2"/>
  <c r="P380" i="2" s="1"/>
  <c r="K380" i="2"/>
  <c r="J380" i="2"/>
  <c r="L380" i="2" s="1"/>
  <c r="M380" i="2" s="1"/>
  <c r="Y379" i="2"/>
  <c r="S379" i="2"/>
  <c r="R379" i="2"/>
  <c r="N379" i="2"/>
  <c r="P379" i="2" s="1"/>
  <c r="M379" i="2"/>
  <c r="Z379" i="2" s="1"/>
  <c r="K379" i="2"/>
  <c r="J379" i="2"/>
  <c r="L379" i="2" s="1"/>
  <c r="Y378" i="2"/>
  <c r="S378" i="2"/>
  <c r="R378" i="2"/>
  <c r="N378" i="2"/>
  <c r="P378" i="2" s="1"/>
  <c r="K378" i="2"/>
  <c r="J378" i="2"/>
  <c r="L378" i="2" s="1"/>
  <c r="M378" i="2" s="1"/>
  <c r="Z378" i="2" s="1"/>
  <c r="Y377" i="2"/>
  <c r="S377" i="2"/>
  <c r="R377" i="2"/>
  <c r="N377" i="2"/>
  <c r="P377" i="2" s="1"/>
  <c r="K377" i="2"/>
  <c r="J377" i="2"/>
  <c r="L377" i="2" s="1"/>
  <c r="M377" i="2" s="1"/>
  <c r="Z377" i="2" s="1"/>
  <c r="Y376" i="2"/>
  <c r="S376" i="2"/>
  <c r="R376" i="2"/>
  <c r="N376" i="2"/>
  <c r="P376" i="2" s="1"/>
  <c r="L376" i="2"/>
  <c r="K376" i="2"/>
  <c r="J376" i="2"/>
  <c r="Y375" i="2"/>
  <c r="S375" i="2"/>
  <c r="R375" i="2"/>
  <c r="N375" i="2"/>
  <c r="P375" i="2" s="1"/>
  <c r="L375" i="2"/>
  <c r="M375" i="2" s="1"/>
  <c r="Z375" i="2" s="1"/>
  <c r="K375" i="2"/>
  <c r="J375" i="2"/>
  <c r="Y374" i="2"/>
  <c r="S374" i="2"/>
  <c r="R374" i="2"/>
  <c r="P374" i="2"/>
  <c r="N374" i="2"/>
  <c r="K374" i="2"/>
  <c r="J374" i="2"/>
  <c r="L374" i="2" s="1"/>
  <c r="M374" i="2" s="1"/>
  <c r="Z374" i="2" s="1"/>
  <c r="Y373" i="2"/>
  <c r="S373" i="2"/>
  <c r="R373" i="2"/>
  <c r="N373" i="2"/>
  <c r="P373" i="2" s="1"/>
  <c r="K373" i="2"/>
  <c r="J373" i="2"/>
  <c r="L373" i="2" s="1"/>
  <c r="M373" i="2" s="1"/>
  <c r="Z373" i="2" s="1"/>
  <c r="Y372" i="2"/>
  <c r="S372" i="2"/>
  <c r="R372" i="2"/>
  <c r="N372" i="2"/>
  <c r="P372" i="2" s="1"/>
  <c r="K372" i="2"/>
  <c r="J372" i="2"/>
  <c r="L372" i="2" s="1"/>
  <c r="M372" i="2" s="1"/>
  <c r="Z372" i="2" s="1"/>
  <c r="Y371" i="2"/>
  <c r="S371" i="2"/>
  <c r="R371" i="2"/>
  <c r="N371" i="2"/>
  <c r="P371" i="2" s="1"/>
  <c r="M371" i="2"/>
  <c r="Z371" i="2" s="1"/>
  <c r="K371" i="2"/>
  <c r="J371" i="2"/>
  <c r="L371" i="2" s="1"/>
  <c r="Y370" i="2"/>
  <c r="S370" i="2"/>
  <c r="R370" i="2"/>
  <c r="N370" i="2"/>
  <c r="P370" i="2" s="1"/>
  <c r="L370" i="2"/>
  <c r="M370" i="2" s="1"/>
  <c r="Z370" i="2" s="1"/>
  <c r="K370" i="2"/>
  <c r="J370" i="2"/>
  <c r="Y369" i="2"/>
  <c r="S369" i="2"/>
  <c r="R369" i="2"/>
  <c r="N369" i="2"/>
  <c r="P369" i="2" s="1"/>
  <c r="K369" i="2"/>
  <c r="J369" i="2"/>
  <c r="L369" i="2" s="1"/>
  <c r="M369" i="2" s="1"/>
  <c r="Z369" i="2" s="1"/>
  <c r="Y368" i="2"/>
  <c r="S368" i="2"/>
  <c r="R368" i="2"/>
  <c r="N368" i="2"/>
  <c r="P368" i="2" s="1"/>
  <c r="L368" i="2"/>
  <c r="M368" i="2" s="1"/>
  <c r="Z368" i="2" s="1"/>
  <c r="K368" i="2"/>
  <c r="J368" i="2"/>
  <c r="Y367" i="2"/>
  <c r="S367" i="2"/>
  <c r="R367" i="2"/>
  <c r="N367" i="2"/>
  <c r="P367" i="2" s="1"/>
  <c r="L367" i="2"/>
  <c r="M367" i="2" s="1"/>
  <c r="Z367" i="2" s="1"/>
  <c r="K367" i="2"/>
  <c r="J367" i="2"/>
  <c r="Y366" i="2"/>
  <c r="S366" i="2"/>
  <c r="R366" i="2"/>
  <c r="P366" i="2"/>
  <c r="N366" i="2"/>
  <c r="K366" i="2"/>
  <c r="J366" i="2"/>
  <c r="L366" i="2" s="1"/>
  <c r="M366" i="2" s="1"/>
  <c r="Z366" i="2" s="1"/>
  <c r="Y365" i="2"/>
  <c r="S365" i="2"/>
  <c r="R365" i="2"/>
  <c r="N365" i="2"/>
  <c r="P365" i="2" s="1"/>
  <c r="K365" i="2"/>
  <c r="J365" i="2"/>
  <c r="L365" i="2" s="1"/>
  <c r="M365" i="2" s="1"/>
  <c r="Z365" i="2" s="1"/>
  <c r="Z364" i="2"/>
  <c r="Y364" i="2"/>
  <c r="S364" i="2"/>
  <c r="R364" i="2"/>
  <c r="N364" i="2"/>
  <c r="P364" i="2" s="1"/>
  <c r="K364" i="2"/>
  <c r="J364" i="2"/>
  <c r="L364" i="2" s="1"/>
  <c r="M364" i="2" s="1"/>
  <c r="Y363" i="2"/>
  <c r="S363" i="2"/>
  <c r="R363" i="2"/>
  <c r="N363" i="2"/>
  <c r="P363" i="2" s="1"/>
  <c r="M363" i="2"/>
  <c r="Z363" i="2" s="1"/>
  <c r="K363" i="2"/>
  <c r="J363" i="2"/>
  <c r="L363" i="2" s="1"/>
  <c r="Y362" i="2"/>
  <c r="S362" i="2"/>
  <c r="R362" i="2"/>
  <c r="N362" i="2"/>
  <c r="P362" i="2" s="1"/>
  <c r="L362" i="2"/>
  <c r="M362" i="2" s="1"/>
  <c r="Z362" i="2" s="1"/>
  <c r="K362" i="2"/>
  <c r="J362" i="2"/>
  <c r="Y361" i="2"/>
  <c r="S361" i="2"/>
  <c r="R361" i="2"/>
  <c r="N361" i="2"/>
  <c r="P361" i="2" s="1"/>
  <c r="K361" i="2"/>
  <c r="J361" i="2"/>
  <c r="L361" i="2" s="1"/>
  <c r="M361" i="2" s="1"/>
  <c r="Z361" i="2" s="1"/>
  <c r="Y360" i="2"/>
  <c r="S360" i="2"/>
  <c r="R360" i="2"/>
  <c r="N360" i="2"/>
  <c r="P360" i="2" s="1"/>
  <c r="L360" i="2"/>
  <c r="M360" i="2" s="1"/>
  <c r="Z360" i="2" s="1"/>
  <c r="K360" i="2"/>
  <c r="J360" i="2"/>
  <c r="Y359" i="2"/>
  <c r="S359" i="2"/>
  <c r="R359" i="2"/>
  <c r="N359" i="2"/>
  <c r="P359" i="2" s="1"/>
  <c r="L359" i="2"/>
  <c r="M359" i="2" s="1"/>
  <c r="Z359" i="2" s="1"/>
  <c r="K359" i="2"/>
  <c r="J359" i="2"/>
  <c r="Y358" i="2"/>
  <c r="S358" i="2"/>
  <c r="R358" i="2"/>
  <c r="P358" i="2"/>
  <c r="N358" i="2"/>
  <c r="K358" i="2"/>
  <c r="J358" i="2"/>
  <c r="L358" i="2" s="1"/>
  <c r="M358" i="2" s="1"/>
  <c r="Z358" i="2" s="1"/>
  <c r="Y357" i="2"/>
  <c r="S357" i="2"/>
  <c r="R357" i="2"/>
  <c r="N357" i="2"/>
  <c r="P357" i="2" s="1"/>
  <c r="K357" i="2"/>
  <c r="J357" i="2"/>
  <c r="L357" i="2" s="1"/>
  <c r="M357" i="2" s="1"/>
  <c r="Z357" i="2" s="1"/>
  <c r="Y356" i="2"/>
  <c r="S356" i="2"/>
  <c r="R356" i="2"/>
  <c r="N356" i="2"/>
  <c r="P356" i="2" s="1"/>
  <c r="K356" i="2"/>
  <c r="J356" i="2"/>
  <c r="L356" i="2" s="1"/>
  <c r="M356" i="2" s="1"/>
  <c r="Z356" i="2" s="1"/>
  <c r="Y355" i="2"/>
  <c r="S355" i="2"/>
  <c r="R355" i="2"/>
  <c r="N355" i="2"/>
  <c r="P355" i="2" s="1"/>
  <c r="M355" i="2"/>
  <c r="Z355" i="2" s="1"/>
  <c r="K355" i="2"/>
  <c r="J355" i="2"/>
  <c r="L355" i="2" s="1"/>
  <c r="Y354" i="2"/>
  <c r="S354" i="2"/>
  <c r="R354" i="2"/>
  <c r="N354" i="2"/>
  <c r="P354" i="2" s="1"/>
  <c r="L354" i="2"/>
  <c r="M354" i="2" s="1"/>
  <c r="Z354" i="2" s="1"/>
  <c r="K354" i="2"/>
  <c r="J354" i="2"/>
  <c r="Y353" i="2"/>
  <c r="S353" i="2"/>
  <c r="R353" i="2"/>
  <c r="N353" i="2"/>
  <c r="P353" i="2" s="1"/>
  <c r="K353" i="2"/>
  <c r="J353" i="2"/>
  <c r="L353" i="2" s="1"/>
  <c r="M353" i="2" s="1"/>
  <c r="Z353" i="2" s="1"/>
  <c r="Y352" i="2"/>
  <c r="S352" i="2"/>
  <c r="R352" i="2"/>
  <c r="N352" i="2"/>
  <c r="P352" i="2" s="1"/>
  <c r="L352" i="2"/>
  <c r="M352" i="2" s="1"/>
  <c r="Z352" i="2" s="1"/>
  <c r="K352" i="2"/>
  <c r="J352" i="2"/>
  <c r="Y351" i="2"/>
  <c r="S351" i="2"/>
  <c r="R351" i="2"/>
  <c r="N351" i="2"/>
  <c r="P351" i="2" s="1"/>
  <c r="L351" i="2"/>
  <c r="M351" i="2" s="1"/>
  <c r="Z351" i="2" s="1"/>
  <c r="K351" i="2"/>
  <c r="J351" i="2"/>
  <c r="Y350" i="2"/>
  <c r="S350" i="2"/>
  <c r="R350" i="2"/>
  <c r="P350" i="2"/>
  <c r="N350" i="2"/>
  <c r="K350" i="2"/>
  <c r="J350" i="2"/>
  <c r="L350" i="2" s="1"/>
  <c r="M350" i="2" s="1"/>
  <c r="Z350" i="2" s="1"/>
  <c r="Y349" i="2"/>
  <c r="S349" i="2"/>
  <c r="R349" i="2"/>
  <c r="N349" i="2"/>
  <c r="P349" i="2" s="1"/>
  <c r="K349" i="2"/>
  <c r="J349" i="2"/>
  <c r="L349" i="2" s="1"/>
  <c r="M349" i="2" s="1"/>
  <c r="Z349" i="2" s="1"/>
  <c r="Z348" i="2"/>
  <c r="Y348" i="2"/>
  <c r="S348" i="2"/>
  <c r="R348" i="2"/>
  <c r="N348" i="2"/>
  <c r="P348" i="2" s="1"/>
  <c r="K348" i="2"/>
  <c r="J348" i="2"/>
  <c r="L348" i="2" s="1"/>
  <c r="M348" i="2" s="1"/>
  <c r="Y347" i="2"/>
  <c r="S347" i="2"/>
  <c r="R347" i="2"/>
  <c r="N347" i="2"/>
  <c r="P347" i="2" s="1"/>
  <c r="K347" i="2"/>
  <c r="J347" i="2"/>
  <c r="L347" i="2" s="1"/>
  <c r="M347" i="2" s="1"/>
  <c r="Z347" i="2" s="1"/>
  <c r="Y346" i="2"/>
  <c r="S346" i="2"/>
  <c r="R346" i="2"/>
  <c r="N346" i="2"/>
  <c r="P346" i="2" s="1"/>
  <c r="L346" i="2"/>
  <c r="M346" i="2" s="1"/>
  <c r="Z346" i="2" s="1"/>
  <c r="K346" i="2"/>
  <c r="J346" i="2"/>
  <c r="Y345" i="2"/>
  <c r="S345" i="2"/>
  <c r="R345" i="2"/>
  <c r="N345" i="2"/>
  <c r="P345" i="2" s="1"/>
  <c r="K345" i="2"/>
  <c r="J345" i="2"/>
  <c r="L345" i="2" s="1"/>
  <c r="M345" i="2" s="1"/>
  <c r="Z345" i="2" s="1"/>
  <c r="Y344" i="2"/>
  <c r="S344" i="2"/>
  <c r="R344" i="2"/>
  <c r="N344" i="2"/>
  <c r="P344" i="2" s="1"/>
  <c r="L344" i="2"/>
  <c r="K344" i="2"/>
  <c r="J344" i="2"/>
  <c r="Y343" i="2"/>
  <c r="S343" i="2"/>
  <c r="R343" i="2"/>
  <c r="N343" i="2"/>
  <c r="P343" i="2" s="1"/>
  <c r="L343" i="2"/>
  <c r="M343" i="2" s="1"/>
  <c r="Z343" i="2" s="1"/>
  <c r="K343" i="2"/>
  <c r="J343" i="2"/>
  <c r="Y342" i="2"/>
  <c r="S342" i="2"/>
  <c r="R342" i="2"/>
  <c r="P342" i="2"/>
  <c r="N342" i="2"/>
  <c r="K342" i="2"/>
  <c r="J342" i="2"/>
  <c r="L342" i="2" s="1"/>
  <c r="M342" i="2" s="1"/>
  <c r="Z342" i="2" s="1"/>
  <c r="Y341" i="2"/>
  <c r="S341" i="2"/>
  <c r="R341" i="2"/>
  <c r="N341" i="2"/>
  <c r="P341" i="2" s="1"/>
  <c r="K341" i="2"/>
  <c r="J341" i="2"/>
  <c r="L341" i="2" s="1"/>
  <c r="M341" i="2" s="1"/>
  <c r="Z341" i="2" s="1"/>
  <c r="Z340" i="2"/>
  <c r="Y340" i="2"/>
  <c r="S340" i="2"/>
  <c r="R340" i="2"/>
  <c r="N340" i="2"/>
  <c r="P340" i="2" s="1"/>
  <c r="K340" i="2"/>
  <c r="J340" i="2"/>
  <c r="L340" i="2" s="1"/>
  <c r="M340" i="2" s="1"/>
  <c r="Y339" i="2"/>
  <c r="S339" i="2"/>
  <c r="R339" i="2"/>
  <c r="N339" i="2"/>
  <c r="P339" i="2" s="1"/>
  <c r="K339" i="2"/>
  <c r="J339" i="2"/>
  <c r="L339" i="2" s="1"/>
  <c r="M339" i="2" s="1"/>
  <c r="Z339" i="2" s="1"/>
  <c r="Y338" i="2"/>
  <c r="S338" i="2"/>
  <c r="R338" i="2"/>
  <c r="N338" i="2"/>
  <c r="P338" i="2" s="1"/>
  <c r="L338" i="2"/>
  <c r="M338" i="2" s="1"/>
  <c r="Z338" i="2" s="1"/>
  <c r="K338" i="2"/>
  <c r="J338" i="2"/>
  <c r="Y337" i="2"/>
  <c r="S337" i="2"/>
  <c r="R337" i="2"/>
  <c r="N337" i="2"/>
  <c r="P337" i="2" s="1"/>
  <c r="K337" i="2"/>
  <c r="J337" i="2"/>
  <c r="L337" i="2" s="1"/>
  <c r="M337" i="2" s="1"/>
  <c r="Z337" i="2" s="1"/>
  <c r="Y336" i="2"/>
  <c r="S336" i="2"/>
  <c r="R336" i="2"/>
  <c r="N336" i="2"/>
  <c r="P336" i="2" s="1"/>
  <c r="L336" i="2"/>
  <c r="M336" i="2" s="1"/>
  <c r="Z336" i="2" s="1"/>
  <c r="K336" i="2"/>
  <c r="J336" i="2"/>
  <c r="Y335" i="2"/>
  <c r="S335" i="2"/>
  <c r="R335" i="2"/>
  <c r="N335" i="2"/>
  <c r="P335" i="2" s="1"/>
  <c r="L335" i="2"/>
  <c r="M335" i="2" s="1"/>
  <c r="Z335" i="2" s="1"/>
  <c r="K335" i="2"/>
  <c r="J335" i="2"/>
  <c r="Y334" i="2"/>
  <c r="S334" i="2"/>
  <c r="R334" i="2"/>
  <c r="P334" i="2"/>
  <c r="N334" i="2"/>
  <c r="K334" i="2"/>
  <c r="J334" i="2"/>
  <c r="L334" i="2" s="1"/>
  <c r="M334" i="2" s="1"/>
  <c r="Z334" i="2" s="1"/>
  <c r="Y333" i="2"/>
  <c r="S333" i="2"/>
  <c r="R333" i="2"/>
  <c r="N333" i="2"/>
  <c r="P333" i="2" s="1"/>
  <c r="K333" i="2"/>
  <c r="J333" i="2"/>
  <c r="L333" i="2" s="1"/>
  <c r="M333" i="2" s="1"/>
  <c r="Z333" i="2" s="1"/>
  <c r="Y332" i="2"/>
  <c r="S332" i="2"/>
  <c r="R332" i="2"/>
  <c r="N332" i="2"/>
  <c r="P332" i="2" s="1"/>
  <c r="K332" i="2"/>
  <c r="J332" i="2"/>
  <c r="L332" i="2" s="1"/>
  <c r="M332" i="2" s="1"/>
  <c r="Z332" i="2" s="1"/>
  <c r="Y331" i="2"/>
  <c r="S331" i="2"/>
  <c r="R331" i="2"/>
  <c r="N331" i="2"/>
  <c r="P331" i="2" s="1"/>
  <c r="K331" i="2"/>
  <c r="J331" i="2"/>
  <c r="L331" i="2" s="1"/>
  <c r="M331" i="2" s="1"/>
  <c r="Z331" i="2" s="1"/>
  <c r="Y330" i="2"/>
  <c r="S330" i="2"/>
  <c r="R330" i="2"/>
  <c r="N330" i="2"/>
  <c r="P330" i="2" s="1"/>
  <c r="L330" i="2"/>
  <c r="M330" i="2" s="1"/>
  <c r="Z330" i="2" s="1"/>
  <c r="K330" i="2"/>
  <c r="J330" i="2"/>
  <c r="Y329" i="2"/>
  <c r="S329" i="2"/>
  <c r="R329" i="2"/>
  <c r="N329" i="2"/>
  <c r="P329" i="2" s="1"/>
  <c r="K329" i="2"/>
  <c r="J329" i="2"/>
  <c r="L329" i="2" s="1"/>
  <c r="M329" i="2" s="1"/>
  <c r="Z329" i="2" s="1"/>
  <c r="Y328" i="2"/>
  <c r="S328" i="2"/>
  <c r="R328" i="2"/>
  <c r="N328" i="2"/>
  <c r="P328" i="2" s="1"/>
  <c r="L328" i="2"/>
  <c r="M328" i="2" s="1"/>
  <c r="Z328" i="2" s="1"/>
  <c r="K328" i="2"/>
  <c r="J328" i="2"/>
  <c r="Y327" i="2"/>
  <c r="S327" i="2"/>
  <c r="R327" i="2"/>
  <c r="N327" i="2"/>
  <c r="P327" i="2" s="1"/>
  <c r="L327" i="2"/>
  <c r="M327" i="2" s="1"/>
  <c r="Z327" i="2" s="1"/>
  <c r="K327" i="2"/>
  <c r="J327" i="2"/>
  <c r="Y326" i="2"/>
  <c r="S326" i="2"/>
  <c r="R326" i="2"/>
  <c r="P326" i="2"/>
  <c r="N326" i="2"/>
  <c r="K326" i="2"/>
  <c r="J326" i="2"/>
  <c r="L326" i="2" s="1"/>
  <c r="M326" i="2" s="1"/>
  <c r="Z326" i="2" s="1"/>
  <c r="Y325" i="2"/>
  <c r="S325" i="2"/>
  <c r="R325" i="2"/>
  <c r="N325" i="2"/>
  <c r="P325" i="2" s="1"/>
  <c r="K325" i="2"/>
  <c r="J325" i="2"/>
  <c r="L325" i="2" s="1"/>
  <c r="M325" i="2" s="1"/>
  <c r="Z325" i="2" s="1"/>
  <c r="Y324" i="2"/>
  <c r="S324" i="2"/>
  <c r="R324" i="2"/>
  <c r="N324" i="2"/>
  <c r="P324" i="2" s="1"/>
  <c r="K324" i="2"/>
  <c r="J324" i="2"/>
  <c r="L324" i="2" s="1"/>
  <c r="M324" i="2" s="1"/>
  <c r="Z324" i="2" s="1"/>
  <c r="Y323" i="2"/>
  <c r="S323" i="2"/>
  <c r="R323" i="2"/>
  <c r="N323" i="2"/>
  <c r="P323" i="2" s="1"/>
  <c r="K323" i="2"/>
  <c r="J323" i="2"/>
  <c r="L323" i="2" s="1"/>
  <c r="M323" i="2" s="1"/>
  <c r="Z323" i="2" s="1"/>
  <c r="Y322" i="2"/>
  <c r="S322" i="2"/>
  <c r="R322" i="2"/>
  <c r="N322" i="2"/>
  <c r="P322" i="2" s="1"/>
  <c r="L322" i="2"/>
  <c r="M322" i="2" s="1"/>
  <c r="Z322" i="2" s="1"/>
  <c r="K322" i="2"/>
  <c r="J322" i="2"/>
  <c r="Y321" i="2"/>
  <c r="S321" i="2"/>
  <c r="R321" i="2"/>
  <c r="N321" i="2"/>
  <c r="P321" i="2" s="1"/>
  <c r="K321" i="2"/>
  <c r="J321" i="2"/>
  <c r="L321" i="2" s="1"/>
  <c r="M321" i="2" s="1"/>
  <c r="Z321" i="2" s="1"/>
  <c r="Y320" i="2"/>
  <c r="S320" i="2"/>
  <c r="R320" i="2"/>
  <c r="N320" i="2"/>
  <c r="P320" i="2" s="1"/>
  <c r="L320" i="2"/>
  <c r="K320" i="2"/>
  <c r="J320" i="2"/>
  <c r="Y319" i="2"/>
  <c r="S319" i="2"/>
  <c r="R319" i="2"/>
  <c r="N319" i="2"/>
  <c r="P319" i="2" s="1"/>
  <c r="L319" i="2"/>
  <c r="M319" i="2" s="1"/>
  <c r="Z319" i="2" s="1"/>
  <c r="K319" i="2"/>
  <c r="J319" i="2"/>
  <c r="Y318" i="2"/>
  <c r="S318" i="2"/>
  <c r="R318" i="2"/>
  <c r="P318" i="2"/>
  <c r="N318" i="2"/>
  <c r="K318" i="2"/>
  <c r="J318" i="2"/>
  <c r="L318" i="2" s="1"/>
  <c r="M318" i="2" s="1"/>
  <c r="Z318" i="2" s="1"/>
  <c r="Y317" i="2"/>
  <c r="S317" i="2"/>
  <c r="R317" i="2"/>
  <c r="N317" i="2"/>
  <c r="P317" i="2" s="1"/>
  <c r="K317" i="2"/>
  <c r="J317" i="2"/>
  <c r="L317" i="2" s="1"/>
  <c r="M317" i="2" s="1"/>
  <c r="Z317" i="2" s="1"/>
  <c r="Y316" i="2"/>
  <c r="S316" i="2"/>
  <c r="R316" i="2"/>
  <c r="N316" i="2"/>
  <c r="P316" i="2" s="1"/>
  <c r="K316" i="2"/>
  <c r="J316" i="2"/>
  <c r="L316" i="2" s="1"/>
  <c r="M316" i="2" s="1"/>
  <c r="Z316" i="2" s="1"/>
  <c r="Y315" i="2"/>
  <c r="S315" i="2"/>
  <c r="R315" i="2"/>
  <c r="N315" i="2"/>
  <c r="P315" i="2" s="1"/>
  <c r="M315" i="2"/>
  <c r="Z315" i="2" s="1"/>
  <c r="K315" i="2"/>
  <c r="J315" i="2"/>
  <c r="L315" i="2" s="1"/>
  <c r="Y314" i="2"/>
  <c r="S314" i="2"/>
  <c r="R314" i="2"/>
  <c r="N314" i="2"/>
  <c r="P314" i="2" s="1"/>
  <c r="L314" i="2"/>
  <c r="M314" i="2" s="1"/>
  <c r="Z314" i="2" s="1"/>
  <c r="K314" i="2"/>
  <c r="J314" i="2"/>
  <c r="Y313" i="2"/>
  <c r="S313" i="2"/>
  <c r="R313" i="2"/>
  <c r="N313" i="2"/>
  <c r="P313" i="2" s="1"/>
  <c r="K313" i="2"/>
  <c r="J313" i="2"/>
  <c r="L313" i="2" s="1"/>
  <c r="M313" i="2" s="1"/>
  <c r="Z313" i="2" s="1"/>
  <c r="Y312" i="2"/>
  <c r="S312" i="2"/>
  <c r="R312" i="2"/>
  <c r="N312" i="2"/>
  <c r="P312" i="2" s="1"/>
  <c r="L312" i="2"/>
  <c r="M312" i="2" s="1"/>
  <c r="Z312" i="2" s="1"/>
  <c r="K312" i="2"/>
  <c r="J312" i="2"/>
  <c r="Y311" i="2"/>
  <c r="S311" i="2"/>
  <c r="R311" i="2"/>
  <c r="N311" i="2"/>
  <c r="P311" i="2" s="1"/>
  <c r="L311" i="2"/>
  <c r="M311" i="2" s="1"/>
  <c r="Z311" i="2" s="1"/>
  <c r="K311" i="2"/>
  <c r="J311" i="2"/>
  <c r="Y310" i="2"/>
  <c r="S310" i="2"/>
  <c r="R310" i="2"/>
  <c r="P310" i="2"/>
  <c r="N310" i="2"/>
  <c r="K310" i="2"/>
  <c r="J310" i="2"/>
  <c r="L310" i="2" s="1"/>
  <c r="M310" i="2" s="1"/>
  <c r="Z310" i="2" s="1"/>
  <c r="Y309" i="2"/>
  <c r="S309" i="2"/>
  <c r="R309" i="2"/>
  <c r="N309" i="2"/>
  <c r="P309" i="2" s="1"/>
  <c r="K309" i="2"/>
  <c r="J309" i="2"/>
  <c r="L309" i="2" s="1"/>
  <c r="M309" i="2" s="1"/>
  <c r="Z309" i="2" s="1"/>
  <c r="Y308" i="2"/>
  <c r="S308" i="2"/>
  <c r="R308" i="2"/>
  <c r="N308" i="2"/>
  <c r="P308" i="2" s="1"/>
  <c r="K308" i="2"/>
  <c r="J308" i="2"/>
  <c r="L308" i="2" s="1"/>
  <c r="M308" i="2" s="1"/>
  <c r="Z308" i="2" s="1"/>
  <c r="Y307" i="2"/>
  <c r="S307" i="2"/>
  <c r="R307" i="2"/>
  <c r="N307" i="2"/>
  <c r="P307" i="2" s="1"/>
  <c r="K307" i="2"/>
  <c r="J307" i="2"/>
  <c r="L307" i="2" s="1"/>
  <c r="M307" i="2" s="1"/>
  <c r="Z307" i="2" s="1"/>
  <c r="Y306" i="2"/>
  <c r="S306" i="2"/>
  <c r="R306" i="2"/>
  <c r="N306" i="2"/>
  <c r="P306" i="2" s="1"/>
  <c r="L306" i="2"/>
  <c r="M306" i="2" s="1"/>
  <c r="Z306" i="2" s="1"/>
  <c r="K306" i="2"/>
  <c r="J306" i="2"/>
  <c r="Y305" i="2"/>
  <c r="S305" i="2"/>
  <c r="R305" i="2"/>
  <c r="N305" i="2"/>
  <c r="P305" i="2" s="1"/>
  <c r="L305" i="2"/>
  <c r="M305" i="2" s="1"/>
  <c r="Z305" i="2" s="1"/>
  <c r="K305" i="2"/>
  <c r="J305" i="2"/>
  <c r="Y304" i="2"/>
  <c r="S304" i="2"/>
  <c r="R304" i="2"/>
  <c r="N304" i="2"/>
  <c r="P304" i="2" s="1"/>
  <c r="L304" i="2"/>
  <c r="K304" i="2"/>
  <c r="J304" i="2"/>
  <c r="Y303" i="2"/>
  <c r="S303" i="2"/>
  <c r="R303" i="2"/>
  <c r="N303" i="2"/>
  <c r="P303" i="2" s="1"/>
  <c r="L303" i="2"/>
  <c r="M303" i="2" s="1"/>
  <c r="Z303" i="2" s="1"/>
  <c r="K303" i="2"/>
  <c r="J303" i="2"/>
  <c r="Y302" i="2"/>
  <c r="S302" i="2"/>
  <c r="R302" i="2"/>
  <c r="P302" i="2"/>
  <c r="N302" i="2"/>
  <c r="K302" i="2"/>
  <c r="J302" i="2"/>
  <c r="L302" i="2" s="1"/>
  <c r="M302" i="2" s="1"/>
  <c r="Z302" i="2" s="1"/>
  <c r="Y301" i="2"/>
  <c r="S301" i="2"/>
  <c r="R301" i="2"/>
  <c r="N301" i="2"/>
  <c r="P301" i="2" s="1"/>
  <c r="K301" i="2"/>
  <c r="J301" i="2"/>
  <c r="L301" i="2" s="1"/>
  <c r="M301" i="2" s="1"/>
  <c r="Z301" i="2" s="1"/>
  <c r="Y300" i="2"/>
  <c r="S300" i="2"/>
  <c r="R300" i="2"/>
  <c r="N300" i="2"/>
  <c r="P300" i="2" s="1"/>
  <c r="K300" i="2"/>
  <c r="J300" i="2"/>
  <c r="L300" i="2" s="1"/>
  <c r="M300" i="2" s="1"/>
  <c r="Z300" i="2" s="1"/>
  <c r="Y299" i="2"/>
  <c r="S299" i="2"/>
  <c r="R299" i="2"/>
  <c r="N299" i="2"/>
  <c r="P299" i="2" s="1"/>
  <c r="M299" i="2"/>
  <c r="Z299" i="2" s="1"/>
  <c r="L299" i="2"/>
  <c r="K299" i="2"/>
  <c r="J299" i="2"/>
  <c r="Y298" i="2"/>
  <c r="S298" i="2"/>
  <c r="R298" i="2"/>
  <c r="N298" i="2"/>
  <c r="P298" i="2" s="1"/>
  <c r="L298" i="2"/>
  <c r="M298" i="2" s="1"/>
  <c r="Z298" i="2" s="1"/>
  <c r="K298" i="2"/>
  <c r="J298" i="2"/>
  <c r="Y297" i="2"/>
  <c r="S297" i="2"/>
  <c r="R297" i="2"/>
  <c r="N297" i="2"/>
  <c r="P297" i="2" s="1"/>
  <c r="K297" i="2"/>
  <c r="J297" i="2"/>
  <c r="L297" i="2" s="1"/>
  <c r="M297" i="2" s="1"/>
  <c r="Z297" i="2" s="1"/>
  <c r="Y296" i="2"/>
  <c r="S296" i="2"/>
  <c r="R296" i="2"/>
  <c r="N296" i="2"/>
  <c r="P296" i="2" s="1"/>
  <c r="L296" i="2"/>
  <c r="M296" i="2" s="1"/>
  <c r="Z296" i="2" s="1"/>
  <c r="K296" i="2"/>
  <c r="J296" i="2"/>
  <c r="Y295" i="2"/>
  <c r="S295" i="2"/>
  <c r="R295" i="2"/>
  <c r="N295" i="2"/>
  <c r="P295" i="2" s="1"/>
  <c r="K295" i="2"/>
  <c r="J295" i="2"/>
  <c r="L295" i="2" s="1"/>
  <c r="M295" i="2" s="1"/>
  <c r="Z295" i="2" s="1"/>
  <c r="Y294" i="2"/>
  <c r="S294" i="2"/>
  <c r="R294" i="2"/>
  <c r="P294" i="2"/>
  <c r="N294" i="2"/>
  <c r="K294" i="2"/>
  <c r="J294" i="2"/>
  <c r="L294" i="2" s="1"/>
  <c r="M294" i="2" s="1"/>
  <c r="Z294" i="2" s="1"/>
  <c r="Y293" i="2"/>
  <c r="S293" i="2"/>
  <c r="R293" i="2"/>
  <c r="N293" i="2"/>
  <c r="P293" i="2" s="1"/>
  <c r="K293" i="2"/>
  <c r="J293" i="2"/>
  <c r="L293" i="2" s="1"/>
  <c r="M293" i="2" s="1"/>
  <c r="Z293" i="2" s="1"/>
  <c r="Y292" i="2"/>
  <c r="S292" i="2"/>
  <c r="R292" i="2"/>
  <c r="N292" i="2"/>
  <c r="P292" i="2" s="1"/>
  <c r="K292" i="2"/>
  <c r="J292" i="2"/>
  <c r="L292" i="2" s="1"/>
  <c r="M292" i="2" s="1"/>
  <c r="Z292" i="2" s="1"/>
  <c r="Y291" i="2"/>
  <c r="S291" i="2"/>
  <c r="R291" i="2"/>
  <c r="N291" i="2"/>
  <c r="P291" i="2" s="1"/>
  <c r="M291" i="2"/>
  <c r="Z291" i="2" s="1"/>
  <c r="L291" i="2"/>
  <c r="K291" i="2"/>
  <c r="J291" i="2"/>
  <c r="Y290" i="2"/>
  <c r="S290" i="2"/>
  <c r="R290" i="2"/>
  <c r="N290" i="2"/>
  <c r="P290" i="2" s="1"/>
  <c r="L290" i="2"/>
  <c r="M290" i="2" s="1"/>
  <c r="Z290" i="2" s="1"/>
  <c r="K290" i="2"/>
  <c r="J290" i="2"/>
  <c r="Y289" i="2"/>
  <c r="S289" i="2"/>
  <c r="R289" i="2"/>
  <c r="N289" i="2"/>
  <c r="P289" i="2" s="1"/>
  <c r="K289" i="2"/>
  <c r="J289" i="2"/>
  <c r="L289" i="2" s="1"/>
  <c r="M289" i="2" s="1"/>
  <c r="Z289" i="2" s="1"/>
  <c r="Y288" i="2"/>
  <c r="S288" i="2"/>
  <c r="R288" i="2"/>
  <c r="N288" i="2"/>
  <c r="P288" i="2" s="1"/>
  <c r="K288" i="2"/>
  <c r="J288" i="2"/>
  <c r="L288" i="2" s="1"/>
  <c r="M288" i="2" s="1"/>
  <c r="Z288" i="2" s="1"/>
  <c r="Y287" i="2"/>
  <c r="S287" i="2"/>
  <c r="R287" i="2"/>
  <c r="N287" i="2"/>
  <c r="P287" i="2" s="1"/>
  <c r="L287" i="2"/>
  <c r="M287" i="2" s="1"/>
  <c r="Z287" i="2" s="1"/>
  <c r="K287" i="2"/>
  <c r="J287" i="2"/>
  <c r="Y286" i="2"/>
  <c r="S286" i="2"/>
  <c r="R286" i="2"/>
  <c r="P286" i="2"/>
  <c r="N286" i="2"/>
  <c r="K286" i="2"/>
  <c r="J286" i="2"/>
  <c r="L286" i="2" s="1"/>
  <c r="M286" i="2" s="1"/>
  <c r="Z286" i="2" s="1"/>
  <c r="Y285" i="2"/>
  <c r="S285" i="2"/>
  <c r="R285" i="2"/>
  <c r="N285" i="2"/>
  <c r="P285" i="2" s="1"/>
  <c r="K285" i="2"/>
  <c r="J285" i="2"/>
  <c r="L285" i="2" s="1"/>
  <c r="M285" i="2" s="1"/>
  <c r="Z285" i="2" s="1"/>
  <c r="Z284" i="2"/>
  <c r="Y284" i="2"/>
  <c r="S284" i="2"/>
  <c r="R284" i="2"/>
  <c r="N284" i="2"/>
  <c r="P284" i="2" s="1"/>
  <c r="L284" i="2"/>
  <c r="M284" i="2" s="1"/>
  <c r="K284" i="2"/>
  <c r="J284" i="2"/>
  <c r="Y283" i="2"/>
  <c r="S283" i="2"/>
  <c r="R283" i="2"/>
  <c r="N283" i="2"/>
  <c r="P283" i="2" s="1"/>
  <c r="L283" i="2"/>
  <c r="M283" i="2" s="1"/>
  <c r="Z283" i="2" s="1"/>
  <c r="K283" i="2"/>
  <c r="J283" i="2"/>
  <c r="Y282" i="2"/>
  <c r="S282" i="2"/>
  <c r="R282" i="2"/>
  <c r="N282" i="2"/>
  <c r="P282" i="2" s="1"/>
  <c r="L282" i="2"/>
  <c r="M282" i="2" s="1"/>
  <c r="Z282" i="2" s="1"/>
  <c r="K282" i="2"/>
  <c r="J282" i="2"/>
  <c r="Y281" i="2"/>
  <c r="S281" i="2"/>
  <c r="R281" i="2"/>
  <c r="N281" i="2"/>
  <c r="P281" i="2" s="1"/>
  <c r="K281" i="2"/>
  <c r="J281" i="2"/>
  <c r="L281" i="2" s="1"/>
  <c r="M281" i="2" s="1"/>
  <c r="Z281" i="2" s="1"/>
  <c r="Y280" i="2"/>
  <c r="S280" i="2"/>
  <c r="R280" i="2"/>
  <c r="N280" i="2"/>
  <c r="P280" i="2" s="1"/>
  <c r="K280" i="2"/>
  <c r="J280" i="2"/>
  <c r="L280" i="2" s="1"/>
  <c r="M280" i="2" s="1"/>
  <c r="Z280" i="2" s="1"/>
  <c r="Y279" i="2"/>
  <c r="S279" i="2"/>
  <c r="R279" i="2"/>
  <c r="N279" i="2"/>
  <c r="P279" i="2" s="1"/>
  <c r="K279" i="2"/>
  <c r="J279" i="2"/>
  <c r="L279" i="2" s="1"/>
  <c r="M279" i="2" s="1"/>
  <c r="Z279" i="2" s="1"/>
  <c r="Y278" i="2"/>
  <c r="S278" i="2"/>
  <c r="R278" i="2"/>
  <c r="P278" i="2"/>
  <c r="N278" i="2"/>
  <c r="K278" i="2"/>
  <c r="J278" i="2"/>
  <c r="L278" i="2" s="1"/>
  <c r="M278" i="2" s="1"/>
  <c r="Z278" i="2" s="1"/>
  <c r="Y277" i="2"/>
  <c r="S277" i="2"/>
  <c r="R277" i="2"/>
  <c r="N277" i="2"/>
  <c r="P277" i="2" s="1"/>
  <c r="K277" i="2"/>
  <c r="J277" i="2"/>
  <c r="L277" i="2" s="1"/>
  <c r="M277" i="2" s="1"/>
  <c r="Z277" i="2" s="1"/>
  <c r="Y276" i="2"/>
  <c r="S276" i="2"/>
  <c r="R276" i="2"/>
  <c r="N276" i="2"/>
  <c r="P276" i="2" s="1"/>
  <c r="L276" i="2"/>
  <c r="M276" i="2" s="1"/>
  <c r="Z276" i="2" s="1"/>
  <c r="K276" i="2"/>
  <c r="J276" i="2"/>
  <c r="Y275" i="2"/>
  <c r="S275" i="2"/>
  <c r="R275" i="2"/>
  <c r="N275" i="2"/>
  <c r="P275" i="2" s="1"/>
  <c r="L275" i="2"/>
  <c r="M275" i="2" s="1"/>
  <c r="Z275" i="2" s="1"/>
  <c r="K275" i="2"/>
  <c r="J275" i="2"/>
  <c r="Y274" i="2"/>
  <c r="S274" i="2"/>
  <c r="R274" i="2"/>
  <c r="N274" i="2"/>
  <c r="P274" i="2" s="1"/>
  <c r="L274" i="2"/>
  <c r="M274" i="2" s="1"/>
  <c r="Z274" i="2" s="1"/>
  <c r="K274" i="2"/>
  <c r="J274" i="2"/>
  <c r="Y273" i="2"/>
  <c r="S273" i="2"/>
  <c r="R273" i="2"/>
  <c r="N273" i="2"/>
  <c r="P273" i="2" s="1"/>
  <c r="K273" i="2"/>
  <c r="J273" i="2"/>
  <c r="L273" i="2" s="1"/>
  <c r="M273" i="2" s="1"/>
  <c r="Z273" i="2" s="1"/>
  <c r="Y272" i="2"/>
  <c r="S272" i="2"/>
  <c r="R272" i="2"/>
  <c r="N272" i="2"/>
  <c r="P272" i="2" s="1"/>
  <c r="L272" i="2"/>
  <c r="M272" i="2" s="1"/>
  <c r="Z272" i="2" s="1"/>
  <c r="K272" i="2"/>
  <c r="J272" i="2"/>
  <c r="Y271" i="2"/>
  <c r="S271" i="2"/>
  <c r="R271" i="2"/>
  <c r="N271" i="2"/>
  <c r="P271" i="2" s="1"/>
  <c r="K271" i="2"/>
  <c r="J271" i="2"/>
  <c r="L271" i="2" s="1"/>
  <c r="M271" i="2" s="1"/>
  <c r="Z271" i="2" s="1"/>
  <c r="Y270" i="2"/>
  <c r="S270" i="2"/>
  <c r="R270" i="2"/>
  <c r="N270" i="2"/>
  <c r="P270" i="2" s="1"/>
  <c r="K270" i="2"/>
  <c r="J270" i="2"/>
  <c r="L270" i="2" s="1"/>
  <c r="M270" i="2" s="1"/>
  <c r="Z270" i="2" s="1"/>
  <c r="Y269" i="2"/>
  <c r="S269" i="2"/>
  <c r="R269" i="2"/>
  <c r="N269" i="2"/>
  <c r="P269" i="2" s="1"/>
  <c r="L269" i="2"/>
  <c r="K269" i="2"/>
  <c r="J269" i="2"/>
  <c r="Y268" i="2"/>
  <c r="S268" i="2"/>
  <c r="R268" i="2"/>
  <c r="N268" i="2"/>
  <c r="P268" i="2" s="1"/>
  <c r="K268" i="2"/>
  <c r="J268" i="2"/>
  <c r="L268" i="2" s="1"/>
  <c r="M268" i="2" s="1"/>
  <c r="Z268" i="2" s="1"/>
  <c r="Y267" i="2"/>
  <c r="S267" i="2"/>
  <c r="R267" i="2"/>
  <c r="P267" i="2"/>
  <c r="N267" i="2"/>
  <c r="K267" i="2"/>
  <c r="J267" i="2"/>
  <c r="L267" i="2" s="1"/>
  <c r="M267" i="2" s="1"/>
  <c r="Z267" i="2" s="1"/>
  <c r="Y266" i="2"/>
  <c r="S266" i="2"/>
  <c r="R266" i="2"/>
  <c r="N266" i="2"/>
  <c r="P266" i="2" s="1"/>
  <c r="K266" i="2"/>
  <c r="J266" i="2"/>
  <c r="L266" i="2" s="1"/>
  <c r="M266" i="2" s="1"/>
  <c r="Z266" i="2" s="1"/>
  <c r="Z265" i="2"/>
  <c r="Y265" i="2"/>
  <c r="S265" i="2"/>
  <c r="R265" i="2"/>
  <c r="N265" i="2"/>
  <c r="P265" i="2" s="1"/>
  <c r="L265" i="2"/>
  <c r="M265" i="2" s="1"/>
  <c r="K265" i="2"/>
  <c r="J265" i="2"/>
  <c r="Y264" i="2"/>
  <c r="S264" i="2"/>
  <c r="R264" i="2"/>
  <c r="N264" i="2"/>
  <c r="P264" i="2" s="1"/>
  <c r="K264" i="2"/>
  <c r="J264" i="2"/>
  <c r="L264" i="2" s="1"/>
  <c r="M264" i="2" s="1"/>
  <c r="Z264" i="2" s="1"/>
  <c r="Y263" i="2"/>
  <c r="S263" i="2"/>
  <c r="R263" i="2"/>
  <c r="N263" i="2"/>
  <c r="P263" i="2" s="1"/>
  <c r="K263" i="2"/>
  <c r="J263" i="2"/>
  <c r="L263" i="2" s="1"/>
  <c r="M263" i="2" s="1"/>
  <c r="Z263" i="2" s="1"/>
  <c r="Y262" i="2"/>
  <c r="S262" i="2"/>
  <c r="R262" i="2"/>
  <c r="N262" i="2"/>
  <c r="P262" i="2" s="1"/>
  <c r="K262" i="2"/>
  <c r="J262" i="2"/>
  <c r="L262" i="2" s="1"/>
  <c r="M262" i="2" s="1"/>
  <c r="Z262" i="2" s="1"/>
  <c r="Y261" i="2"/>
  <c r="S261" i="2"/>
  <c r="R261" i="2"/>
  <c r="N261" i="2"/>
  <c r="P261" i="2" s="1"/>
  <c r="K261" i="2"/>
  <c r="J261" i="2"/>
  <c r="L261" i="2" s="1"/>
  <c r="M261" i="2" s="1"/>
  <c r="Z261" i="2" s="1"/>
  <c r="Y260" i="2"/>
  <c r="S260" i="2"/>
  <c r="R260" i="2"/>
  <c r="N260" i="2"/>
  <c r="P260" i="2" s="1"/>
  <c r="K260" i="2"/>
  <c r="J260" i="2"/>
  <c r="L260" i="2" s="1"/>
  <c r="M260" i="2" s="1"/>
  <c r="Z260" i="2" s="1"/>
  <c r="Y259" i="2"/>
  <c r="S259" i="2"/>
  <c r="R259" i="2"/>
  <c r="P259" i="2"/>
  <c r="N259" i="2"/>
  <c r="K259" i="2"/>
  <c r="J259" i="2"/>
  <c r="L259" i="2" s="1"/>
  <c r="M259" i="2" s="1"/>
  <c r="Z259" i="2" s="1"/>
  <c r="Y258" i="2"/>
  <c r="S258" i="2"/>
  <c r="R258" i="2"/>
  <c r="N258" i="2"/>
  <c r="P258" i="2" s="1"/>
  <c r="K258" i="2"/>
  <c r="J258" i="2"/>
  <c r="L258" i="2" s="1"/>
  <c r="M258" i="2" s="1"/>
  <c r="Z258" i="2" s="1"/>
  <c r="Y257" i="2"/>
  <c r="S257" i="2"/>
  <c r="R257" i="2"/>
  <c r="N257" i="2"/>
  <c r="P257" i="2" s="1"/>
  <c r="K257" i="2"/>
  <c r="J257" i="2"/>
  <c r="L257" i="2" s="1"/>
  <c r="M257" i="2" s="1"/>
  <c r="Z257" i="2" s="1"/>
  <c r="Y256" i="2"/>
  <c r="S256" i="2"/>
  <c r="R256" i="2"/>
  <c r="N256" i="2"/>
  <c r="P256" i="2" s="1"/>
  <c r="K256" i="2"/>
  <c r="J256" i="2"/>
  <c r="L256" i="2" s="1"/>
  <c r="M256" i="2" s="1"/>
  <c r="Z256" i="2" s="1"/>
  <c r="Y255" i="2"/>
  <c r="S255" i="2"/>
  <c r="R255" i="2"/>
  <c r="P255" i="2"/>
  <c r="N255" i="2"/>
  <c r="K255" i="2"/>
  <c r="J255" i="2"/>
  <c r="L255" i="2" s="1"/>
  <c r="M255" i="2" s="1"/>
  <c r="Z255" i="2" s="1"/>
  <c r="Y254" i="2"/>
  <c r="S254" i="2"/>
  <c r="R254" i="2"/>
  <c r="N254" i="2"/>
  <c r="P254" i="2" s="1"/>
  <c r="K254" i="2"/>
  <c r="J254" i="2"/>
  <c r="L254" i="2" s="1"/>
  <c r="M254" i="2" s="1"/>
  <c r="Z254" i="2" s="1"/>
  <c r="Y253" i="2"/>
  <c r="S253" i="2"/>
  <c r="R253" i="2"/>
  <c r="N253" i="2"/>
  <c r="P253" i="2" s="1"/>
  <c r="K253" i="2"/>
  <c r="J253" i="2"/>
  <c r="L253" i="2" s="1"/>
  <c r="M253" i="2" s="1"/>
  <c r="Z253" i="2" s="1"/>
  <c r="Y252" i="2"/>
  <c r="S252" i="2"/>
  <c r="R252" i="2"/>
  <c r="N252" i="2"/>
  <c r="P252" i="2" s="1"/>
  <c r="L252" i="2"/>
  <c r="M252" i="2" s="1"/>
  <c r="Z252" i="2" s="1"/>
  <c r="K252" i="2"/>
  <c r="J252" i="2"/>
  <c r="Y251" i="2"/>
  <c r="S251" i="2"/>
  <c r="R251" i="2"/>
  <c r="N251" i="2"/>
  <c r="P251" i="2" s="1"/>
  <c r="L251" i="2"/>
  <c r="M251" i="2" s="1"/>
  <c r="Z251" i="2" s="1"/>
  <c r="K251" i="2"/>
  <c r="J251" i="2"/>
  <c r="Y250" i="2"/>
  <c r="S250" i="2"/>
  <c r="R250" i="2"/>
  <c r="N250" i="2"/>
  <c r="P250" i="2" s="1"/>
  <c r="L250" i="2"/>
  <c r="M250" i="2" s="1"/>
  <c r="Z250" i="2" s="1"/>
  <c r="K250" i="2"/>
  <c r="J250" i="2"/>
  <c r="Y249" i="2"/>
  <c r="S249" i="2"/>
  <c r="R249" i="2"/>
  <c r="N249" i="2"/>
  <c r="P249" i="2" s="1"/>
  <c r="L249" i="2"/>
  <c r="M249" i="2" s="1"/>
  <c r="Z249" i="2" s="1"/>
  <c r="K249" i="2"/>
  <c r="J249" i="2"/>
  <c r="Y248" i="2"/>
  <c r="S248" i="2"/>
  <c r="R248" i="2"/>
  <c r="N248" i="2"/>
  <c r="P248" i="2" s="1"/>
  <c r="M248" i="2"/>
  <c r="Z248" i="2" s="1"/>
  <c r="L248" i="2"/>
  <c r="K248" i="2"/>
  <c r="J248" i="2"/>
  <c r="Y247" i="2"/>
  <c r="S247" i="2"/>
  <c r="R247" i="2"/>
  <c r="N247" i="2"/>
  <c r="P247" i="2" s="1"/>
  <c r="L247" i="2"/>
  <c r="M247" i="2" s="1"/>
  <c r="Z247" i="2" s="1"/>
  <c r="K247" i="2"/>
  <c r="J247" i="2"/>
  <c r="Y246" i="2"/>
  <c r="S246" i="2"/>
  <c r="R246" i="2"/>
  <c r="P246" i="2"/>
  <c r="N246" i="2"/>
  <c r="K246" i="2"/>
  <c r="J246" i="2"/>
  <c r="L246" i="2" s="1"/>
  <c r="M246" i="2" s="1"/>
  <c r="Z246" i="2" s="1"/>
  <c r="Y245" i="2"/>
  <c r="S245" i="2"/>
  <c r="R245" i="2"/>
  <c r="N245" i="2"/>
  <c r="P245" i="2" s="1"/>
  <c r="L245" i="2"/>
  <c r="K245" i="2"/>
  <c r="J245" i="2"/>
  <c r="Y244" i="2"/>
  <c r="S244" i="2"/>
  <c r="R244" i="2"/>
  <c r="P244" i="2"/>
  <c r="N244" i="2"/>
  <c r="K244" i="2"/>
  <c r="J244" i="2"/>
  <c r="L244" i="2" s="1"/>
  <c r="M244" i="2" s="1"/>
  <c r="Z244" i="2" s="1"/>
  <c r="Y243" i="2"/>
  <c r="S243" i="2"/>
  <c r="R243" i="2"/>
  <c r="N243" i="2"/>
  <c r="P243" i="2" s="1"/>
  <c r="K243" i="2"/>
  <c r="J243" i="2"/>
  <c r="L243" i="2" s="1"/>
  <c r="M243" i="2" s="1"/>
  <c r="Z243" i="2" s="1"/>
  <c r="Y242" i="2"/>
  <c r="S242" i="2"/>
  <c r="R242" i="2"/>
  <c r="N242" i="2"/>
  <c r="P242" i="2" s="1"/>
  <c r="K242" i="2"/>
  <c r="J242" i="2"/>
  <c r="L242" i="2" s="1"/>
  <c r="M242" i="2" s="1"/>
  <c r="Z242" i="2" s="1"/>
  <c r="Y241" i="2"/>
  <c r="S241" i="2"/>
  <c r="R241" i="2"/>
  <c r="N241" i="2"/>
  <c r="P241" i="2" s="1"/>
  <c r="L241" i="2"/>
  <c r="M241" i="2" s="1"/>
  <c r="Z241" i="2" s="1"/>
  <c r="K241" i="2"/>
  <c r="J241" i="2"/>
  <c r="Y240" i="2"/>
  <c r="S240" i="2"/>
  <c r="R240" i="2"/>
  <c r="N240" i="2"/>
  <c r="P240" i="2" s="1"/>
  <c r="L240" i="2"/>
  <c r="M240" i="2" s="1"/>
  <c r="Z240" i="2" s="1"/>
  <c r="K240" i="2"/>
  <c r="J240" i="2"/>
  <c r="Y239" i="2"/>
  <c r="S239" i="2"/>
  <c r="R239" i="2"/>
  <c r="N239" i="2"/>
  <c r="P239" i="2" s="1"/>
  <c r="M239" i="2"/>
  <c r="Z239" i="2" s="1"/>
  <c r="L239" i="2"/>
  <c r="K239" i="2"/>
  <c r="J239" i="2"/>
  <c r="Y238" i="2"/>
  <c r="S238" i="2"/>
  <c r="R238" i="2"/>
  <c r="N238" i="2"/>
  <c r="P238" i="2" s="1"/>
  <c r="K238" i="2"/>
  <c r="J238" i="2"/>
  <c r="L238" i="2" s="1"/>
  <c r="M238" i="2" s="1"/>
  <c r="Z238" i="2" s="1"/>
  <c r="Y237" i="2"/>
  <c r="S237" i="2"/>
  <c r="R237" i="2"/>
  <c r="N237" i="2"/>
  <c r="P237" i="2" s="1"/>
  <c r="L237" i="2"/>
  <c r="M237" i="2" s="1"/>
  <c r="Z237" i="2" s="1"/>
  <c r="K237" i="2"/>
  <c r="J237" i="2"/>
  <c r="Y236" i="2"/>
  <c r="S236" i="2"/>
  <c r="R236" i="2"/>
  <c r="P236" i="2"/>
  <c r="N236" i="2"/>
  <c r="K236" i="2"/>
  <c r="J236" i="2"/>
  <c r="L236" i="2" s="1"/>
  <c r="M236" i="2" s="1"/>
  <c r="Z236" i="2" s="1"/>
  <c r="Y235" i="2"/>
  <c r="S235" i="2"/>
  <c r="R235" i="2"/>
  <c r="P235" i="2"/>
  <c r="N235" i="2"/>
  <c r="K235" i="2"/>
  <c r="J235" i="2"/>
  <c r="L235" i="2" s="1"/>
  <c r="M235" i="2" s="1"/>
  <c r="Z235" i="2" s="1"/>
  <c r="Y234" i="2"/>
  <c r="S234" i="2"/>
  <c r="R234" i="2"/>
  <c r="P234" i="2"/>
  <c r="N234" i="2"/>
  <c r="K234" i="2"/>
  <c r="J234" i="2"/>
  <c r="L234" i="2" s="1"/>
  <c r="M234" i="2" s="1"/>
  <c r="Z234" i="2" s="1"/>
  <c r="Y233" i="2"/>
  <c r="S233" i="2"/>
  <c r="R233" i="2"/>
  <c r="N233" i="2"/>
  <c r="P233" i="2" s="1"/>
  <c r="K233" i="2"/>
  <c r="J233" i="2"/>
  <c r="L233" i="2" s="1"/>
  <c r="M233" i="2" s="1"/>
  <c r="Z233" i="2" s="1"/>
  <c r="Y232" i="2"/>
  <c r="S232" i="2"/>
  <c r="R232" i="2"/>
  <c r="N232" i="2"/>
  <c r="P232" i="2" s="1"/>
  <c r="L232" i="2"/>
  <c r="M232" i="2" s="1"/>
  <c r="Z232" i="2" s="1"/>
  <c r="K232" i="2"/>
  <c r="J232" i="2"/>
  <c r="Y231" i="2"/>
  <c r="S231" i="2"/>
  <c r="R231" i="2"/>
  <c r="N231" i="2"/>
  <c r="P231" i="2" s="1"/>
  <c r="L231" i="2"/>
  <c r="M231" i="2" s="1"/>
  <c r="Z231" i="2" s="1"/>
  <c r="K231" i="2"/>
  <c r="J231" i="2"/>
  <c r="Y230" i="2"/>
  <c r="S230" i="2"/>
  <c r="R230" i="2"/>
  <c r="N230" i="2"/>
  <c r="P230" i="2" s="1"/>
  <c r="L230" i="2"/>
  <c r="M230" i="2" s="1"/>
  <c r="Z230" i="2" s="1"/>
  <c r="K230" i="2"/>
  <c r="J230" i="2"/>
  <c r="Y229" i="2"/>
  <c r="S229" i="2"/>
  <c r="R229" i="2"/>
  <c r="N229" i="2"/>
  <c r="P229" i="2" s="1"/>
  <c r="L229" i="2"/>
  <c r="M229" i="2" s="1"/>
  <c r="Z229" i="2" s="1"/>
  <c r="K229" i="2"/>
  <c r="J229" i="2"/>
  <c r="Y228" i="2"/>
  <c r="S228" i="2"/>
  <c r="R228" i="2"/>
  <c r="P228" i="2"/>
  <c r="N228" i="2"/>
  <c r="K228" i="2"/>
  <c r="J228" i="2"/>
  <c r="L228" i="2" s="1"/>
  <c r="M228" i="2" s="1"/>
  <c r="Z228" i="2" s="1"/>
  <c r="Y227" i="2"/>
  <c r="S227" i="2"/>
  <c r="R227" i="2"/>
  <c r="P227" i="2"/>
  <c r="N227" i="2"/>
  <c r="K227" i="2"/>
  <c r="J227" i="2"/>
  <c r="L227" i="2" s="1"/>
  <c r="M227" i="2" s="1"/>
  <c r="Z227" i="2" s="1"/>
  <c r="Y226" i="2"/>
  <c r="S226" i="2"/>
  <c r="R226" i="2"/>
  <c r="N226" i="2"/>
  <c r="P226" i="2" s="1"/>
  <c r="K226" i="2"/>
  <c r="J226" i="2"/>
  <c r="L226" i="2" s="1"/>
  <c r="M226" i="2" s="1"/>
  <c r="Z226" i="2" s="1"/>
  <c r="Y225" i="2"/>
  <c r="S225" i="2"/>
  <c r="R225" i="2"/>
  <c r="N225" i="2"/>
  <c r="P225" i="2" s="1"/>
  <c r="K225" i="2"/>
  <c r="J225" i="2"/>
  <c r="L225" i="2" s="1"/>
  <c r="M225" i="2" s="1"/>
  <c r="Z225" i="2" s="1"/>
  <c r="Y224" i="2"/>
  <c r="S224" i="2"/>
  <c r="R224" i="2"/>
  <c r="N224" i="2"/>
  <c r="P224" i="2" s="1"/>
  <c r="K224" i="2"/>
  <c r="J224" i="2"/>
  <c r="L224" i="2" s="1"/>
  <c r="M224" i="2" s="1"/>
  <c r="Z224" i="2" s="1"/>
  <c r="Y223" i="2"/>
  <c r="S223" i="2"/>
  <c r="R223" i="2"/>
  <c r="N223" i="2"/>
  <c r="P223" i="2" s="1"/>
  <c r="L223" i="2"/>
  <c r="M223" i="2" s="1"/>
  <c r="Z223" i="2" s="1"/>
  <c r="K223" i="2"/>
  <c r="J223" i="2"/>
  <c r="Y222" i="2"/>
  <c r="S222" i="2"/>
  <c r="R222" i="2"/>
  <c r="N222" i="2"/>
  <c r="P222" i="2" s="1"/>
  <c r="K222" i="2"/>
  <c r="J222" i="2"/>
  <c r="L222" i="2" s="1"/>
  <c r="M222" i="2" s="1"/>
  <c r="Z222" i="2" s="1"/>
  <c r="Y221" i="2"/>
  <c r="S221" i="2"/>
  <c r="R221" i="2"/>
  <c r="N221" i="2"/>
  <c r="P221" i="2" s="1"/>
  <c r="L221" i="2"/>
  <c r="M221" i="2" s="1"/>
  <c r="Z221" i="2" s="1"/>
  <c r="K221" i="2"/>
  <c r="J221" i="2"/>
  <c r="Y220" i="2"/>
  <c r="S220" i="2"/>
  <c r="R220" i="2"/>
  <c r="P220" i="2"/>
  <c r="N220" i="2"/>
  <c r="M220" i="2"/>
  <c r="Z220" i="2" s="1"/>
  <c r="K220" i="2"/>
  <c r="J220" i="2"/>
  <c r="L220" i="2" s="1"/>
  <c r="Y219" i="2"/>
  <c r="S219" i="2"/>
  <c r="R219" i="2"/>
  <c r="P219" i="2"/>
  <c r="N219" i="2"/>
  <c r="K219" i="2"/>
  <c r="J219" i="2"/>
  <c r="L219" i="2" s="1"/>
  <c r="M219" i="2" s="1"/>
  <c r="Z219" i="2" s="1"/>
  <c r="Y218" i="2"/>
  <c r="S218" i="2"/>
  <c r="R218" i="2"/>
  <c r="N218" i="2"/>
  <c r="P218" i="2" s="1"/>
  <c r="K218" i="2"/>
  <c r="J218" i="2"/>
  <c r="L218" i="2" s="1"/>
  <c r="M218" i="2" s="1"/>
  <c r="Z218" i="2" s="1"/>
  <c r="Y217" i="2"/>
  <c r="S217" i="2"/>
  <c r="R217" i="2"/>
  <c r="N217" i="2"/>
  <c r="P217" i="2" s="1"/>
  <c r="K217" i="2"/>
  <c r="J217" i="2"/>
  <c r="L217" i="2" s="1"/>
  <c r="M217" i="2" s="1"/>
  <c r="Z217" i="2" s="1"/>
  <c r="Y216" i="2"/>
  <c r="S216" i="2"/>
  <c r="R216" i="2"/>
  <c r="N216" i="2"/>
  <c r="P216" i="2" s="1"/>
  <c r="K216" i="2"/>
  <c r="J216" i="2"/>
  <c r="L216" i="2" s="1"/>
  <c r="M216" i="2" s="1"/>
  <c r="Z216" i="2" s="1"/>
  <c r="Y215" i="2"/>
  <c r="S215" i="2"/>
  <c r="R215" i="2"/>
  <c r="P215" i="2"/>
  <c r="N215" i="2"/>
  <c r="K215" i="2"/>
  <c r="J215" i="2"/>
  <c r="L215" i="2" s="1"/>
  <c r="M215" i="2" s="1"/>
  <c r="Z215" i="2" s="1"/>
  <c r="Y214" i="2"/>
  <c r="S214" i="2"/>
  <c r="R214" i="2"/>
  <c r="N214" i="2"/>
  <c r="P214" i="2" s="1"/>
  <c r="K214" i="2"/>
  <c r="J214" i="2"/>
  <c r="L214" i="2" s="1"/>
  <c r="Y213" i="2"/>
  <c r="S213" i="2"/>
  <c r="R213" i="2"/>
  <c r="N213" i="2"/>
  <c r="P213" i="2" s="1"/>
  <c r="K213" i="2"/>
  <c r="J213" i="2"/>
  <c r="L213" i="2" s="1"/>
  <c r="M213" i="2" s="1"/>
  <c r="Z213" i="2" s="1"/>
  <c r="Y212" i="2"/>
  <c r="S212" i="2"/>
  <c r="R212" i="2"/>
  <c r="P212" i="2"/>
  <c r="N212" i="2"/>
  <c r="L212" i="2"/>
  <c r="M212" i="2" s="1"/>
  <c r="Z212" i="2" s="1"/>
  <c r="K212" i="2"/>
  <c r="J212" i="2"/>
  <c r="Y211" i="2"/>
  <c r="S211" i="2"/>
  <c r="R211" i="2"/>
  <c r="P211" i="2"/>
  <c r="N211" i="2"/>
  <c r="K211" i="2"/>
  <c r="J211" i="2"/>
  <c r="L211" i="2" s="1"/>
  <c r="M211" i="2" s="1"/>
  <c r="Z211" i="2" s="1"/>
  <c r="Y210" i="2"/>
  <c r="S210" i="2"/>
  <c r="R210" i="2"/>
  <c r="P210" i="2"/>
  <c r="N210" i="2"/>
  <c r="K210" i="2"/>
  <c r="J210" i="2"/>
  <c r="L210" i="2" s="1"/>
  <c r="M210" i="2" s="1"/>
  <c r="Z210" i="2" s="1"/>
  <c r="Y209" i="2"/>
  <c r="S209" i="2"/>
  <c r="R209" i="2"/>
  <c r="N209" i="2"/>
  <c r="P209" i="2" s="1"/>
  <c r="K209" i="2"/>
  <c r="J209" i="2"/>
  <c r="L209" i="2" s="1"/>
  <c r="M209" i="2" s="1"/>
  <c r="Z209" i="2" s="1"/>
  <c r="Y208" i="2"/>
  <c r="S208" i="2"/>
  <c r="R208" i="2"/>
  <c r="N208" i="2"/>
  <c r="P208" i="2" s="1"/>
  <c r="K208" i="2"/>
  <c r="J208" i="2"/>
  <c r="L208" i="2" s="1"/>
  <c r="M208" i="2" s="1"/>
  <c r="Z208" i="2" s="1"/>
  <c r="Y207" i="2"/>
  <c r="S207" i="2"/>
  <c r="R207" i="2"/>
  <c r="N207" i="2"/>
  <c r="P207" i="2" s="1"/>
  <c r="K207" i="2"/>
  <c r="J207" i="2"/>
  <c r="L207" i="2" s="1"/>
  <c r="M207" i="2" s="1"/>
  <c r="Z207" i="2" s="1"/>
  <c r="Y206" i="2"/>
  <c r="S206" i="2"/>
  <c r="R206" i="2"/>
  <c r="P206" i="2"/>
  <c r="N206" i="2"/>
  <c r="L206" i="2"/>
  <c r="K206" i="2"/>
  <c r="J206" i="2"/>
  <c r="Y205" i="2"/>
  <c r="S205" i="2"/>
  <c r="R205" i="2"/>
  <c r="N205" i="2"/>
  <c r="P205" i="2" s="1"/>
  <c r="K205" i="2"/>
  <c r="J205" i="2"/>
  <c r="L205" i="2" s="1"/>
  <c r="M205" i="2" s="1"/>
  <c r="Z205" i="2" s="1"/>
  <c r="Y204" i="2"/>
  <c r="S204" i="2"/>
  <c r="R204" i="2"/>
  <c r="N204" i="2"/>
  <c r="P204" i="2" s="1"/>
  <c r="K204" i="2"/>
  <c r="J204" i="2"/>
  <c r="L204" i="2" s="1"/>
  <c r="Y203" i="2"/>
  <c r="S203" i="2"/>
  <c r="R203" i="2"/>
  <c r="P203" i="2"/>
  <c r="N203" i="2"/>
  <c r="L203" i="2"/>
  <c r="M203" i="2" s="1"/>
  <c r="Z203" i="2" s="1"/>
  <c r="K203" i="2"/>
  <c r="J203" i="2"/>
  <c r="Y202" i="2"/>
  <c r="S202" i="2"/>
  <c r="R202" i="2"/>
  <c r="N202" i="2"/>
  <c r="P202" i="2" s="1"/>
  <c r="K202" i="2"/>
  <c r="J202" i="2"/>
  <c r="L202" i="2" s="1"/>
  <c r="M202" i="2" s="1"/>
  <c r="Z202" i="2" s="1"/>
  <c r="Y201" i="2"/>
  <c r="S201" i="2"/>
  <c r="R201" i="2"/>
  <c r="N201" i="2"/>
  <c r="P201" i="2" s="1"/>
  <c r="M201" i="2"/>
  <c r="Z201" i="2" s="1"/>
  <c r="L201" i="2"/>
  <c r="K201" i="2"/>
  <c r="J201" i="2"/>
  <c r="Y200" i="2"/>
  <c r="S200" i="2"/>
  <c r="R200" i="2"/>
  <c r="N200" i="2"/>
  <c r="P200" i="2" s="1"/>
  <c r="K200" i="2"/>
  <c r="J200" i="2"/>
  <c r="L200" i="2" s="1"/>
  <c r="M200" i="2" s="1"/>
  <c r="Z200" i="2" s="1"/>
  <c r="Y199" i="2"/>
  <c r="S199" i="2"/>
  <c r="R199" i="2"/>
  <c r="P199" i="2"/>
  <c r="N199" i="2"/>
  <c r="K199" i="2"/>
  <c r="J199" i="2"/>
  <c r="L199" i="2" s="1"/>
  <c r="M199" i="2" s="1"/>
  <c r="Z199" i="2" s="1"/>
  <c r="Y198" i="2"/>
  <c r="S198" i="2"/>
  <c r="R198" i="2"/>
  <c r="N198" i="2"/>
  <c r="P198" i="2" s="1"/>
  <c r="K198" i="2"/>
  <c r="J198" i="2"/>
  <c r="L198" i="2" s="1"/>
  <c r="Y197" i="2"/>
  <c r="S197" i="2"/>
  <c r="R197" i="2"/>
  <c r="N197" i="2"/>
  <c r="P197" i="2" s="1"/>
  <c r="K197" i="2"/>
  <c r="J197" i="2"/>
  <c r="L197" i="2" s="1"/>
  <c r="M197" i="2" s="1"/>
  <c r="Z197" i="2" s="1"/>
  <c r="Y196" i="2"/>
  <c r="S196" i="2"/>
  <c r="R196" i="2"/>
  <c r="P196" i="2"/>
  <c r="N196" i="2"/>
  <c r="K196" i="2"/>
  <c r="J196" i="2"/>
  <c r="L196" i="2" s="1"/>
  <c r="M196" i="2" s="1"/>
  <c r="Z196" i="2" s="1"/>
  <c r="Y195" i="2"/>
  <c r="S195" i="2"/>
  <c r="R195" i="2"/>
  <c r="N195" i="2"/>
  <c r="P195" i="2" s="1"/>
  <c r="M195" i="2"/>
  <c r="Z195" i="2" s="1"/>
  <c r="K195" i="2"/>
  <c r="J195" i="2"/>
  <c r="L195" i="2" s="1"/>
  <c r="Y194" i="2"/>
  <c r="S194" i="2"/>
  <c r="R194" i="2"/>
  <c r="N194" i="2"/>
  <c r="P194" i="2" s="1"/>
  <c r="L194" i="2"/>
  <c r="M194" i="2" s="1"/>
  <c r="Z194" i="2" s="1"/>
  <c r="K194" i="2"/>
  <c r="J194" i="2"/>
  <c r="Y193" i="2"/>
  <c r="S193" i="2"/>
  <c r="R193" i="2"/>
  <c r="N193" i="2"/>
  <c r="P193" i="2" s="1"/>
  <c r="K193" i="2"/>
  <c r="J193" i="2"/>
  <c r="L193" i="2" s="1"/>
  <c r="M193" i="2" s="1"/>
  <c r="Z193" i="2" s="1"/>
  <c r="Y192" i="2"/>
  <c r="S192" i="2"/>
  <c r="R192" i="2"/>
  <c r="N192" i="2"/>
  <c r="P192" i="2" s="1"/>
  <c r="M192" i="2"/>
  <c r="Z192" i="2" s="1"/>
  <c r="L192" i="2"/>
  <c r="K192" i="2"/>
  <c r="J192" i="2"/>
  <c r="Y191" i="2"/>
  <c r="S191" i="2"/>
  <c r="R191" i="2"/>
  <c r="P191" i="2"/>
  <c r="N191" i="2"/>
  <c r="K191" i="2"/>
  <c r="J191" i="2"/>
  <c r="L191" i="2" s="1"/>
  <c r="M191" i="2" s="1"/>
  <c r="Z191" i="2" s="1"/>
  <c r="Y190" i="2"/>
  <c r="S190" i="2"/>
  <c r="R190" i="2"/>
  <c r="P190" i="2"/>
  <c r="N190" i="2"/>
  <c r="K190" i="2"/>
  <c r="J190" i="2"/>
  <c r="L190" i="2" s="1"/>
  <c r="M190" i="2" s="1"/>
  <c r="Z190" i="2" s="1"/>
  <c r="Y189" i="2"/>
  <c r="S189" i="2"/>
  <c r="R189" i="2"/>
  <c r="N189" i="2"/>
  <c r="P189" i="2" s="1"/>
  <c r="K189" i="2"/>
  <c r="J189" i="2"/>
  <c r="L189" i="2" s="1"/>
  <c r="M189" i="2" s="1"/>
  <c r="Z189" i="2" s="1"/>
  <c r="Y188" i="2"/>
  <c r="S188" i="2"/>
  <c r="R188" i="2"/>
  <c r="N188" i="2"/>
  <c r="P188" i="2" s="1"/>
  <c r="L188" i="2"/>
  <c r="M188" i="2" s="1"/>
  <c r="Z188" i="2" s="1"/>
  <c r="K188" i="2"/>
  <c r="J188" i="2"/>
  <c r="Z187" i="2"/>
  <c r="Y187" i="2"/>
  <c r="S187" i="2"/>
  <c r="R187" i="2"/>
  <c r="N187" i="2"/>
  <c r="P187" i="2" s="1"/>
  <c r="L187" i="2"/>
  <c r="M187" i="2" s="1"/>
  <c r="K187" i="2"/>
  <c r="J187" i="2"/>
  <c r="Y186" i="2"/>
  <c r="S186" i="2"/>
  <c r="R186" i="2"/>
  <c r="P186" i="2"/>
  <c r="N186" i="2"/>
  <c r="M186" i="2"/>
  <c r="Z186" i="2" s="1"/>
  <c r="K186" i="2"/>
  <c r="J186" i="2"/>
  <c r="L186" i="2" s="1"/>
  <c r="Y185" i="2"/>
  <c r="S185" i="2"/>
  <c r="R185" i="2"/>
  <c r="N185" i="2"/>
  <c r="P185" i="2" s="1"/>
  <c r="M185" i="2"/>
  <c r="Z185" i="2" s="1"/>
  <c r="L185" i="2"/>
  <c r="K185" i="2"/>
  <c r="J185" i="2"/>
  <c r="Y184" i="2"/>
  <c r="S184" i="2"/>
  <c r="R184" i="2"/>
  <c r="N184" i="2"/>
  <c r="P184" i="2" s="1"/>
  <c r="K184" i="2"/>
  <c r="M184" i="2" s="1"/>
  <c r="Z184" i="2" s="1"/>
  <c r="J184" i="2"/>
  <c r="L184" i="2" s="1"/>
  <c r="Y183" i="2"/>
  <c r="S183" i="2"/>
  <c r="R183" i="2"/>
  <c r="P183" i="2"/>
  <c r="N183" i="2"/>
  <c r="K183" i="2"/>
  <c r="J183" i="2"/>
  <c r="L183" i="2" s="1"/>
  <c r="M183" i="2" s="1"/>
  <c r="Z183" i="2" s="1"/>
  <c r="Y182" i="2"/>
  <c r="S182" i="2"/>
  <c r="R182" i="2"/>
  <c r="P182" i="2"/>
  <c r="N182" i="2"/>
  <c r="M182" i="2"/>
  <c r="Z182" i="2" s="1"/>
  <c r="L182" i="2"/>
  <c r="K182" i="2"/>
  <c r="J182" i="2"/>
  <c r="Y181" i="2"/>
  <c r="S181" i="2"/>
  <c r="R181" i="2"/>
  <c r="N181" i="2"/>
  <c r="P181" i="2" s="1"/>
  <c r="L181" i="2"/>
  <c r="M181" i="2" s="1"/>
  <c r="Z181" i="2" s="1"/>
  <c r="K181" i="2"/>
  <c r="J181" i="2"/>
  <c r="Y180" i="2"/>
  <c r="S180" i="2"/>
  <c r="R180" i="2"/>
  <c r="P180" i="2"/>
  <c r="N180" i="2"/>
  <c r="K180" i="2"/>
  <c r="J180" i="2"/>
  <c r="L180" i="2" s="1"/>
  <c r="M180" i="2" s="1"/>
  <c r="Z180" i="2" s="1"/>
  <c r="Y179" i="2"/>
  <c r="S179" i="2"/>
  <c r="R179" i="2"/>
  <c r="P179" i="2"/>
  <c r="N179" i="2"/>
  <c r="K179" i="2"/>
  <c r="J179" i="2"/>
  <c r="L179" i="2" s="1"/>
  <c r="M179" i="2" s="1"/>
  <c r="Z179" i="2" s="1"/>
  <c r="Y178" i="2"/>
  <c r="S178" i="2"/>
  <c r="R178" i="2"/>
  <c r="N178" i="2"/>
  <c r="P178" i="2" s="1"/>
  <c r="L178" i="2"/>
  <c r="M178" i="2" s="1"/>
  <c r="Z178" i="2" s="1"/>
  <c r="K178" i="2"/>
  <c r="J178" i="2"/>
  <c r="Z177" i="2"/>
  <c r="Y177" i="2"/>
  <c r="S177" i="2"/>
  <c r="R177" i="2"/>
  <c r="N177" i="2"/>
  <c r="P177" i="2" s="1"/>
  <c r="M177" i="2"/>
  <c r="L177" i="2"/>
  <c r="K177" i="2"/>
  <c r="J177" i="2"/>
  <c r="Y176" i="2"/>
  <c r="S176" i="2"/>
  <c r="R176" i="2"/>
  <c r="N176" i="2"/>
  <c r="P176" i="2" s="1"/>
  <c r="M176" i="2"/>
  <c r="Z176" i="2" s="1"/>
  <c r="K176" i="2"/>
  <c r="J176" i="2"/>
  <c r="L176" i="2" s="1"/>
  <c r="Y175" i="2"/>
  <c r="S175" i="2"/>
  <c r="R175" i="2"/>
  <c r="P175" i="2"/>
  <c r="N175" i="2"/>
  <c r="K175" i="2"/>
  <c r="J175" i="2"/>
  <c r="L175" i="2" s="1"/>
  <c r="M175" i="2" s="1"/>
  <c r="Z175" i="2" s="1"/>
  <c r="Y174" i="2"/>
  <c r="S174" i="2"/>
  <c r="R174" i="2"/>
  <c r="P174" i="2"/>
  <c r="N174" i="2"/>
  <c r="L174" i="2"/>
  <c r="M174" i="2" s="1"/>
  <c r="Z174" i="2" s="1"/>
  <c r="K174" i="2"/>
  <c r="J174" i="2"/>
  <c r="Y173" i="2"/>
  <c r="S173" i="2"/>
  <c r="R173" i="2"/>
  <c r="N173" i="2"/>
  <c r="P173" i="2" s="1"/>
  <c r="L173" i="2"/>
  <c r="K173" i="2"/>
  <c r="J173" i="2"/>
  <c r="Y172" i="2"/>
  <c r="S172" i="2"/>
  <c r="R172" i="2"/>
  <c r="P172" i="2"/>
  <c r="N172" i="2"/>
  <c r="K172" i="2"/>
  <c r="J172" i="2"/>
  <c r="L172" i="2" s="1"/>
  <c r="M172" i="2" s="1"/>
  <c r="Z172" i="2" s="1"/>
  <c r="Y171" i="2"/>
  <c r="S171" i="2"/>
  <c r="R171" i="2"/>
  <c r="P171" i="2"/>
  <c r="N171" i="2"/>
  <c r="K171" i="2"/>
  <c r="J171" i="2"/>
  <c r="L171" i="2" s="1"/>
  <c r="M171" i="2" s="1"/>
  <c r="Z171" i="2" s="1"/>
  <c r="Y170" i="2"/>
  <c r="S170" i="2"/>
  <c r="R170" i="2"/>
  <c r="N170" i="2"/>
  <c r="P170" i="2" s="1"/>
  <c r="L170" i="2"/>
  <c r="M170" i="2" s="1"/>
  <c r="Z170" i="2" s="1"/>
  <c r="K170" i="2"/>
  <c r="J170" i="2"/>
  <c r="Z169" i="2"/>
  <c r="Y169" i="2"/>
  <c r="S169" i="2"/>
  <c r="R169" i="2"/>
  <c r="P169" i="2"/>
  <c r="N169" i="2"/>
  <c r="M169" i="2"/>
  <c r="L169" i="2"/>
  <c r="K169" i="2"/>
  <c r="J169" i="2"/>
  <c r="Y168" i="2"/>
  <c r="S168" i="2"/>
  <c r="R168" i="2"/>
  <c r="N168" i="2"/>
  <c r="P168" i="2" s="1"/>
  <c r="K168" i="2"/>
  <c r="J168" i="2"/>
  <c r="L168" i="2" s="1"/>
  <c r="M168" i="2" s="1"/>
  <c r="Z168" i="2" s="1"/>
  <c r="Y167" i="2"/>
  <c r="S167" i="2"/>
  <c r="R167" i="2"/>
  <c r="P167" i="2"/>
  <c r="N167" i="2"/>
  <c r="K167" i="2"/>
  <c r="J167" i="2"/>
  <c r="L167" i="2" s="1"/>
  <c r="M167" i="2" s="1"/>
  <c r="Z167" i="2" s="1"/>
  <c r="Y166" i="2"/>
  <c r="S166" i="2"/>
  <c r="R166" i="2"/>
  <c r="P166" i="2"/>
  <c r="N166" i="2"/>
  <c r="L166" i="2"/>
  <c r="M166" i="2" s="1"/>
  <c r="Z166" i="2" s="1"/>
  <c r="K166" i="2"/>
  <c r="J166" i="2"/>
  <c r="Y165" i="2"/>
  <c r="S165" i="2"/>
  <c r="R165" i="2"/>
  <c r="N165" i="2"/>
  <c r="P165" i="2" s="1"/>
  <c r="L165" i="2"/>
  <c r="K165" i="2"/>
  <c r="J165" i="2"/>
  <c r="Y164" i="2"/>
  <c r="S164" i="2"/>
  <c r="R164" i="2"/>
  <c r="P164" i="2"/>
  <c r="N164" i="2"/>
  <c r="K164" i="2"/>
  <c r="J164" i="2"/>
  <c r="L164" i="2" s="1"/>
  <c r="M164" i="2" s="1"/>
  <c r="Z164" i="2" s="1"/>
  <c r="Y163" i="2"/>
  <c r="S163" i="2"/>
  <c r="R163" i="2"/>
  <c r="P163" i="2"/>
  <c r="N163" i="2"/>
  <c r="K163" i="2"/>
  <c r="J163" i="2"/>
  <c r="L163" i="2" s="1"/>
  <c r="M163" i="2" s="1"/>
  <c r="Z163" i="2" s="1"/>
  <c r="Y162" i="2"/>
  <c r="S162" i="2"/>
  <c r="R162" i="2"/>
  <c r="N162" i="2"/>
  <c r="P162" i="2" s="1"/>
  <c r="K162" i="2"/>
  <c r="J162" i="2"/>
  <c r="L162" i="2" s="1"/>
  <c r="M162" i="2" s="1"/>
  <c r="Z162" i="2" s="1"/>
  <c r="Z161" i="2"/>
  <c r="Y161" i="2"/>
  <c r="S161" i="2"/>
  <c r="R161" i="2"/>
  <c r="N161" i="2"/>
  <c r="P161" i="2" s="1"/>
  <c r="M161" i="2"/>
  <c r="L161" i="2"/>
  <c r="K161" i="2"/>
  <c r="J161" i="2"/>
  <c r="Y160" i="2"/>
  <c r="S160" i="2"/>
  <c r="R160" i="2"/>
  <c r="N160" i="2"/>
  <c r="P160" i="2" s="1"/>
  <c r="K160" i="2"/>
  <c r="J160" i="2"/>
  <c r="L160" i="2" s="1"/>
  <c r="M160" i="2" s="1"/>
  <c r="Z160" i="2" s="1"/>
  <c r="Z159" i="2"/>
  <c r="Y159" i="2"/>
  <c r="S159" i="2"/>
  <c r="R159" i="2"/>
  <c r="P159" i="2"/>
  <c r="N159" i="2"/>
  <c r="L159" i="2"/>
  <c r="M159" i="2" s="1"/>
  <c r="K159" i="2"/>
  <c r="J159" i="2"/>
  <c r="Y158" i="2"/>
  <c r="S158" i="2"/>
  <c r="R158" i="2"/>
  <c r="N158" i="2"/>
  <c r="P158" i="2" s="1"/>
  <c r="L158" i="2"/>
  <c r="M158" i="2" s="1"/>
  <c r="Z158" i="2" s="1"/>
  <c r="K158" i="2"/>
  <c r="J158" i="2"/>
  <c r="Y157" i="2"/>
  <c r="S157" i="2"/>
  <c r="R157" i="2"/>
  <c r="N157" i="2"/>
  <c r="P157" i="2" s="1"/>
  <c r="L157" i="2"/>
  <c r="K157" i="2"/>
  <c r="J157" i="2"/>
  <c r="Y156" i="2"/>
  <c r="S156" i="2"/>
  <c r="R156" i="2"/>
  <c r="P156" i="2"/>
  <c r="N156" i="2"/>
  <c r="K156" i="2"/>
  <c r="J156" i="2"/>
  <c r="L156" i="2" s="1"/>
  <c r="M156" i="2" s="1"/>
  <c r="Z156" i="2" s="1"/>
  <c r="Y155" i="2"/>
  <c r="S155" i="2"/>
  <c r="R155" i="2"/>
  <c r="P155" i="2"/>
  <c r="N155" i="2"/>
  <c r="K155" i="2"/>
  <c r="J155" i="2"/>
  <c r="L155" i="2" s="1"/>
  <c r="M155" i="2" s="1"/>
  <c r="Z155" i="2" s="1"/>
  <c r="Y154" i="2"/>
  <c r="S154" i="2"/>
  <c r="R154" i="2"/>
  <c r="N154" i="2"/>
  <c r="P154" i="2" s="1"/>
  <c r="K154" i="2"/>
  <c r="J154" i="2"/>
  <c r="L154" i="2" s="1"/>
  <c r="M154" i="2" s="1"/>
  <c r="Z154" i="2" s="1"/>
  <c r="Z153" i="2"/>
  <c r="Y153" i="2"/>
  <c r="S153" i="2"/>
  <c r="R153" i="2"/>
  <c r="P153" i="2"/>
  <c r="N153" i="2"/>
  <c r="K153" i="2"/>
  <c r="J153" i="2"/>
  <c r="L153" i="2" s="1"/>
  <c r="M153" i="2" s="1"/>
  <c r="Y152" i="2"/>
  <c r="S152" i="2"/>
  <c r="R152" i="2"/>
  <c r="N152" i="2"/>
  <c r="P152" i="2" s="1"/>
  <c r="K152" i="2"/>
  <c r="J152" i="2"/>
  <c r="L152" i="2" s="1"/>
  <c r="M152" i="2" s="1"/>
  <c r="Z152" i="2" s="1"/>
  <c r="Z151" i="2"/>
  <c r="Y151" i="2"/>
  <c r="S151" i="2"/>
  <c r="R151" i="2"/>
  <c r="P151" i="2"/>
  <c r="N151" i="2"/>
  <c r="L151" i="2"/>
  <c r="M151" i="2" s="1"/>
  <c r="K151" i="2"/>
  <c r="J151" i="2"/>
  <c r="Y150" i="2"/>
  <c r="S150" i="2"/>
  <c r="R150" i="2"/>
  <c r="N150" i="2"/>
  <c r="P150" i="2" s="1"/>
  <c r="L150" i="2"/>
  <c r="M150" i="2" s="1"/>
  <c r="Z150" i="2" s="1"/>
  <c r="K150" i="2"/>
  <c r="J150" i="2"/>
  <c r="Y149" i="2"/>
  <c r="S149" i="2"/>
  <c r="R149" i="2"/>
  <c r="N149" i="2"/>
  <c r="P149" i="2" s="1"/>
  <c r="L149" i="2"/>
  <c r="K149" i="2"/>
  <c r="J149" i="2"/>
  <c r="Y148" i="2"/>
  <c r="S148" i="2"/>
  <c r="R148" i="2"/>
  <c r="P148" i="2"/>
  <c r="N148" i="2"/>
  <c r="K148" i="2"/>
  <c r="J148" i="2"/>
  <c r="L148" i="2" s="1"/>
  <c r="M148" i="2" s="1"/>
  <c r="Z148" i="2" s="1"/>
  <c r="Y147" i="2"/>
  <c r="S147" i="2"/>
  <c r="R147" i="2"/>
  <c r="P147" i="2"/>
  <c r="N147" i="2"/>
  <c r="K147" i="2"/>
  <c r="J147" i="2"/>
  <c r="L147" i="2" s="1"/>
  <c r="M147" i="2" s="1"/>
  <c r="Z147" i="2" s="1"/>
  <c r="Y146" i="2"/>
  <c r="S146" i="2"/>
  <c r="R146" i="2"/>
  <c r="P146" i="2"/>
  <c r="N146" i="2"/>
  <c r="K146" i="2"/>
  <c r="J146" i="2"/>
  <c r="L146" i="2" s="1"/>
  <c r="M146" i="2" s="1"/>
  <c r="Z146" i="2" s="1"/>
  <c r="Z145" i="2"/>
  <c r="Y145" i="2"/>
  <c r="S145" i="2"/>
  <c r="R145" i="2"/>
  <c r="N145" i="2"/>
  <c r="P145" i="2" s="1"/>
  <c r="M145" i="2"/>
  <c r="L145" i="2"/>
  <c r="K145" i="2"/>
  <c r="J145" i="2"/>
  <c r="Y144" i="2"/>
  <c r="S144" i="2"/>
  <c r="R144" i="2"/>
  <c r="N144" i="2"/>
  <c r="P144" i="2" s="1"/>
  <c r="M144" i="2"/>
  <c r="Z144" i="2" s="1"/>
  <c r="K144" i="2"/>
  <c r="J144" i="2"/>
  <c r="L144" i="2" s="1"/>
  <c r="Y143" i="2"/>
  <c r="S143" i="2"/>
  <c r="R143" i="2"/>
  <c r="P143" i="2"/>
  <c r="N143" i="2"/>
  <c r="K143" i="2"/>
  <c r="J143" i="2"/>
  <c r="L143" i="2" s="1"/>
  <c r="M143" i="2" s="1"/>
  <c r="Z143" i="2" s="1"/>
  <c r="Y142" i="2"/>
  <c r="S142" i="2"/>
  <c r="R142" i="2"/>
  <c r="P142" i="2"/>
  <c r="N142" i="2"/>
  <c r="L142" i="2"/>
  <c r="M142" i="2" s="1"/>
  <c r="Z142" i="2" s="1"/>
  <c r="K142" i="2"/>
  <c r="J142" i="2"/>
  <c r="Y141" i="2"/>
  <c r="S141" i="2"/>
  <c r="R141" i="2"/>
  <c r="N141" i="2"/>
  <c r="P141" i="2" s="1"/>
  <c r="L141" i="2"/>
  <c r="K141" i="2"/>
  <c r="J141" i="2"/>
  <c r="Z140" i="2"/>
  <c r="Y140" i="2"/>
  <c r="S140" i="2"/>
  <c r="R140" i="2"/>
  <c r="P140" i="2"/>
  <c r="N140" i="2"/>
  <c r="K140" i="2"/>
  <c r="J140" i="2"/>
  <c r="L140" i="2" s="1"/>
  <c r="M140" i="2" s="1"/>
  <c r="Y139" i="2"/>
  <c r="S139" i="2"/>
  <c r="R139" i="2"/>
  <c r="P139" i="2"/>
  <c r="N139" i="2"/>
  <c r="K139" i="2"/>
  <c r="J139" i="2"/>
  <c r="L139" i="2" s="1"/>
  <c r="M139" i="2" s="1"/>
  <c r="Z139" i="2" s="1"/>
  <c r="Z138" i="2"/>
  <c r="Y138" i="2"/>
  <c r="S138" i="2"/>
  <c r="R138" i="2"/>
  <c r="N138" i="2"/>
  <c r="P138" i="2" s="1"/>
  <c r="L138" i="2"/>
  <c r="M138" i="2" s="1"/>
  <c r="K138" i="2"/>
  <c r="J138" i="2"/>
  <c r="Y137" i="2"/>
  <c r="S137" i="2"/>
  <c r="R137" i="2"/>
  <c r="N137" i="2"/>
  <c r="P137" i="2" s="1"/>
  <c r="M137" i="2"/>
  <c r="Z137" i="2" s="1"/>
  <c r="L137" i="2"/>
  <c r="K137" i="2"/>
  <c r="J137" i="2"/>
  <c r="Y136" i="2"/>
  <c r="S136" i="2"/>
  <c r="R136" i="2"/>
  <c r="N136" i="2"/>
  <c r="P136" i="2" s="1"/>
  <c r="K136" i="2"/>
  <c r="J136" i="2"/>
  <c r="L136" i="2" s="1"/>
  <c r="M136" i="2" s="1"/>
  <c r="Z136" i="2" s="1"/>
  <c r="Y135" i="2"/>
  <c r="S135" i="2"/>
  <c r="R135" i="2"/>
  <c r="P135" i="2"/>
  <c r="N135" i="2"/>
  <c r="L135" i="2"/>
  <c r="M135" i="2" s="1"/>
  <c r="Z135" i="2" s="1"/>
  <c r="K135" i="2"/>
  <c r="J135" i="2"/>
  <c r="Y134" i="2"/>
  <c r="S134" i="2"/>
  <c r="R134" i="2"/>
  <c r="P134" i="2"/>
  <c r="N134" i="2"/>
  <c r="L134" i="2"/>
  <c r="M134" i="2" s="1"/>
  <c r="Z134" i="2" s="1"/>
  <c r="K134" i="2"/>
  <c r="J134" i="2"/>
  <c r="Y133" i="2"/>
  <c r="S133" i="2"/>
  <c r="R133" i="2"/>
  <c r="N133" i="2"/>
  <c r="P133" i="2" s="1"/>
  <c r="L133" i="2"/>
  <c r="M133" i="2" s="1"/>
  <c r="Z133" i="2" s="1"/>
  <c r="K133" i="2"/>
  <c r="J133" i="2"/>
  <c r="Y132" i="2"/>
  <c r="S132" i="2"/>
  <c r="R132" i="2"/>
  <c r="P132" i="2"/>
  <c r="N132" i="2"/>
  <c r="K132" i="2"/>
  <c r="J132" i="2"/>
  <c r="L132" i="2" s="1"/>
  <c r="Y131" i="2"/>
  <c r="S131" i="2"/>
  <c r="R131" i="2"/>
  <c r="P131" i="2"/>
  <c r="N131" i="2"/>
  <c r="K131" i="2"/>
  <c r="J131" i="2"/>
  <c r="L131" i="2" s="1"/>
  <c r="M131" i="2" s="1"/>
  <c r="Z131" i="2" s="1"/>
  <c r="Y130" i="2"/>
  <c r="S130" i="2"/>
  <c r="R130" i="2"/>
  <c r="N130" i="2"/>
  <c r="P130" i="2" s="1"/>
  <c r="K130" i="2"/>
  <c r="J130" i="2"/>
  <c r="L130" i="2" s="1"/>
  <c r="M130" i="2" s="1"/>
  <c r="Z130" i="2" s="1"/>
  <c r="Z129" i="2"/>
  <c r="Y129" i="2"/>
  <c r="S129" i="2"/>
  <c r="R129" i="2"/>
  <c r="P129" i="2"/>
  <c r="N129" i="2"/>
  <c r="M129" i="2"/>
  <c r="L129" i="2"/>
  <c r="K129" i="2"/>
  <c r="J129" i="2"/>
  <c r="Y128" i="2"/>
  <c r="S128" i="2"/>
  <c r="R128" i="2"/>
  <c r="N128" i="2"/>
  <c r="P128" i="2" s="1"/>
  <c r="K128" i="2"/>
  <c r="J128" i="2"/>
  <c r="L128" i="2" s="1"/>
  <c r="M128" i="2" s="1"/>
  <c r="Z128" i="2" s="1"/>
  <c r="Y127" i="2"/>
  <c r="S127" i="2"/>
  <c r="R127" i="2"/>
  <c r="P127" i="2"/>
  <c r="N127" i="2"/>
  <c r="K127" i="2"/>
  <c r="J127" i="2"/>
  <c r="L127" i="2" s="1"/>
  <c r="M127" i="2" s="1"/>
  <c r="Z127" i="2" s="1"/>
  <c r="Y126" i="2"/>
  <c r="S126" i="2"/>
  <c r="R126" i="2"/>
  <c r="P126" i="2"/>
  <c r="N126" i="2"/>
  <c r="L126" i="2"/>
  <c r="M126" i="2" s="1"/>
  <c r="Z126" i="2" s="1"/>
  <c r="K126" i="2"/>
  <c r="J126" i="2"/>
  <c r="Y125" i="2"/>
  <c r="S125" i="2"/>
  <c r="R125" i="2"/>
  <c r="N125" i="2"/>
  <c r="P125" i="2" s="1"/>
  <c r="L125" i="2"/>
  <c r="M125" i="2" s="1"/>
  <c r="Z125" i="2" s="1"/>
  <c r="K125" i="2"/>
  <c r="J125" i="2"/>
  <c r="Y124" i="2"/>
  <c r="S124" i="2"/>
  <c r="R124" i="2"/>
  <c r="P124" i="2"/>
  <c r="N124" i="2"/>
  <c r="K124" i="2"/>
  <c r="J124" i="2"/>
  <c r="L124" i="2" s="1"/>
  <c r="M124" i="2" s="1"/>
  <c r="Z124" i="2" s="1"/>
  <c r="Y123" i="2"/>
  <c r="S123" i="2"/>
  <c r="R123" i="2"/>
  <c r="P123" i="2"/>
  <c r="N123" i="2"/>
  <c r="K123" i="2"/>
  <c r="J123" i="2"/>
  <c r="L123" i="2" s="1"/>
  <c r="M123" i="2" s="1"/>
  <c r="Z123" i="2" s="1"/>
  <c r="Y122" i="2"/>
  <c r="S122" i="2"/>
  <c r="R122" i="2"/>
  <c r="N122" i="2"/>
  <c r="P122" i="2" s="1"/>
  <c r="L122" i="2"/>
  <c r="M122" i="2" s="1"/>
  <c r="Z122" i="2" s="1"/>
  <c r="K122" i="2"/>
  <c r="J122" i="2"/>
  <c r="Y121" i="2"/>
  <c r="S121" i="2"/>
  <c r="R121" i="2"/>
  <c r="N121" i="2"/>
  <c r="P121" i="2" s="1"/>
  <c r="M121" i="2"/>
  <c r="Z121" i="2" s="1"/>
  <c r="L121" i="2"/>
  <c r="K121" i="2"/>
  <c r="J121" i="2"/>
  <c r="Y120" i="2"/>
  <c r="S120" i="2"/>
  <c r="R120" i="2"/>
  <c r="N120" i="2"/>
  <c r="P120" i="2" s="1"/>
  <c r="K120" i="2"/>
  <c r="J120" i="2"/>
  <c r="L120" i="2" s="1"/>
  <c r="M120" i="2" s="1"/>
  <c r="Z120" i="2" s="1"/>
  <c r="Y119" i="2"/>
  <c r="S119" i="2"/>
  <c r="R119" i="2"/>
  <c r="P119" i="2"/>
  <c r="N119" i="2"/>
  <c r="K119" i="2"/>
  <c r="J119" i="2"/>
  <c r="L119" i="2" s="1"/>
  <c r="M119" i="2" s="1"/>
  <c r="Z119" i="2" s="1"/>
  <c r="Y118" i="2"/>
  <c r="S118" i="2"/>
  <c r="R118" i="2"/>
  <c r="N118" i="2"/>
  <c r="P118" i="2" s="1"/>
  <c r="M118" i="2"/>
  <c r="Z118" i="2" s="1"/>
  <c r="L118" i="2"/>
  <c r="K118" i="2"/>
  <c r="J118" i="2"/>
  <c r="Y117" i="2"/>
  <c r="S117" i="2"/>
  <c r="R117" i="2"/>
  <c r="N117" i="2"/>
  <c r="P117" i="2" s="1"/>
  <c r="L117" i="2"/>
  <c r="M117" i="2" s="1"/>
  <c r="Z117" i="2" s="1"/>
  <c r="K117" i="2"/>
  <c r="J117" i="2"/>
  <c r="Z116" i="2"/>
  <c r="Y116" i="2"/>
  <c r="S116" i="2"/>
  <c r="R116" i="2"/>
  <c r="P116" i="2"/>
  <c r="N116" i="2"/>
  <c r="K116" i="2"/>
  <c r="J116" i="2"/>
  <c r="L116" i="2" s="1"/>
  <c r="M116" i="2" s="1"/>
  <c r="Y115" i="2"/>
  <c r="S115" i="2"/>
  <c r="R115" i="2"/>
  <c r="P115" i="2"/>
  <c r="N115" i="2"/>
  <c r="K115" i="2"/>
  <c r="J115" i="2"/>
  <c r="L115" i="2" s="1"/>
  <c r="M115" i="2" s="1"/>
  <c r="Z115" i="2" s="1"/>
  <c r="Y114" i="2"/>
  <c r="S114" i="2"/>
  <c r="R114" i="2"/>
  <c r="P114" i="2"/>
  <c r="N114" i="2"/>
  <c r="K114" i="2"/>
  <c r="J114" i="2"/>
  <c r="L114" i="2" s="1"/>
  <c r="M114" i="2" s="1"/>
  <c r="Z114" i="2" s="1"/>
  <c r="Y113" i="2"/>
  <c r="S113" i="2"/>
  <c r="R113" i="2"/>
  <c r="N113" i="2"/>
  <c r="P113" i="2" s="1"/>
  <c r="M113" i="2"/>
  <c r="Z113" i="2" s="1"/>
  <c r="L113" i="2"/>
  <c r="K113" i="2"/>
  <c r="J113" i="2"/>
  <c r="Y112" i="2"/>
  <c r="S112" i="2"/>
  <c r="R112" i="2"/>
  <c r="N112" i="2"/>
  <c r="P112" i="2" s="1"/>
  <c r="M112" i="2"/>
  <c r="Z112" i="2" s="1"/>
  <c r="K112" i="2"/>
  <c r="J112" i="2"/>
  <c r="L112" i="2" s="1"/>
  <c r="Y111" i="2"/>
  <c r="S111" i="2"/>
  <c r="R111" i="2"/>
  <c r="P111" i="2"/>
  <c r="N111" i="2"/>
  <c r="K111" i="2"/>
  <c r="J111" i="2"/>
  <c r="L111" i="2" s="1"/>
  <c r="M111" i="2" s="1"/>
  <c r="Z111" i="2" s="1"/>
  <c r="Y110" i="2"/>
  <c r="S110" i="2"/>
  <c r="R110" i="2"/>
  <c r="N110" i="2"/>
  <c r="P110" i="2" s="1"/>
  <c r="L110" i="2"/>
  <c r="K110" i="2"/>
  <c r="M110" i="2" s="1"/>
  <c r="Z110" i="2" s="1"/>
  <c r="J110" i="2"/>
  <c r="Y109" i="2"/>
  <c r="S109" i="2"/>
  <c r="R109" i="2"/>
  <c r="N109" i="2"/>
  <c r="P109" i="2" s="1"/>
  <c r="M109" i="2"/>
  <c r="Z109" i="2" s="1"/>
  <c r="L109" i="2"/>
  <c r="K109" i="2"/>
  <c r="J109" i="2"/>
  <c r="Y108" i="2"/>
  <c r="S108" i="2"/>
  <c r="R108" i="2"/>
  <c r="P108" i="2"/>
  <c r="N108" i="2"/>
  <c r="K108" i="2"/>
  <c r="J108" i="2"/>
  <c r="L108" i="2" s="1"/>
  <c r="M108" i="2" s="1"/>
  <c r="Z108" i="2" s="1"/>
  <c r="Y107" i="2"/>
  <c r="S107" i="2"/>
  <c r="R107" i="2"/>
  <c r="P107" i="2"/>
  <c r="N107" i="2"/>
  <c r="K107" i="2"/>
  <c r="J107" i="2"/>
  <c r="L107" i="2" s="1"/>
  <c r="M107" i="2" s="1"/>
  <c r="Z107" i="2" s="1"/>
  <c r="Y106" i="2"/>
  <c r="S106" i="2"/>
  <c r="R106" i="2"/>
  <c r="N106" i="2"/>
  <c r="P106" i="2" s="1"/>
  <c r="L106" i="2"/>
  <c r="K106" i="2"/>
  <c r="J106" i="2"/>
  <c r="Y105" i="2"/>
  <c r="S105" i="2"/>
  <c r="R105" i="2"/>
  <c r="P105" i="2"/>
  <c r="N105" i="2"/>
  <c r="M105" i="2"/>
  <c r="Z105" i="2" s="1"/>
  <c r="L105" i="2"/>
  <c r="K105" i="2"/>
  <c r="J105" i="2"/>
  <c r="Y104" i="2"/>
  <c r="S104" i="2"/>
  <c r="R104" i="2"/>
  <c r="P104" i="2"/>
  <c r="N104" i="2"/>
  <c r="K104" i="2"/>
  <c r="J104" i="2"/>
  <c r="L104" i="2" s="1"/>
  <c r="M104" i="2" s="1"/>
  <c r="Z104" i="2" s="1"/>
  <c r="Y103" i="2"/>
  <c r="S103" i="2"/>
  <c r="R103" i="2"/>
  <c r="P103" i="2"/>
  <c r="N103" i="2"/>
  <c r="K103" i="2"/>
  <c r="J103" i="2"/>
  <c r="L103" i="2" s="1"/>
  <c r="M103" i="2" s="1"/>
  <c r="Z103" i="2" s="1"/>
  <c r="Y102" i="2"/>
  <c r="S102" i="2"/>
  <c r="R102" i="2"/>
  <c r="N102" i="2"/>
  <c r="P102" i="2" s="1"/>
  <c r="L102" i="2"/>
  <c r="M102" i="2" s="1"/>
  <c r="Z102" i="2" s="1"/>
  <c r="K102" i="2"/>
  <c r="J102" i="2"/>
  <c r="Y101" i="2"/>
  <c r="S101" i="2"/>
  <c r="R101" i="2"/>
  <c r="N101" i="2"/>
  <c r="P101" i="2" s="1"/>
  <c r="L101" i="2"/>
  <c r="M101" i="2" s="1"/>
  <c r="Z101" i="2" s="1"/>
  <c r="K101" i="2"/>
  <c r="J101" i="2"/>
  <c r="Y100" i="2"/>
  <c r="S100" i="2"/>
  <c r="R100" i="2"/>
  <c r="P100" i="2"/>
  <c r="N100" i="2"/>
  <c r="K100" i="2"/>
  <c r="J100" i="2"/>
  <c r="L100" i="2" s="1"/>
  <c r="M100" i="2" s="1"/>
  <c r="Z100" i="2" s="1"/>
  <c r="Y99" i="2"/>
  <c r="S99" i="2"/>
  <c r="R99" i="2"/>
  <c r="P99" i="2"/>
  <c r="N99" i="2"/>
  <c r="L99" i="2"/>
  <c r="M99" i="2" s="1"/>
  <c r="Z99" i="2" s="1"/>
  <c r="K99" i="2"/>
  <c r="J99" i="2"/>
  <c r="Y98" i="2"/>
  <c r="S98" i="2"/>
  <c r="R98" i="2"/>
  <c r="P98" i="2"/>
  <c r="N98" i="2"/>
  <c r="L98" i="2"/>
  <c r="K98" i="2"/>
  <c r="J98" i="2"/>
  <c r="Z97" i="2"/>
  <c r="Y97" i="2"/>
  <c r="S97" i="2"/>
  <c r="R97" i="2"/>
  <c r="N97" i="2"/>
  <c r="P97" i="2" s="1"/>
  <c r="M97" i="2"/>
  <c r="L97" i="2"/>
  <c r="K97" i="2"/>
  <c r="J97" i="2"/>
  <c r="Y96" i="2"/>
  <c r="S96" i="2"/>
  <c r="R96" i="2"/>
  <c r="P96" i="2"/>
  <c r="N96" i="2"/>
  <c r="K96" i="2"/>
  <c r="J96" i="2"/>
  <c r="L96" i="2" s="1"/>
  <c r="M96" i="2" s="1"/>
  <c r="Z96" i="2" s="1"/>
  <c r="Z95" i="2"/>
  <c r="Y95" i="2"/>
  <c r="S95" i="2"/>
  <c r="R95" i="2"/>
  <c r="P95" i="2"/>
  <c r="N95" i="2"/>
  <c r="M95" i="2"/>
  <c r="L95" i="2"/>
  <c r="K95" i="2"/>
  <c r="J95" i="2"/>
  <c r="Y94" i="2"/>
  <c r="S94" i="2"/>
  <c r="R94" i="2"/>
  <c r="P94" i="2"/>
  <c r="N94" i="2"/>
  <c r="L94" i="2"/>
  <c r="M94" i="2" s="1"/>
  <c r="Z94" i="2" s="1"/>
  <c r="K94" i="2"/>
  <c r="J94" i="2"/>
  <c r="Y93" i="2"/>
  <c r="S93" i="2"/>
  <c r="R93" i="2"/>
  <c r="N93" i="2"/>
  <c r="P93" i="2" s="1"/>
  <c r="L93" i="2"/>
  <c r="K93" i="2"/>
  <c r="M93" i="2" s="1"/>
  <c r="Z93" i="2" s="1"/>
  <c r="J93" i="2"/>
  <c r="Y92" i="2"/>
  <c r="S92" i="2"/>
  <c r="R92" i="2"/>
  <c r="P92" i="2"/>
  <c r="N92" i="2"/>
  <c r="K92" i="2"/>
  <c r="J92" i="2"/>
  <c r="L92" i="2" s="1"/>
  <c r="Y91" i="2"/>
  <c r="S91" i="2"/>
  <c r="R91" i="2"/>
  <c r="P91" i="2"/>
  <c r="N91" i="2"/>
  <c r="L91" i="2"/>
  <c r="M91" i="2" s="1"/>
  <c r="Z91" i="2" s="1"/>
  <c r="K91" i="2"/>
  <c r="J91" i="2"/>
  <c r="Y90" i="2"/>
  <c r="S90" i="2"/>
  <c r="R90" i="2"/>
  <c r="N90" i="2"/>
  <c r="P90" i="2" s="1"/>
  <c r="K90" i="2"/>
  <c r="J90" i="2"/>
  <c r="L90" i="2" s="1"/>
  <c r="M90" i="2" s="1"/>
  <c r="Z90" i="2" s="1"/>
  <c r="Z89" i="2"/>
  <c r="Y89" i="2"/>
  <c r="S89" i="2"/>
  <c r="R89" i="2"/>
  <c r="N89" i="2"/>
  <c r="P89" i="2" s="1"/>
  <c r="M89" i="2"/>
  <c r="L89" i="2"/>
  <c r="K89" i="2"/>
  <c r="J89" i="2"/>
  <c r="Z88" i="2"/>
  <c r="Y88" i="2"/>
  <c r="S88" i="2"/>
  <c r="R88" i="2"/>
  <c r="N88" i="2"/>
  <c r="P88" i="2" s="1"/>
  <c r="M88" i="2"/>
  <c r="K88" i="2"/>
  <c r="J88" i="2"/>
  <c r="L88" i="2" s="1"/>
  <c r="Y87" i="2"/>
  <c r="S87" i="2"/>
  <c r="R87" i="2"/>
  <c r="P87" i="2"/>
  <c r="N87" i="2"/>
  <c r="K87" i="2"/>
  <c r="J87" i="2"/>
  <c r="L87" i="2" s="1"/>
  <c r="M87" i="2" s="1"/>
  <c r="Z87" i="2" s="1"/>
  <c r="Y86" i="2"/>
  <c r="S86" i="2"/>
  <c r="R86" i="2"/>
  <c r="N86" i="2"/>
  <c r="P86" i="2" s="1"/>
  <c r="L86" i="2"/>
  <c r="M86" i="2" s="1"/>
  <c r="Z86" i="2" s="1"/>
  <c r="K86" i="2"/>
  <c r="J86" i="2"/>
  <c r="Y85" i="2"/>
  <c r="S85" i="2"/>
  <c r="R85" i="2"/>
  <c r="N85" i="2"/>
  <c r="P85" i="2" s="1"/>
  <c r="L85" i="2"/>
  <c r="M85" i="2" s="1"/>
  <c r="Z85" i="2" s="1"/>
  <c r="K85" i="2"/>
  <c r="J85" i="2"/>
  <c r="Y84" i="2"/>
  <c r="S84" i="2"/>
  <c r="R84" i="2"/>
  <c r="P84" i="2"/>
  <c r="N84" i="2"/>
  <c r="K84" i="2"/>
  <c r="J84" i="2"/>
  <c r="L84" i="2" s="1"/>
  <c r="Y83" i="2"/>
  <c r="S83" i="2"/>
  <c r="R83" i="2"/>
  <c r="P83" i="2"/>
  <c r="N83" i="2"/>
  <c r="K83" i="2"/>
  <c r="J83" i="2"/>
  <c r="L83" i="2" s="1"/>
  <c r="M83" i="2" s="1"/>
  <c r="Z83" i="2" s="1"/>
  <c r="Y82" i="2"/>
  <c r="S82" i="2"/>
  <c r="R82" i="2"/>
  <c r="N82" i="2"/>
  <c r="P82" i="2" s="1"/>
  <c r="K82" i="2"/>
  <c r="J82" i="2"/>
  <c r="L82" i="2" s="1"/>
  <c r="M82" i="2" s="1"/>
  <c r="Z82" i="2" s="1"/>
  <c r="Z81" i="2"/>
  <c r="Y81" i="2"/>
  <c r="S81" i="2"/>
  <c r="R81" i="2"/>
  <c r="P81" i="2"/>
  <c r="N81" i="2"/>
  <c r="M81" i="2"/>
  <c r="L81" i="2"/>
  <c r="K81" i="2"/>
  <c r="J81" i="2"/>
  <c r="Y80" i="2"/>
  <c r="S80" i="2"/>
  <c r="R80" i="2"/>
  <c r="N80" i="2"/>
  <c r="P80" i="2" s="1"/>
  <c r="K80" i="2"/>
  <c r="J80" i="2"/>
  <c r="L80" i="2" s="1"/>
  <c r="M80" i="2" s="1"/>
  <c r="Z80" i="2" s="1"/>
  <c r="Y79" i="2"/>
  <c r="S79" i="2"/>
  <c r="R79" i="2"/>
  <c r="P79" i="2"/>
  <c r="N79" i="2"/>
  <c r="K79" i="2"/>
  <c r="J79" i="2"/>
  <c r="L79" i="2" s="1"/>
  <c r="M79" i="2" s="1"/>
  <c r="Z79" i="2" s="1"/>
  <c r="Y78" i="2"/>
  <c r="S78" i="2"/>
  <c r="R78" i="2"/>
  <c r="N78" i="2"/>
  <c r="P78" i="2" s="1"/>
  <c r="M78" i="2"/>
  <c r="Z78" i="2" s="1"/>
  <c r="L78" i="2"/>
  <c r="K78" i="2"/>
  <c r="J78" i="2"/>
  <c r="Y77" i="2"/>
  <c r="S77" i="2"/>
  <c r="R77" i="2"/>
  <c r="N77" i="2"/>
  <c r="P77" i="2" s="1"/>
  <c r="L77" i="2"/>
  <c r="M77" i="2" s="1"/>
  <c r="Z77" i="2" s="1"/>
  <c r="K77" i="2"/>
  <c r="J77" i="2"/>
  <c r="Z76" i="2"/>
  <c r="Y76" i="2"/>
  <c r="S76" i="2"/>
  <c r="R76" i="2"/>
  <c r="P76" i="2"/>
  <c r="N76" i="2"/>
  <c r="K76" i="2"/>
  <c r="J76" i="2"/>
  <c r="L76" i="2" s="1"/>
  <c r="M76" i="2" s="1"/>
  <c r="Y75" i="2"/>
  <c r="S75" i="2"/>
  <c r="R75" i="2"/>
  <c r="P75" i="2"/>
  <c r="N75" i="2"/>
  <c r="K75" i="2"/>
  <c r="J75" i="2"/>
  <c r="L75" i="2" s="1"/>
  <c r="M75" i="2" s="1"/>
  <c r="Z75" i="2" s="1"/>
  <c r="Y74" i="2"/>
  <c r="S74" i="2"/>
  <c r="R74" i="2"/>
  <c r="P74" i="2"/>
  <c r="N74" i="2"/>
  <c r="K74" i="2"/>
  <c r="J74" i="2"/>
  <c r="L74" i="2" s="1"/>
  <c r="M74" i="2" s="1"/>
  <c r="Z74" i="2" s="1"/>
  <c r="Y73" i="2"/>
  <c r="S73" i="2"/>
  <c r="R73" i="2"/>
  <c r="N73" i="2"/>
  <c r="P73" i="2" s="1"/>
  <c r="M73" i="2"/>
  <c r="Z73" i="2" s="1"/>
  <c r="L73" i="2"/>
  <c r="K73" i="2"/>
  <c r="J73" i="2"/>
  <c r="Y72" i="2"/>
  <c r="S72" i="2"/>
  <c r="R72" i="2"/>
  <c r="P72" i="2"/>
  <c r="N72" i="2"/>
  <c r="K72" i="2"/>
  <c r="J72" i="2"/>
  <c r="L72" i="2" s="1"/>
  <c r="M72" i="2" s="1"/>
  <c r="Z72" i="2" s="1"/>
  <c r="Y71" i="2"/>
  <c r="S71" i="2"/>
  <c r="R71" i="2"/>
  <c r="P71" i="2"/>
  <c r="N71" i="2"/>
  <c r="L71" i="2"/>
  <c r="M71" i="2" s="1"/>
  <c r="Z71" i="2" s="1"/>
  <c r="K71" i="2"/>
  <c r="J71" i="2"/>
  <c r="Y70" i="2"/>
  <c r="S70" i="2"/>
  <c r="R70" i="2"/>
  <c r="N70" i="2"/>
  <c r="P70" i="2" s="1"/>
  <c r="M70" i="2"/>
  <c r="Z70" i="2" s="1"/>
  <c r="L70" i="2"/>
  <c r="K70" i="2"/>
  <c r="J70" i="2"/>
  <c r="Y69" i="2"/>
  <c r="S69" i="2"/>
  <c r="R69" i="2"/>
  <c r="N69" i="2"/>
  <c r="P69" i="2" s="1"/>
  <c r="L69" i="2"/>
  <c r="K69" i="2"/>
  <c r="M69" i="2" s="1"/>
  <c r="Z69" i="2" s="1"/>
  <c r="J69" i="2"/>
  <c r="Y68" i="2"/>
  <c r="S68" i="2"/>
  <c r="R68" i="2"/>
  <c r="P68" i="2"/>
  <c r="N68" i="2"/>
  <c r="K68" i="2"/>
  <c r="J68" i="2"/>
  <c r="L68" i="2" s="1"/>
  <c r="M68" i="2" s="1"/>
  <c r="Z68" i="2" s="1"/>
  <c r="Y67" i="2"/>
  <c r="S67" i="2"/>
  <c r="R67" i="2"/>
  <c r="P67" i="2"/>
  <c r="N67" i="2"/>
  <c r="K67" i="2"/>
  <c r="J67" i="2"/>
  <c r="L67" i="2" s="1"/>
  <c r="M67" i="2" s="1"/>
  <c r="Z67" i="2" s="1"/>
  <c r="Y66" i="2"/>
  <c r="S66" i="2"/>
  <c r="R66" i="2"/>
  <c r="N66" i="2"/>
  <c r="P66" i="2" s="1"/>
  <c r="K66" i="2"/>
  <c r="J66" i="2"/>
  <c r="L66" i="2" s="1"/>
  <c r="M66" i="2" s="1"/>
  <c r="Z66" i="2" s="1"/>
  <c r="Z65" i="2"/>
  <c r="Y65" i="2"/>
  <c r="S65" i="2"/>
  <c r="R65" i="2"/>
  <c r="N65" i="2"/>
  <c r="P65" i="2" s="1"/>
  <c r="M65" i="2"/>
  <c r="L65" i="2"/>
  <c r="K65" i="2"/>
  <c r="J65" i="2"/>
  <c r="Y64" i="2"/>
  <c r="S64" i="2"/>
  <c r="R64" i="2"/>
  <c r="N64" i="2"/>
  <c r="P64" i="2" s="1"/>
  <c r="K64" i="2"/>
  <c r="M64" i="2" s="1"/>
  <c r="Z64" i="2" s="1"/>
  <c r="J64" i="2"/>
  <c r="L64" i="2" s="1"/>
  <c r="Y63" i="2"/>
  <c r="S63" i="2"/>
  <c r="R63" i="2"/>
  <c r="P63" i="2"/>
  <c r="N63" i="2"/>
  <c r="L63" i="2"/>
  <c r="M63" i="2" s="1"/>
  <c r="Z63" i="2" s="1"/>
  <c r="K63" i="2"/>
  <c r="J63" i="2"/>
  <c r="Y62" i="2"/>
  <c r="S62" i="2"/>
  <c r="R62" i="2"/>
  <c r="P62" i="2"/>
  <c r="N62" i="2"/>
  <c r="L62" i="2"/>
  <c r="M62" i="2" s="1"/>
  <c r="Z62" i="2" s="1"/>
  <c r="K62" i="2"/>
  <c r="J62" i="2"/>
  <c r="Y61" i="2"/>
  <c r="S61" i="2"/>
  <c r="R61" i="2"/>
  <c r="N61" i="2"/>
  <c r="P61" i="2" s="1"/>
  <c r="L61" i="2"/>
  <c r="M61" i="2" s="1"/>
  <c r="Z61" i="2" s="1"/>
  <c r="K61" i="2"/>
  <c r="J61" i="2"/>
  <c r="Y60" i="2"/>
  <c r="S60" i="2"/>
  <c r="R60" i="2"/>
  <c r="P60" i="2"/>
  <c r="N60" i="2"/>
  <c r="K60" i="2"/>
  <c r="J60" i="2"/>
  <c r="L60" i="2" s="1"/>
  <c r="Y59" i="2"/>
  <c r="S59" i="2"/>
  <c r="R59" i="2"/>
  <c r="P59" i="2"/>
  <c r="N59" i="2"/>
  <c r="K59" i="2"/>
  <c r="J59" i="2"/>
  <c r="L59" i="2" s="1"/>
  <c r="M59" i="2" s="1"/>
  <c r="Z59" i="2" s="1"/>
  <c r="Z58" i="2"/>
  <c r="Y58" i="2"/>
  <c r="S58" i="2"/>
  <c r="R58" i="2"/>
  <c r="N58" i="2"/>
  <c r="P58" i="2" s="1"/>
  <c r="L58" i="2"/>
  <c r="M58" i="2" s="1"/>
  <c r="K58" i="2"/>
  <c r="J58" i="2"/>
  <c r="Y57" i="2"/>
  <c r="S57" i="2"/>
  <c r="R57" i="2"/>
  <c r="P57" i="2"/>
  <c r="N57" i="2"/>
  <c r="M57" i="2"/>
  <c r="Z57" i="2" s="1"/>
  <c r="L57" i="2"/>
  <c r="K57" i="2"/>
  <c r="J57" i="2"/>
  <c r="Y56" i="2"/>
  <c r="S56" i="2"/>
  <c r="R56" i="2"/>
  <c r="P56" i="2"/>
  <c r="N56" i="2"/>
  <c r="L56" i="2"/>
  <c r="M56" i="2" s="1"/>
  <c r="Z56" i="2" s="1"/>
  <c r="K56" i="2"/>
  <c r="J56" i="2"/>
  <c r="Y55" i="2"/>
  <c r="S55" i="2"/>
  <c r="R55" i="2"/>
  <c r="P55" i="2"/>
  <c r="N55" i="2"/>
  <c r="K55" i="2"/>
  <c r="J55" i="2"/>
  <c r="L55" i="2" s="1"/>
  <c r="M55" i="2" s="1"/>
  <c r="Z55" i="2" s="1"/>
  <c r="Y54" i="2"/>
  <c r="S54" i="2"/>
  <c r="R54" i="2"/>
  <c r="N54" i="2"/>
  <c r="P54" i="2" s="1"/>
  <c r="L54" i="2"/>
  <c r="K54" i="2"/>
  <c r="M54" i="2" s="1"/>
  <c r="Z54" i="2" s="1"/>
  <c r="J54" i="2"/>
  <c r="Y53" i="2"/>
  <c r="S53" i="2"/>
  <c r="R53" i="2"/>
  <c r="N53" i="2"/>
  <c r="P53" i="2" s="1"/>
  <c r="M53" i="2"/>
  <c r="Z53" i="2" s="1"/>
  <c r="L53" i="2"/>
  <c r="K53" i="2"/>
  <c r="J53" i="2"/>
  <c r="Y52" i="2"/>
  <c r="S52" i="2"/>
  <c r="R52" i="2"/>
  <c r="P52" i="2"/>
  <c r="N52" i="2"/>
  <c r="K52" i="2"/>
  <c r="J52" i="2"/>
  <c r="L52" i="2" s="1"/>
  <c r="M52" i="2" s="1"/>
  <c r="Z52" i="2" s="1"/>
  <c r="Y51" i="2"/>
  <c r="S51" i="2"/>
  <c r="R51" i="2"/>
  <c r="N51" i="2"/>
  <c r="P51" i="2" s="1"/>
  <c r="K51" i="2"/>
  <c r="J51" i="2"/>
  <c r="L51" i="2" s="1"/>
  <c r="M51" i="2" s="1"/>
  <c r="Z51" i="2" s="1"/>
  <c r="Y50" i="2"/>
  <c r="S50" i="2"/>
  <c r="R50" i="2"/>
  <c r="N50" i="2"/>
  <c r="P50" i="2" s="1"/>
  <c r="L50" i="2"/>
  <c r="K50" i="2"/>
  <c r="J50" i="2"/>
  <c r="Y49" i="2"/>
  <c r="S49" i="2"/>
  <c r="R49" i="2"/>
  <c r="P49" i="2"/>
  <c r="N49" i="2"/>
  <c r="L49" i="2"/>
  <c r="M49" i="2" s="1"/>
  <c r="Z49" i="2" s="1"/>
  <c r="K49" i="2"/>
  <c r="J49" i="2"/>
  <c r="Y48" i="2"/>
  <c r="S48" i="2"/>
  <c r="R48" i="2"/>
  <c r="P48" i="2"/>
  <c r="N48" i="2"/>
  <c r="K48" i="2"/>
  <c r="J48" i="2"/>
  <c r="L48" i="2" s="1"/>
  <c r="M48" i="2" s="1"/>
  <c r="Z48" i="2" s="1"/>
  <c r="Y47" i="2"/>
  <c r="S47" i="2"/>
  <c r="R47" i="2"/>
  <c r="P47" i="2"/>
  <c r="N47" i="2"/>
  <c r="K47" i="2"/>
  <c r="J47" i="2"/>
  <c r="L47" i="2" s="1"/>
  <c r="M47" i="2" s="1"/>
  <c r="Z47" i="2" s="1"/>
  <c r="Y46" i="2"/>
  <c r="S46" i="2"/>
  <c r="R46" i="2"/>
  <c r="P46" i="2"/>
  <c r="N46" i="2"/>
  <c r="K46" i="2"/>
  <c r="J46" i="2"/>
  <c r="L46" i="2" s="1"/>
  <c r="M46" i="2" s="1"/>
  <c r="Z46" i="2" s="1"/>
  <c r="Y45" i="2"/>
  <c r="S45" i="2"/>
  <c r="R45" i="2"/>
  <c r="N45" i="2"/>
  <c r="P45" i="2" s="1"/>
  <c r="L45" i="2"/>
  <c r="M45" i="2" s="1"/>
  <c r="Z45" i="2" s="1"/>
  <c r="K45" i="2"/>
  <c r="J45" i="2"/>
  <c r="Y44" i="2"/>
  <c r="S44" i="2"/>
  <c r="R44" i="2"/>
  <c r="N44" i="2"/>
  <c r="P44" i="2" s="1"/>
  <c r="M44" i="2"/>
  <c r="Z44" i="2" s="1"/>
  <c r="K44" i="2"/>
  <c r="J44" i="2"/>
  <c r="L44" i="2" s="1"/>
  <c r="Y43" i="2"/>
  <c r="S43" i="2"/>
  <c r="R43" i="2"/>
  <c r="N43" i="2"/>
  <c r="P43" i="2" s="1"/>
  <c r="K43" i="2"/>
  <c r="J43" i="2"/>
  <c r="L43" i="2" s="1"/>
  <c r="M43" i="2" s="1"/>
  <c r="Z43" i="2" s="1"/>
  <c r="Y42" i="2"/>
  <c r="S42" i="2"/>
  <c r="R42" i="2"/>
  <c r="P42" i="2"/>
  <c r="N42" i="2"/>
  <c r="K42" i="2"/>
  <c r="J42" i="2"/>
  <c r="L42" i="2" s="1"/>
  <c r="M42" i="2" s="1"/>
  <c r="Z42" i="2" s="1"/>
  <c r="Z41" i="2"/>
  <c r="Y41" i="2"/>
  <c r="S41" i="2"/>
  <c r="R41" i="2"/>
  <c r="N41" i="2"/>
  <c r="P41" i="2" s="1"/>
  <c r="M41" i="2"/>
  <c r="L41" i="2"/>
  <c r="K41" i="2"/>
  <c r="J41" i="2"/>
  <c r="Y40" i="2"/>
  <c r="S40" i="2"/>
  <c r="R40" i="2"/>
  <c r="P40" i="2"/>
  <c r="N40" i="2"/>
  <c r="L40" i="2"/>
  <c r="M40" i="2" s="1"/>
  <c r="Z40" i="2" s="1"/>
  <c r="K40" i="2"/>
  <c r="J40" i="2"/>
  <c r="Y39" i="2"/>
  <c r="S39" i="2"/>
  <c r="R39" i="2"/>
  <c r="P39" i="2"/>
  <c r="N39" i="2"/>
  <c r="L39" i="2"/>
  <c r="M39" i="2" s="1"/>
  <c r="Z39" i="2" s="1"/>
  <c r="K39" i="2"/>
  <c r="J39" i="2"/>
  <c r="Y38" i="2"/>
  <c r="S38" i="2"/>
  <c r="R38" i="2"/>
  <c r="P38" i="2"/>
  <c r="N38" i="2"/>
  <c r="K38" i="2"/>
  <c r="J38" i="2"/>
  <c r="L38" i="2" s="1"/>
  <c r="M38" i="2" s="1"/>
  <c r="Z38" i="2" s="1"/>
  <c r="Y37" i="2"/>
  <c r="S37" i="2"/>
  <c r="R37" i="2"/>
  <c r="N37" i="2"/>
  <c r="P37" i="2" s="1"/>
  <c r="K37" i="2"/>
  <c r="J37" i="2"/>
  <c r="L37" i="2" s="1"/>
  <c r="M37" i="2" s="1"/>
  <c r="Z37" i="2" s="1"/>
  <c r="Z36" i="2"/>
  <c r="Y36" i="2"/>
  <c r="S36" i="2"/>
  <c r="R36" i="2"/>
  <c r="N36" i="2"/>
  <c r="P36" i="2" s="1"/>
  <c r="M36" i="2"/>
  <c r="K36" i="2"/>
  <c r="J36" i="2"/>
  <c r="L36" i="2" s="1"/>
  <c r="Y35" i="2"/>
  <c r="S35" i="2"/>
  <c r="R35" i="2"/>
  <c r="N35" i="2"/>
  <c r="P35" i="2" s="1"/>
  <c r="K35" i="2"/>
  <c r="J35" i="2"/>
  <c r="L35" i="2" s="1"/>
  <c r="M35" i="2" s="1"/>
  <c r="Z35" i="2" s="1"/>
  <c r="Y34" i="2"/>
  <c r="S34" i="2"/>
  <c r="R34" i="2"/>
  <c r="P34" i="2"/>
  <c r="N34" i="2"/>
  <c r="K34" i="2"/>
  <c r="J34" i="2"/>
  <c r="L34" i="2" s="1"/>
  <c r="M34" i="2" s="1"/>
  <c r="Z34" i="2" s="1"/>
  <c r="Y33" i="2"/>
  <c r="S33" i="2"/>
  <c r="R33" i="2"/>
  <c r="N33" i="2"/>
  <c r="P33" i="2" s="1"/>
  <c r="M33" i="2"/>
  <c r="Z33" i="2" s="1"/>
  <c r="L33" i="2"/>
  <c r="K33" i="2"/>
  <c r="J33" i="2"/>
  <c r="Y32" i="2"/>
  <c r="S32" i="2"/>
  <c r="R32" i="2"/>
  <c r="N32" i="2"/>
  <c r="P32" i="2" s="1"/>
  <c r="K32" i="2"/>
  <c r="J32" i="2"/>
  <c r="L32" i="2" s="1"/>
  <c r="M32" i="2" s="1"/>
  <c r="Z32" i="2" s="1"/>
  <c r="Z31" i="2"/>
  <c r="Y31" i="2"/>
  <c r="S31" i="2"/>
  <c r="R31" i="2"/>
  <c r="P31" i="2"/>
  <c r="N31" i="2"/>
  <c r="M31" i="2"/>
  <c r="L31" i="2"/>
  <c r="K31" i="2"/>
  <c r="J31" i="2"/>
  <c r="Y30" i="2"/>
  <c r="S30" i="2"/>
  <c r="R30" i="2"/>
  <c r="P30" i="2"/>
  <c r="N30" i="2"/>
  <c r="L30" i="2"/>
  <c r="M30" i="2" s="1"/>
  <c r="Z30" i="2" s="1"/>
  <c r="K30" i="2"/>
  <c r="J30" i="2"/>
  <c r="Y29" i="2"/>
  <c r="S29" i="2"/>
  <c r="R29" i="2"/>
  <c r="N29" i="2"/>
  <c r="P29" i="2" s="1"/>
  <c r="L29" i="2"/>
  <c r="M29" i="2" s="1"/>
  <c r="Z29" i="2" s="1"/>
  <c r="K29" i="2"/>
  <c r="J29" i="2"/>
  <c r="Y28" i="2"/>
  <c r="S28" i="2"/>
  <c r="R28" i="2"/>
  <c r="N28" i="2"/>
  <c r="P28" i="2" s="1"/>
  <c r="K28" i="2"/>
  <c r="J28" i="2"/>
  <c r="L28" i="2" s="1"/>
  <c r="M28" i="2" s="1"/>
  <c r="Z28" i="2" s="1"/>
  <c r="Y27" i="2"/>
  <c r="S27" i="2"/>
  <c r="R27" i="2"/>
  <c r="N27" i="2"/>
  <c r="P27" i="2" s="1"/>
  <c r="K27" i="2"/>
  <c r="J27" i="2"/>
  <c r="L27" i="2" s="1"/>
  <c r="M27" i="2" s="1"/>
  <c r="Z27" i="2" s="1"/>
  <c r="Z26" i="2"/>
  <c r="Y26" i="2"/>
  <c r="S26" i="2"/>
  <c r="R26" i="2"/>
  <c r="N26" i="2"/>
  <c r="P26" i="2" s="1"/>
  <c r="L26" i="2"/>
  <c r="M26" i="2" s="1"/>
  <c r="K26" i="2"/>
  <c r="J26" i="2"/>
  <c r="Y25" i="2"/>
  <c r="S25" i="2"/>
  <c r="R25" i="2"/>
  <c r="N25" i="2"/>
  <c r="P25" i="2" s="1"/>
  <c r="K25" i="2"/>
  <c r="J25" i="2"/>
  <c r="L25" i="2" s="1"/>
  <c r="M25" i="2" s="1"/>
  <c r="Z25" i="2" s="1"/>
  <c r="Y24" i="2"/>
  <c r="S24" i="2"/>
  <c r="R24" i="2"/>
  <c r="P24" i="2"/>
  <c r="N24" i="2"/>
  <c r="L24" i="2"/>
  <c r="M24" i="2" s="1"/>
  <c r="Z24" i="2" s="1"/>
  <c r="K24" i="2"/>
  <c r="J24" i="2"/>
  <c r="Y23" i="2"/>
  <c r="S23" i="2"/>
  <c r="R23" i="2"/>
  <c r="N23" i="2"/>
  <c r="P23" i="2" s="1"/>
  <c r="K23" i="2"/>
  <c r="J23" i="2"/>
  <c r="L23" i="2" s="1"/>
  <c r="M23" i="2" s="1"/>
  <c r="Z23" i="2" s="1"/>
  <c r="Y22" i="2"/>
  <c r="S22" i="2"/>
  <c r="R22" i="2"/>
  <c r="P22" i="2"/>
  <c r="N22" i="2"/>
  <c r="K22" i="2"/>
  <c r="J22" i="2"/>
  <c r="L22" i="2" s="1"/>
  <c r="M22" i="2" s="1"/>
  <c r="Z22" i="2" s="1"/>
  <c r="Z21" i="2"/>
  <c r="Y21" i="2"/>
  <c r="S21" i="2"/>
  <c r="R21" i="2"/>
  <c r="N21" i="2"/>
  <c r="P21" i="2" s="1"/>
  <c r="M21" i="2"/>
  <c r="L21" i="2"/>
  <c r="K21" i="2"/>
  <c r="J21" i="2"/>
  <c r="Y20" i="2"/>
  <c r="S20" i="2"/>
  <c r="R20" i="2"/>
  <c r="P20" i="2"/>
  <c r="N20" i="2"/>
  <c r="L20" i="2"/>
  <c r="M20" i="2" s="1"/>
  <c r="Z20" i="2" s="1"/>
  <c r="K20" i="2"/>
  <c r="J20" i="2"/>
  <c r="Y19" i="2"/>
  <c r="S19" i="2"/>
  <c r="R19" i="2"/>
  <c r="P19" i="2"/>
  <c r="N19" i="2"/>
  <c r="L19" i="2"/>
  <c r="M19" i="2" s="1"/>
  <c r="Z19" i="2" s="1"/>
  <c r="K19" i="2"/>
  <c r="J19" i="2"/>
  <c r="Y18" i="2"/>
  <c r="S18" i="2"/>
  <c r="R18" i="2"/>
  <c r="N18" i="2"/>
  <c r="P18" i="2" s="1"/>
  <c r="K18" i="2"/>
  <c r="J18" i="2"/>
  <c r="L18" i="2" s="1"/>
  <c r="M18" i="2" s="1"/>
  <c r="Z18" i="2" s="1"/>
  <c r="Y17" i="2"/>
  <c r="S17" i="2"/>
  <c r="R17" i="2"/>
  <c r="N17" i="2"/>
  <c r="P17" i="2" s="1"/>
  <c r="K17" i="2"/>
  <c r="J17" i="2"/>
  <c r="L17" i="2" s="1"/>
  <c r="M17" i="2" s="1"/>
  <c r="Z17" i="2" s="1"/>
  <c r="Z16" i="2"/>
  <c r="Y16" i="2"/>
  <c r="S16" i="2"/>
  <c r="R16" i="2"/>
  <c r="N16" i="2"/>
  <c r="P16" i="2" s="1"/>
  <c r="M16" i="2"/>
  <c r="L16" i="2"/>
  <c r="K16" i="2"/>
  <c r="J16" i="2"/>
  <c r="Y15" i="2"/>
  <c r="P15" i="2"/>
  <c r="S15" i="2" s="1"/>
  <c r="N15" i="2"/>
  <c r="L15" i="2"/>
  <c r="M15" i="2" s="1"/>
  <c r="Z15" i="2" s="1"/>
  <c r="K15" i="2"/>
  <c r="J15" i="2"/>
  <c r="Y14" i="2"/>
  <c r="N14" i="2"/>
  <c r="P14" i="2" s="1"/>
  <c r="L14" i="2"/>
  <c r="M14" i="2" s="1"/>
  <c r="Z14" i="2" s="1"/>
  <c r="K14" i="2"/>
  <c r="J14" i="2"/>
  <c r="Y13" i="2"/>
  <c r="P13" i="2"/>
  <c r="S13" i="2" s="1"/>
  <c r="N13" i="2"/>
  <c r="K13" i="2"/>
  <c r="J13" i="2"/>
  <c r="L13" i="2" s="1"/>
  <c r="M13" i="2" s="1"/>
  <c r="Z13" i="2" s="1"/>
  <c r="Y12" i="2"/>
  <c r="N12" i="2"/>
  <c r="P12" i="2" s="1"/>
  <c r="K12" i="2"/>
  <c r="J12" i="2"/>
  <c r="L12" i="2" s="1"/>
  <c r="M12" i="2" s="1"/>
  <c r="Z12" i="2" s="1"/>
  <c r="Y11" i="2"/>
  <c r="N11" i="2"/>
  <c r="P11" i="2" s="1"/>
  <c r="K11" i="2"/>
  <c r="J11" i="2"/>
  <c r="L11" i="2" s="1"/>
  <c r="M11" i="2" s="1"/>
  <c r="Z11" i="2" s="1"/>
  <c r="Y10" i="2"/>
  <c r="N10" i="2"/>
  <c r="P10" i="2" s="1"/>
  <c r="M10" i="2"/>
  <c r="Z10" i="2" s="1"/>
  <c r="L10" i="2"/>
  <c r="K10" i="2"/>
  <c r="J10" i="2"/>
  <c r="Y9" i="2"/>
  <c r="N9" i="2"/>
  <c r="P9" i="2" s="1"/>
  <c r="K9" i="2"/>
  <c r="J9" i="2"/>
  <c r="L9" i="2" s="1"/>
  <c r="M9" i="2" s="1"/>
  <c r="Z9" i="2" s="1"/>
  <c r="Y8" i="2"/>
  <c r="N8" i="2"/>
  <c r="P8" i="2" s="1"/>
  <c r="L8" i="2"/>
  <c r="M8" i="2" s="1"/>
  <c r="Z8" i="2" s="1"/>
  <c r="K8" i="2"/>
  <c r="J8" i="2"/>
  <c r="Y7" i="2"/>
  <c r="N7" i="2"/>
  <c r="P7" i="2" s="1"/>
  <c r="L7" i="2"/>
  <c r="M7" i="2" s="1"/>
  <c r="Z7" i="2" s="1"/>
  <c r="K7" i="2"/>
  <c r="J7" i="2"/>
  <c r="Y6" i="2"/>
  <c r="N6" i="2"/>
  <c r="P6" i="2" s="1"/>
  <c r="L6" i="2"/>
  <c r="M6" i="2" s="1"/>
  <c r="Z6" i="2" s="1"/>
  <c r="K6" i="2"/>
  <c r="J6" i="2"/>
  <c r="Y5" i="2"/>
  <c r="P5" i="2"/>
  <c r="S5" i="2" s="1"/>
  <c r="N5" i="2"/>
  <c r="K5" i="2"/>
  <c r="J5" i="2"/>
  <c r="L5" i="2" s="1"/>
  <c r="M5" i="2" s="1"/>
  <c r="Z5" i="2" s="1"/>
  <c r="Y4" i="2"/>
  <c r="N4" i="2"/>
  <c r="P4" i="2" s="1"/>
  <c r="K4" i="2"/>
  <c r="J4" i="2"/>
  <c r="L4" i="2" s="1"/>
  <c r="M4" i="2" s="1"/>
  <c r="Z4" i="2" s="1"/>
  <c r="S9" i="2" l="1"/>
  <c r="R9" i="2"/>
  <c r="S6" i="2"/>
  <c r="R6" i="2"/>
  <c r="S7" i="2"/>
  <c r="R7" i="2"/>
  <c r="S4" i="2"/>
  <c r="R4" i="2"/>
  <c r="S14" i="2"/>
  <c r="R14" i="2"/>
  <c r="S10" i="2"/>
  <c r="R10" i="2"/>
  <c r="S11" i="2"/>
  <c r="R11" i="2"/>
  <c r="J4" i="5"/>
  <c r="R8" i="2"/>
  <c r="S8" i="2"/>
  <c r="R12" i="2"/>
  <c r="S12" i="2"/>
  <c r="R5" i="2"/>
  <c r="R13" i="2"/>
  <c r="R15" i="2"/>
  <c r="M84" i="2"/>
  <c r="Z84" i="2" s="1"/>
  <c r="M132" i="2"/>
  <c r="Z132" i="2" s="1"/>
  <c r="M141" i="2"/>
  <c r="Z141" i="2" s="1"/>
  <c r="M98" i="2"/>
  <c r="Z98" i="2" s="1"/>
  <c r="J9" i="5"/>
  <c r="M204" i="2"/>
  <c r="Z204" i="2" s="1"/>
  <c r="M106" i="2"/>
  <c r="Z106" i="2" s="1"/>
  <c r="M60" i="2"/>
  <c r="Z60" i="2" s="1"/>
  <c r="J8" i="5" s="1"/>
  <c r="M149" i="2"/>
  <c r="Z149" i="2" s="1"/>
  <c r="M157" i="2"/>
  <c r="Z157" i="2" s="1"/>
  <c r="M50" i="2"/>
  <c r="Z50" i="2" s="1"/>
  <c r="M165" i="2"/>
  <c r="Z165" i="2" s="1"/>
  <c r="M173" i="2"/>
  <c r="Z173" i="2" s="1"/>
  <c r="M92" i="2"/>
  <c r="Z92" i="2" s="1"/>
  <c r="M198" i="2"/>
  <c r="Z198" i="2" s="1"/>
  <c r="M214" i="2"/>
  <c r="Z214" i="2" s="1"/>
  <c r="M400" i="2"/>
  <c r="Z400" i="2" s="1"/>
  <c r="M376" i="2"/>
  <c r="Z376" i="2" s="1"/>
  <c r="M245" i="2"/>
  <c r="Z245" i="2" s="1"/>
  <c r="M384" i="2"/>
  <c r="Z384" i="2" s="1"/>
  <c r="M304" i="2"/>
  <c r="Z304" i="2" s="1"/>
  <c r="M320" i="2"/>
  <c r="Z320" i="2" s="1"/>
  <c r="M206" i="2"/>
  <c r="Z206" i="2" s="1"/>
  <c r="M269" i="2"/>
  <c r="Z269" i="2" s="1"/>
  <c r="M344" i="2"/>
  <c r="Z344" i="2" s="1"/>
  <c r="Q12" i="5"/>
  <c r="P12" i="5"/>
  <c r="O12" i="5"/>
  <c r="O6" i="5"/>
  <c r="O9" i="5"/>
  <c r="P6" i="5"/>
  <c r="P9" i="5"/>
  <c r="O13" i="5"/>
  <c r="P13" i="5"/>
  <c r="O7" i="5"/>
  <c r="P7" i="5"/>
  <c r="O10" i="5"/>
  <c r="O14" i="5"/>
  <c r="P10" i="5"/>
  <c r="P14" i="5"/>
  <c r="O4" i="5"/>
  <c r="P4" i="5"/>
  <c r="O11" i="5"/>
  <c r="O15" i="5"/>
  <c r="P11" i="5"/>
  <c r="P15" i="5"/>
  <c r="D8" i="5" l="1"/>
</calcChain>
</file>

<file path=xl/sharedStrings.xml><?xml version="1.0" encoding="utf-8"?>
<sst xmlns="http://schemas.openxmlformats.org/spreadsheetml/2006/main" count="375" uniqueCount="209">
  <si>
    <t>CONTROLE DE SERVIÇOS E AGENDA — PROFISSIONAIS LIBERAIS</t>
  </si>
  <si>
    <t>Modelo para organizar agenda, histórico de atendimentos e recebimentos em uma única base.</t>
  </si>
  <si>
    <t>COMO USAR</t>
  </si>
  <si>
    <t>1</t>
  </si>
  <si>
    <t>CLIENTES</t>
  </si>
  <si>
    <t>Cadastre somente os dados de contato realmente necessários.</t>
  </si>
  <si>
    <t>2</t>
  </si>
  <si>
    <t>SERVICOS</t>
  </si>
  <si>
    <t>Ajuste serviços, duração, intervalo pós-atendimento e valor padrão.</t>
  </si>
  <si>
    <t>3</t>
  </si>
  <si>
    <t>CONFIG</t>
  </si>
  <si>
    <t>Troque os nomes dos profissionais e, se necessário, as listas.</t>
  </si>
  <si>
    <t>4</t>
  </si>
  <si>
    <t>AGENDA</t>
  </si>
  <si>
    <t>Registre um atendimento por linha. Campos azuis são entradas; fórmulas calculam horários, valores e alertas.</t>
  </si>
  <si>
    <t>5</t>
  </si>
  <si>
    <t>APÓS O SERVIÇO</t>
  </si>
  <si>
    <t>Atualize Status, Valor recebido, Forma de pagamento e Data recebimento.</t>
  </si>
  <si>
    <t>6</t>
  </si>
  <si>
    <t>DASHBOARD</t>
  </si>
  <si>
    <t>Acompanhe agenda, produção, faturamento, recebimentos e pendências.</t>
  </si>
  <si>
    <t>CONTROLES INCLUÍDOS</t>
  </si>
  <si>
    <t>Agenda</t>
  </si>
  <si>
    <t>data, horário, duração, intervalo e bloqueio</t>
  </si>
  <si>
    <t>PREMISSAS
• Modelo genérico em R$.
• Não calcula impostos, retenções, emissão fiscal ou contabilidade.
• Não envia lembretes automaticamente; apenas sinaliza pendências.
• O conflito usa atendimentos Agendados, duração e intervalo pós-serviço.
• Exemplos são fictícios e podem ser apagados.</t>
  </si>
  <si>
    <t>Operação</t>
  </si>
  <si>
    <t>cliente, serviço, profissional, modalidade, local/link, status e confirmação</t>
  </si>
  <si>
    <t>Financeiro básico</t>
  </si>
  <si>
    <t>valor padrão, ajuste, valor final, recebido, saldo e status de pagamento</t>
  </si>
  <si>
    <t>Pós-atendimento</t>
  </si>
  <si>
    <t>próximo retorno e observações</t>
  </si>
  <si>
    <t>Alertas</t>
  </si>
  <si>
    <t>hoje, amanhã/confirmar, próximos dias, passado sem baixa e conflito</t>
  </si>
  <si>
    <t>Painel</t>
  </si>
  <si>
    <t>agendados, concluídos, faturado, recebido, a receber e tendências mensais</t>
  </si>
  <si>
    <t>Cancelamentos/faltas: se não houver cobrança, use Ajuste (+/-) para zerar o valor final; se houver, mantenha apenas o valor efetivamente devido.</t>
  </si>
  <si>
    <t>LEGENDA</t>
  </si>
  <si>
    <t>PESQUISA — corte 11/08/2026</t>
  </si>
  <si>
    <t>Azul</t>
  </si>
  <si>
    <t>entrada manual</t>
  </si>
  <si>
    <t>Confirmações e lembretes</t>
  </si>
  <si>
    <t>https://squareup.com/help/us/en/article/6729-customer-confirmations-with-square-appointments</t>
  </si>
  <si>
    <t>Verde</t>
  </si>
  <si>
    <t>fórmula entre abas</t>
  </si>
  <si>
    <t>Cancelamento, falta e pagamento</t>
  </si>
  <si>
    <t>https://squareup.com/help/us/en/article/5351-manage-your-square-appointments-account-settings</t>
  </si>
  <si>
    <t>Preto</t>
  </si>
  <si>
    <t>fórmula calculada</t>
  </si>
  <si>
    <t>Capacidade</t>
  </si>
  <si>
    <t>Duração e intervalo entre atendimentos</t>
  </si>
  <si>
    <t>https://support.google.com/calendar/answer/11423292?hl=en</t>
  </si>
  <si>
    <t>Vermelho/amarelo</t>
  </si>
  <si>
    <t>alerta/atenção</t>
  </si>
  <si>
    <t>Financeiro</t>
  </si>
  <si>
    <t>Pagamentos e saldos em aberto</t>
  </si>
  <si>
    <t>https://quickbooks.intuit.com/learn-support/en-us/help-article/invoicing/record-invoice-payments-quickbooks-online/L4ZadDW7F_US_en_US</t>
  </si>
  <si>
    <t>Excel</t>
  </si>
  <si>
    <t>Tabelas e validação de dados</t>
  </si>
  <si>
    <t>https://support.microsoft.com/en-us/excel/overview-of-excel-tables</t>
  </si>
  <si>
    <t>PRIVACIDADE E SEGURANÇA</t>
  </si>
  <si>
    <t>Guarde apenas dados necessários ao atendimento e cobrança. Evite dados sensíveis, senhas, documentos e anotações sigilosas neste arquivo genérico. Para profissões reguladas ou dados sensíveis, aplique controles de acesso e revisão humana.</t>
  </si>
  <si>
    <t>Versão 1.0 | Excel .xlsx | Sem macros | Funções consolidadas: SUMIFS, COUNTIFS, INDEX/MATCH, EOMONTH e TODAY.</t>
  </si>
  <si>
    <t>AGENDA E CONTROLE DE SERVIÇOS</t>
  </si>
  <si>
    <t>Uma linha = um agendamento/atendimento. Cadastre cliente e serviço antes; depois atualize status e recebimento.</t>
  </si>
  <si>
    <t>Data</t>
  </si>
  <si>
    <t>Hora início</t>
  </si>
  <si>
    <t>Cliente</t>
  </si>
  <si>
    <t>Serviço</t>
  </si>
  <si>
    <t>Responsável</t>
  </si>
  <si>
    <t>Modalidade</t>
  </si>
  <si>
    <t>Local / link</t>
  </si>
  <si>
    <t>Status</t>
  </si>
  <si>
    <t>Confirmação</t>
  </si>
  <si>
    <t>Duração (min)</t>
  </si>
  <si>
    <t>Intervalo pós (min)</t>
  </si>
  <si>
    <t>Hora fim</t>
  </si>
  <si>
    <t>Bloqueado até</t>
  </si>
  <si>
    <t>Valor tabela</t>
  </si>
  <si>
    <t>Ajuste (+/-)</t>
  </si>
  <si>
    <t>Valor final</t>
  </si>
  <si>
    <t>Valor recebido</t>
  </si>
  <si>
    <t>Saldo</t>
  </si>
  <si>
    <t>Status pagamento</t>
  </si>
  <si>
    <t>Forma pagamento</t>
  </si>
  <si>
    <t>Data recebimento</t>
  </si>
  <si>
    <t>Origem</t>
  </si>
  <si>
    <t>Próximo retorno</t>
  </si>
  <si>
    <t>Observações</t>
  </si>
  <si>
    <t>Alerta agenda</t>
  </si>
  <si>
    <t>Conflito</t>
  </si>
  <si>
    <t>Cliente Exemplo A</t>
  </si>
  <si>
    <t>Consulta inicial</t>
  </si>
  <si>
    <t>Profissional 1</t>
  </si>
  <si>
    <t>Presencial</t>
  </si>
  <si>
    <t>Sala 1</t>
  </si>
  <si>
    <t>Concluído</t>
  </si>
  <si>
    <t>Confirmado</t>
  </si>
  <si>
    <t>Pix</t>
  </si>
  <si>
    <t>Indicação</t>
  </si>
  <si>
    <t>Exemplo fictício</t>
  </si>
  <si>
    <t>Cliente Exemplo B</t>
  </si>
  <si>
    <t>Sessão online</t>
  </si>
  <si>
    <t>Online</t>
  </si>
  <si>
    <t>Meet / link</t>
  </si>
  <si>
    <t>Google</t>
  </si>
  <si>
    <t>Cliente Exemplo C</t>
  </si>
  <si>
    <t>Retorno</t>
  </si>
  <si>
    <t>Faltou</t>
  </si>
  <si>
    <t>Cliente recorrente</t>
  </si>
  <si>
    <t>Cliente Exemplo D</t>
  </si>
  <si>
    <t>Consultoria 60 min</t>
  </si>
  <si>
    <t>Profissional 2</t>
  </si>
  <si>
    <t>Dispensado</t>
  </si>
  <si>
    <t>Transferência</t>
  </si>
  <si>
    <t>Instagram</t>
  </si>
  <si>
    <t>Cliente Exemplo E</t>
  </si>
  <si>
    <t>Avaliação</t>
  </si>
  <si>
    <t>Cartão crédito</t>
  </si>
  <si>
    <t>Cliente Exemplo F</t>
  </si>
  <si>
    <t>Cancelado</t>
  </si>
  <si>
    <t>Pendente</t>
  </si>
  <si>
    <t>WhatsApp</t>
  </si>
  <si>
    <t>Recebimento parcial de exemplo</t>
  </si>
  <si>
    <t>Agendado</t>
  </si>
  <si>
    <t>Hoje</t>
  </si>
  <si>
    <t>Sinal recebido</t>
  </si>
  <si>
    <t>Ajuste positivo de exemplo</t>
  </si>
  <si>
    <t>CADASTRO DE CLIENTES</t>
  </si>
  <si>
    <t>Telefone</t>
  </si>
  <si>
    <t>E-mail</t>
  </si>
  <si>
    <t>Cidade</t>
  </si>
  <si>
    <t>Preferência de contato</t>
  </si>
  <si>
    <t>Data de cadastro</t>
  </si>
  <si>
    <t>Ativo</t>
  </si>
  <si>
    <t>(00) 90000-0001</t>
  </si>
  <si>
    <t>cliente.a@exemplo.com</t>
  </si>
  <si>
    <t>Cidade Exemplo</t>
  </si>
  <si>
    <t>Sim</t>
  </si>
  <si>
    <t>Dados fictícios</t>
  </si>
  <si>
    <t>(00) 90000-0002</t>
  </si>
  <si>
    <t>cliente.b@exemplo.com</t>
  </si>
  <si>
    <t>(00) 90000-0003</t>
  </si>
  <si>
    <t>cliente.c@exemplo.com</t>
  </si>
  <si>
    <t>(00) 90000-0004</t>
  </si>
  <si>
    <t>cliente.d@exemplo.com</t>
  </si>
  <si>
    <t>(00) 90000-0005</t>
  </si>
  <si>
    <t>cliente.e@exemplo.com</t>
  </si>
  <si>
    <t>(00) 90000-0006</t>
  </si>
  <si>
    <t>cliente.f@exemplo.com</t>
  </si>
  <si>
    <t>CATÁLOGO DE SERVIÇOS</t>
  </si>
  <si>
    <t>Categoria</t>
  </si>
  <si>
    <t>Duração padrão (min)</t>
  </si>
  <si>
    <t>Intervalo após (min)</t>
  </si>
  <si>
    <t>Valor padrão</t>
  </si>
  <si>
    <t>Modalidade padrão</t>
  </si>
  <si>
    <t>Atendimento</t>
  </si>
  <si>
    <t>Consultoria</t>
  </si>
  <si>
    <t>PAINEL — AGENDA E SERVIÇOS</t>
  </si>
  <si>
    <t>Indicadores automáticos a partir da aba AGENDA. Atualize status e recebimentos para manter o painel correto.</t>
  </si>
  <si>
    <t>BASE DOS GRÁFICOS (automática)</t>
  </si>
  <si>
    <t>Agendados hoje</t>
  </si>
  <si>
    <t>Próximos dias</t>
  </si>
  <si>
    <t>Concluídos no mês</t>
  </si>
  <si>
    <t>Faturado no mês</t>
  </si>
  <si>
    <t>Mês</t>
  </si>
  <si>
    <t>Concluídos</t>
  </si>
  <si>
    <t>Faturado</t>
  </si>
  <si>
    <t>Recebido</t>
  </si>
  <si>
    <t>Recebido no mês</t>
  </si>
  <si>
    <t>A receber</t>
  </si>
  <si>
    <t>ALERTAS OPERACIONAIS</t>
  </si>
  <si>
    <t>Conflitos ativos</t>
  </si>
  <si>
    <t>Agendamentos passados sem baixa</t>
  </si>
  <si>
    <t>Confirmar amanhã</t>
  </si>
  <si>
    <t>Faturado usa a data do atendimento e considera serviços concluídos. Recebido usa a data efetiva de recebimento. A receber soma saldos pendentes e parciais.</t>
  </si>
  <si>
    <t>CONFIGURAÇÕES E LISTAS</t>
  </si>
  <si>
    <t>Preferência contato</t>
  </si>
  <si>
    <t>Responsáveis</t>
  </si>
  <si>
    <t>Parâmetro</t>
  </si>
  <si>
    <t>Valor</t>
  </si>
  <si>
    <t>Dinheiro</t>
  </si>
  <si>
    <t>Não</t>
  </si>
  <si>
    <t>Moeda</t>
  </si>
  <si>
    <t>R$</t>
  </si>
  <si>
    <t>Domiciliar</t>
  </si>
  <si>
    <t>Profissional 3</t>
  </si>
  <si>
    <t>Janela de próximos dias</t>
  </si>
  <si>
    <t>Híbrido</t>
  </si>
  <si>
    <t>Cartão débito</t>
  </si>
  <si>
    <t>Outro</t>
  </si>
  <si>
    <t>Ano do dashboard</t>
  </si>
  <si>
    <t>Remarcado</t>
  </si>
  <si>
    <t>Versão</t>
  </si>
  <si>
    <t>1.0</t>
  </si>
  <si>
    <t>Boleto</t>
  </si>
  <si>
    <t>Data de corte da pesquisa</t>
  </si>
  <si>
    <t>Como editar</t>
  </si>
  <si>
    <t>Personalize serviços, responsáveis e listas.</t>
  </si>
  <si>
    <t>Atenção</t>
  </si>
  <si>
    <t>Não há automação fiscal/tributária nesta versão.</t>
  </si>
  <si>
    <t>Lembretes</t>
  </si>
  <si>
    <t>A planilha sinaliza pendências, mas não envia mensagens.</t>
  </si>
  <si>
    <t>Privacidade</t>
  </si>
  <si>
    <t>Registre somente dados necessários.</t>
  </si>
  <si>
    <t>Considera somente linhas com status Agendado.</t>
  </si>
  <si>
    <t>Intervalo</t>
  </si>
  <si>
    <t>Bloqueio = duração + intervalo pós-serviço.</t>
  </si>
  <si>
    <t>Cancelamento/falta</t>
  </si>
  <si>
    <t>Use Ajuste (+/-) para definir o valor efetivamente devido.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</si>
</sst>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"/>
    <numFmt numFmtId="165" formatCode="mmm"/>
  </numFmts>
  <fonts count="28">
    <font>
      <sz val="11"/>
      <name val="Carlito"/>
    </font>
    <font>
      <sz val="11"/>
      <color rgb="FF1D4ED8"/>
      <name val="Carlito"/>
    </font>
    <font>
      <sz val="11"/>
      <color rgb="FF15803D"/>
      <name val="Carlito"/>
    </font>
    <font>
      <sz val="11"/>
      <color rgb="FF111827"/>
      <name val="Carlito"/>
    </font>
    <font>
      <b/>
      <sz val="18"/>
      <color rgb="FFFFFFFF"/>
      <name val="Aptos"/>
    </font>
    <font>
      <i/>
      <sz val="11"/>
      <color rgb="FF17324D"/>
      <name val="Aptos"/>
    </font>
    <font>
      <sz val="11"/>
      <name val="Aptos"/>
    </font>
    <font>
      <b/>
      <sz val="11"/>
      <color rgb="FFFFFFFF"/>
      <name val="Aptos"/>
    </font>
    <font>
      <b/>
      <sz val="11"/>
      <color rgb="FF17324D"/>
      <name val="Aptos"/>
    </font>
    <font>
      <b/>
      <sz val="11"/>
      <color rgb="FF0F766E"/>
      <name val="Aptos"/>
    </font>
    <font>
      <sz val="11"/>
      <color rgb="FF7C2D12"/>
      <name val="Aptos"/>
    </font>
    <font>
      <b/>
      <sz val="11"/>
      <color rgb="FF92400E"/>
      <name val="Aptos"/>
    </font>
    <font>
      <b/>
      <sz val="11"/>
      <color rgb="FF1D4ED8"/>
      <name val="Aptos"/>
    </font>
    <font>
      <sz val="11"/>
      <color rgb="FF2563EB"/>
      <name val="Aptos"/>
    </font>
    <font>
      <b/>
      <sz val="11"/>
      <color rgb="FF15803D"/>
      <name val="Aptos"/>
    </font>
    <font>
      <b/>
      <sz val="11"/>
      <color rgb="FF111827"/>
      <name val="Aptos"/>
    </font>
    <font>
      <b/>
      <sz val="11"/>
      <color rgb="FF991B1B"/>
      <name val="Aptos"/>
    </font>
    <font>
      <sz val="11"/>
      <color rgb="FF6B7280"/>
      <name val="Aptos"/>
    </font>
    <font>
      <i/>
      <sz val="11"/>
      <color rgb="FF374151"/>
      <name val="Aptos"/>
    </font>
    <font>
      <b/>
      <sz val="16"/>
      <color rgb="FFFFFFFF"/>
      <name val="Aptos"/>
    </font>
    <font>
      <sz val="11"/>
      <color rgb="FF1D4ED8"/>
      <name val="Aptos"/>
    </font>
    <font>
      <sz val="11"/>
      <color rgb="FF15803D"/>
      <name val="Aptos"/>
    </font>
    <font>
      <sz val="11"/>
      <color rgb="FF111827"/>
      <name val="Aptos"/>
    </font>
    <font>
      <b/>
      <sz val="17"/>
      <color rgb="FFFFFFFF"/>
      <name val="Aptos"/>
    </font>
    <font>
      <b/>
      <sz val="18"/>
      <color rgb="FF17324D"/>
      <name val="Aptos"/>
    </font>
    <font>
      <b/>
      <sz val="11"/>
      <color rgb="FF9A3412"/>
      <name val="Aptos"/>
    </font>
    <font>
      <b/>
      <sz val="14"/>
      <color rgb="FF9A3412"/>
      <name val="Aptos"/>
    </font>
    <font>
      <i/>
      <sz val="11"/>
      <color rgb="FF6B7280"/>
      <name val="Aptos"/>
    </font>
  </fonts>
  <fills count="11">
    <fill>
      <patternFill patternType="none"/>
    </fill>
    <fill>
      <patternFill patternType="gray125"/>
    </fill>
    <fill>
      <patternFill patternType="solid">
        <fgColor rgb="FF17324D"/>
      </patternFill>
    </fill>
    <fill>
      <patternFill patternType="solid">
        <fgColor rgb="FF0F766E"/>
      </patternFill>
    </fill>
    <fill>
      <patternFill patternType="solid">
        <fgColor rgb="FFE8F1FB"/>
      </patternFill>
    </fill>
    <fill>
      <patternFill patternType="solid">
        <fgColor rgb="FFF8FAFC"/>
      </patternFill>
    </fill>
    <fill>
      <patternFill patternType="solid">
        <fgColor rgb="FFB45309"/>
      </patternFill>
    </fill>
    <fill>
      <patternFill patternType="solid">
        <fgColor rgb="FFFFF7ED"/>
      </patternFill>
    </fill>
    <fill>
      <patternFill patternType="solid">
        <fgColor rgb="FFF1F5F9"/>
      </patternFill>
    </fill>
    <fill>
      <patternFill patternType="solid">
        <fgColor rgb="FFFFF4CC"/>
      </patternFill>
    </fill>
    <fill>
      <patternFill patternType="solid">
        <fgColor rgb="FFE5E7E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NumberFormat="1" applyFont="1" applyFill="1" applyBorder="1"/>
    <xf numFmtId="164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wrapText="1"/>
    </xf>
    <xf numFmtId="14" fontId="1" fillId="0" borderId="0" xfId="0" applyNumberFormat="1" applyFont="1" applyFill="1" applyBorder="1"/>
    <xf numFmtId="20" fontId="1" fillId="0" borderId="0" xfId="0" applyNumberFormat="1" applyFont="1" applyFill="1" applyBorder="1"/>
    <xf numFmtId="1" fontId="2" fillId="0" borderId="0" xfId="0" applyNumberFormat="1" applyFont="1" applyFill="1" applyBorder="1"/>
    <xf numFmtId="164" fontId="2" fillId="0" borderId="0" xfId="0" applyNumberFormat="1" applyFont="1" applyFill="1" applyBorder="1"/>
    <xf numFmtId="0" fontId="2" fillId="0" borderId="0" xfId="0" applyNumberFormat="1" applyFont="1" applyFill="1" applyBorder="1"/>
    <xf numFmtId="20" fontId="3" fillId="0" borderId="0" xfId="0" applyNumberFormat="1" applyFont="1" applyFill="1" applyBorder="1"/>
    <xf numFmtId="164" fontId="3" fillId="0" borderId="0" xfId="0" applyNumberFormat="1" applyFont="1" applyFill="1" applyBorder="1"/>
    <xf numFmtId="0" fontId="3" fillId="0" borderId="0" xfId="0" applyNumberFormat="1" applyFont="1" applyFill="1" applyBorder="1"/>
    <xf numFmtId="0" fontId="6" fillId="0" borderId="0" xfId="0" applyNumberFormat="1" applyFont="1" applyFill="1" applyBorder="1"/>
    <xf numFmtId="0" fontId="7" fillId="3" borderId="0" xfId="0" applyNumberFormat="1" applyFont="1" applyFill="1" applyBorder="1"/>
    <xf numFmtId="0" fontId="8" fillId="8" borderId="0" xfId="0" applyNumberFormat="1" applyFont="1" applyFill="1" applyBorder="1" applyAlignment="1">
      <alignment horizontal="center"/>
    </xf>
    <xf numFmtId="0" fontId="9" fillId="0" borderId="0" xfId="0" applyNumberFormat="1" applyFont="1" applyFill="1" applyBorder="1"/>
    <xf numFmtId="0" fontId="6" fillId="0" borderId="0" xfId="0" applyNumberFormat="1" applyFont="1" applyFill="1" applyBorder="1" applyAlignment="1">
      <alignment wrapText="1"/>
    </xf>
    <xf numFmtId="0" fontId="8" fillId="0" borderId="0" xfId="0" applyNumberFormat="1" applyFont="1" applyFill="1" applyBorder="1"/>
    <xf numFmtId="0" fontId="12" fillId="0" borderId="0" xfId="0" applyNumberFormat="1" applyFont="1" applyFill="1" applyBorder="1"/>
    <xf numFmtId="0" fontId="13" fillId="0" borderId="0" xfId="0" applyNumberFormat="1" applyFont="1" applyFill="1" applyBorder="1" applyAlignment="1">
      <alignment wrapText="1"/>
    </xf>
    <xf numFmtId="0" fontId="14" fillId="0" borderId="0" xfId="0" applyNumberFormat="1" applyFont="1" applyFill="1" applyBorder="1"/>
    <xf numFmtId="0" fontId="15" fillId="0" borderId="0" xfId="0" applyNumberFormat="1" applyFont="1" applyFill="1" applyBorder="1"/>
    <xf numFmtId="0" fontId="16" fillId="9" borderId="0" xfId="0" applyNumberFormat="1" applyFont="1" applyFill="1" applyBorder="1"/>
    <xf numFmtId="0" fontId="7" fillId="3" borderId="0" xfId="0" applyNumberFormat="1" applyFont="1" applyFill="1" applyBorder="1" applyAlignment="1">
      <alignment horizontal="center" vertical="center" wrapText="1"/>
    </xf>
    <xf numFmtId="14" fontId="20" fillId="0" borderId="0" xfId="0" applyNumberFormat="1" applyFont="1" applyFill="1" applyBorder="1"/>
    <xf numFmtId="20" fontId="20" fillId="0" borderId="0" xfId="0" applyNumberFormat="1" applyFont="1" applyFill="1" applyBorder="1"/>
    <xf numFmtId="0" fontId="20" fillId="0" borderId="0" xfId="0" applyNumberFormat="1" applyFont="1" applyFill="1" applyBorder="1"/>
    <xf numFmtId="1" fontId="21" fillId="0" borderId="0" xfId="0" applyNumberFormat="1" applyFont="1" applyFill="1" applyBorder="1"/>
    <xf numFmtId="20" fontId="22" fillId="0" borderId="0" xfId="0" applyNumberFormat="1" applyFont="1" applyFill="1" applyBorder="1"/>
    <xf numFmtId="164" fontId="21" fillId="0" borderId="0" xfId="0" applyNumberFormat="1" applyFont="1" applyFill="1" applyBorder="1"/>
    <xf numFmtId="164" fontId="20" fillId="0" borderId="0" xfId="0" applyNumberFormat="1" applyFont="1" applyFill="1" applyBorder="1"/>
    <xf numFmtId="164" fontId="22" fillId="0" borderId="0" xfId="0" applyNumberFormat="1" applyFont="1" applyFill="1" applyBorder="1"/>
    <xf numFmtId="0" fontId="22" fillId="0" borderId="0" xfId="0" applyNumberFormat="1" applyFont="1" applyFill="1" applyBorder="1"/>
    <xf numFmtId="0" fontId="20" fillId="0" borderId="0" xfId="0" applyNumberFormat="1" applyFont="1" applyFill="1" applyBorder="1" applyAlignment="1">
      <alignment wrapText="1"/>
    </xf>
    <xf numFmtId="0" fontId="21" fillId="0" borderId="0" xfId="0" applyNumberFormat="1" applyFont="1" applyFill="1" applyBorder="1"/>
    <xf numFmtId="0" fontId="7" fillId="3" borderId="0" xfId="0" applyNumberFormat="1" applyFont="1" applyFill="1" applyBorder="1" applyAlignment="1">
      <alignment wrapText="1"/>
    </xf>
    <xf numFmtId="1" fontId="20" fillId="0" borderId="0" xfId="0" applyNumberFormat="1" applyFont="1" applyFill="1" applyBorder="1"/>
    <xf numFmtId="165" fontId="21" fillId="0" borderId="0" xfId="0" applyNumberFormat="1" applyFont="1" applyFill="1" applyBorder="1"/>
    <xf numFmtId="14" fontId="6" fillId="0" borderId="0" xfId="0" applyNumberFormat="1" applyFont="1" applyFill="1" applyBorder="1"/>
    <xf numFmtId="0" fontId="4" fillId="2" borderId="0" xfId="0" applyNumberFormat="1" applyFont="1" applyFill="1" applyBorder="1"/>
    <xf numFmtId="0" fontId="5" fillId="4" borderId="0" xfId="0" applyNumberFormat="1" applyFont="1" applyFill="1" applyBorder="1"/>
    <xf numFmtId="0" fontId="7" fillId="3" borderId="0" xfId="0" applyNumberFormat="1" applyFont="1" applyFill="1" applyBorder="1"/>
    <xf numFmtId="0" fontId="10" fillId="7" borderId="0" xfId="0" applyNumberFormat="1" applyFont="1" applyFill="1" applyBorder="1" applyAlignment="1">
      <alignment vertical="top" wrapText="1"/>
    </xf>
    <xf numFmtId="0" fontId="11" fillId="9" borderId="0" xfId="0" applyNumberFormat="1" applyFont="1" applyFill="1" applyBorder="1" applyAlignment="1">
      <alignment wrapText="1"/>
    </xf>
    <xf numFmtId="0" fontId="7" fillId="2" borderId="0" xfId="0" applyNumberFormat="1" applyFont="1" applyFill="1" applyBorder="1"/>
    <xf numFmtId="0" fontId="17" fillId="5" borderId="0" xfId="0" applyNumberFormat="1" applyFont="1" applyFill="1" applyBorder="1" applyAlignment="1">
      <alignment wrapText="1"/>
    </xf>
    <xf numFmtId="0" fontId="18" fillId="10" borderId="0" xfId="0" applyNumberFormat="1" applyFont="1" applyFill="1" applyBorder="1" applyAlignment="1">
      <alignment wrapText="1"/>
    </xf>
    <xf numFmtId="0" fontId="19" fillId="2" borderId="0" xfId="0" applyNumberFormat="1" applyFont="1" applyFill="1" applyBorder="1"/>
    <xf numFmtId="0" fontId="5" fillId="4" borderId="0" xfId="0" applyNumberFormat="1" applyFont="1" applyFill="1" applyBorder="1" applyAlignment="1">
      <alignment wrapText="1"/>
    </xf>
    <xf numFmtId="0" fontId="23" fillId="2" borderId="0" xfId="0" applyNumberFormat="1" applyFont="1" applyFill="1" applyBorder="1"/>
    <xf numFmtId="0" fontId="7" fillId="3" borderId="0" xfId="0" applyNumberFormat="1" applyFont="1" applyFill="1" applyBorder="1" applyAlignment="1">
      <alignment horizontal="center" vertical="center"/>
    </xf>
    <xf numFmtId="1" fontId="24" fillId="5" borderId="0" xfId="0" applyNumberFormat="1" applyFont="1" applyFill="1" applyBorder="1" applyAlignment="1">
      <alignment horizontal="center" vertical="center"/>
    </xf>
    <xf numFmtId="0" fontId="24" fillId="5" borderId="0" xfId="0" applyNumberFormat="1" applyFont="1" applyFill="1" applyBorder="1" applyAlignment="1">
      <alignment horizontal="center" vertical="center"/>
    </xf>
    <xf numFmtId="164" fontId="24" fillId="5" borderId="0" xfId="0" applyNumberFormat="1" applyFont="1" applyFill="1" applyBorder="1" applyAlignment="1">
      <alignment horizontal="center" vertical="center"/>
    </xf>
    <xf numFmtId="0" fontId="7" fillId="6" borderId="0" xfId="0" applyNumberFormat="1" applyFont="1" applyFill="1" applyBorder="1" applyAlignment="1">
      <alignment horizontal="center"/>
    </xf>
    <xf numFmtId="0" fontId="26" fillId="7" borderId="0" xfId="0" applyNumberFormat="1" applyFont="1" applyFill="1" applyBorder="1" applyAlignment="1">
      <alignment horizontal="center"/>
    </xf>
    <xf numFmtId="0" fontId="27" fillId="5" borderId="0" xfId="0" applyNumberFormat="1" applyFont="1" applyFill="1" applyBorder="1" applyAlignment="1">
      <alignment wrapText="1"/>
    </xf>
    <xf numFmtId="0" fontId="25" fillId="7" borderId="0" xfId="0" applyNumberFormat="1" applyFont="1" applyFill="1" applyBorder="1"/>
    <xf numFmtId="0" fontId="19" fillId="3" borderId="0" xfId="0" applyNumberFormat="1" applyFont="1" applyFill="1" applyBorder="1" applyAlignment="1">
      <alignment wrapText="1"/>
    </xf>
  </cellXfs>
  <cellStyles count="1">
    <cellStyle name="Normal" xfId="0" builtinId="0"/>
  </cellStyles>
  <dxfs count="8">
    <dxf>
      <font>
        <b/>
        <color rgb="FF991B1B"/>
      </font>
      <fill>
        <patternFill patternType="solid">
          <bgColor rgb="FFFDE2E2"/>
        </patternFill>
      </fill>
    </dxf>
    <dxf>
      <font>
        <b/>
        <color rgb="FF991B1B"/>
      </font>
      <fill>
        <patternFill patternType="solid">
          <bgColor rgb="FFFDE2E2"/>
        </patternFill>
      </fill>
    </dxf>
    <dxf>
      <font>
        <b/>
      </font>
      <fill>
        <patternFill patternType="solid">
          <bgColor rgb="FFFED7AA"/>
        </patternFill>
      </fill>
    </dxf>
    <dxf>
      <font>
        <b/>
      </font>
      <fill>
        <patternFill patternType="solid">
          <bgColor rgb="FFFDE68A"/>
        </patternFill>
      </fill>
    </dxf>
    <dxf>
      <font>
        <b/>
        <color rgb="FF1E3A8A"/>
      </font>
      <fill>
        <patternFill patternType="solid">
          <bgColor rgb="FFE8F1FB"/>
        </patternFill>
      </fill>
    </dxf>
    <dxf>
      <font>
        <b/>
        <color rgb="FF991B1B"/>
      </font>
      <fill>
        <patternFill patternType="solid">
          <bgColor rgb="FFFDE2E2"/>
        </patternFill>
      </fill>
    </dxf>
    <dxf>
      <font>
        <color rgb="FF4B5563"/>
      </font>
      <fill>
        <patternFill patternType="solid">
          <bgColor rgb="FFE5E7EB"/>
        </patternFill>
      </fill>
    </dxf>
    <dxf>
      <font>
        <b/>
        <color rgb="FF166534"/>
      </font>
      <fill>
        <patternFill patternType="solid">
          <bgColor rgb="FFDCFC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Faturado</c:v>
          </c:tx>
          <c:invertIfNegative val="1"/>
          <c:cat>
            <c:numRef>
              <c:f>DASHBOARD!$N$4:$N$15</c:f>
              <c:numCache>
                <c:formatCode>mmm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DASHBOARD!$P$4:$P$15</c:f>
              <c:numCache>
                <c:formatCode>\R\$\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550</c:v>
                </c:pt>
                <c:pt idx="7">
                  <c:v>390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Recebido</c:v>
          </c:tx>
          <c:invertIfNegative val="1"/>
          <c:cat>
            <c:numRef>
              <c:f>DASHBOARD!$N$4:$N$15</c:f>
              <c:numCache>
                <c:formatCode>mmm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DASHBOARD!$Q$4:$Q$15</c:f>
              <c:numCache>
                <c:formatCode>\R\$\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550</c:v>
                </c:pt>
                <c:pt idx="7">
                  <c:v>400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808392"/>
        <c:axId val="446809176"/>
      </c:barChart>
      <c:dateAx>
        <c:axId val="44680839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mmm" sourceLinked="1"/>
        <c:majorTickMark val="none"/>
        <c:minorTickMark val="none"/>
        <c:tickLblPos val="nextTo"/>
        <c:crossAx val="446809176"/>
        <c:crosses val="autoZero"/>
        <c:auto val="1"/>
        <c:lblOffset val="100"/>
        <c:baseTimeUnit val="months"/>
      </c:dateAx>
      <c:valAx>
        <c:axId val="44680917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" sourceLinked="1"/>
        <c:majorTickMark val="none"/>
        <c:minorTickMark val="none"/>
        <c:tickLblPos val="nextTo"/>
        <c:crossAx val="446808392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Concluídos</c:v>
          </c:tx>
          <c:marker>
            <c:symbol val="none"/>
          </c:marker>
          <c:cat>
            <c:numRef>
              <c:f>DASHBOARD!$N$4:$N$15</c:f>
              <c:numCache>
                <c:formatCode>mmm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DASHBOARD!$O$4:$O$15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6809960"/>
        <c:axId val="446811528"/>
      </c:lineChart>
      <c:dateAx>
        <c:axId val="446809960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mmm" sourceLinked="1"/>
        <c:majorTickMark val="none"/>
        <c:minorTickMark val="none"/>
        <c:tickLblPos val="nextTo"/>
        <c:crossAx val="446811528"/>
        <c:crosses val="autoZero"/>
        <c:auto val="1"/>
        <c:lblOffset val="100"/>
        <c:baseTimeUnit val="months"/>
      </c:dateAx>
      <c:valAx>
        <c:axId val="44681152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6809960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 rtl="0">
            <a:defRPr/>
          </a:pPr>
          <a:endParaRPr lang="pt-BR"/>
        </a:p>
      </c:txPr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6</xdr:col>
      <xdr:colOff>0</xdr:colOff>
      <xdr:row>27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</xdr:row>
      <xdr:rowOff>0</xdr:rowOff>
    </xdr:from>
    <xdr:to>
      <xdr:col>12</xdr:col>
      <xdr:colOff>0</xdr:colOff>
      <xdr:row>27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AgendaTable" displayName="AgendaTable" ref="A3:Z403" totalsRowShown="0">
  <tableColumns count="26">
    <tableColumn id="1" name="Data"/>
    <tableColumn id="2" name="Hora início"/>
    <tableColumn id="3" name="Cliente"/>
    <tableColumn id="4" name="Serviço"/>
    <tableColumn id="5" name="Responsável"/>
    <tableColumn id="6" name="Modalidade"/>
    <tableColumn id="7" name="Local / link"/>
    <tableColumn id="8" name="Status"/>
    <tableColumn id="9" name="Confirmação"/>
    <tableColumn id="10" name="Duração (min)"/>
    <tableColumn id="11" name="Intervalo pós (min)"/>
    <tableColumn id="12" name="Hora fim"/>
    <tableColumn id="13" name="Bloqueado até"/>
    <tableColumn id="14" name="Valor tabela"/>
    <tableColumn id="15" name="Ajuste (+/-)"/>
    <tableColumn id="16" name="Valor final"/>
    <tableColumn id="17" name="Valor recebido"/>
    <tableColumn id="18" name="Saldo"/>
    <tableColumn id="19" name="Status pagamento"/>
    <tableColumn id="20" name="Forma pagamento"/>
    <tableColumn id="21" name="Data recebimento"/>
    <tableColumn id="22" name="Origem"/>
    <tableColumn id="23" name="Próximo retorno"/>
    <tableColumn id="24" name="Observações"/>
    <tableColumn id="25" name="Alerta agenda"/>
    <tableColumn id="26" name="Confli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lientesTable" displayName="ClientesTable" ref="A2:H51" totalsRowShown="0">
  <tableColumns count="8">
    <tableColumn id="1" name="Cliente"/>
    <tableColumn id="2" name="Telefone"/>
    <tableColumn id="3" name="E-mail"/>
    <tableColumn id="4" name="Cidade"/>
    <tableColumn id="5" name="Preferência de contato"/>
    <tableColumn id="6" name="Data de cadastro"/>
    <tableColumn id="7" name="Ativo"/>
    <tableColumn id="8" name="Observaçõ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ServicosTable" displayName="ServicosTable" ref="A2:H31" totalsRowShown="0">
  <tableColumns count="8">
    <tableColumn id="1" name="Serviço"/>
    <tableColumn id="2" name="Categoria"/>
    <tableColumn id="3" name="Duração padrão (min)"/>
    <tableColumn id="4" name="Intervalo após (min)"/>
    <tableColumn id="5" name="Valor padrão"/>
    <tableColumn id="6" name="Modalidade padrão"/>
    <tableColumn id="7" name="Ativo"/>
    <tableColumn id="8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showGridLines="0" tabSelected="1" workbookViewId="0">
      <selection sqref="A1:L1"/>
    </sheetView>
  </sheetViews>
  <sheetFormatPr defaultRowHeight="14.25"/>
  <cols>
    <col min="1" max="12" width="12" customWidth="1"/>
    <col min="14" max="15" width="12" customWidth="1"/>
    <col min="16" max="17" width="16" customWidth="1"/>
  </cols>
  <sheetData>
    <row r="1" spans="1:17" ht="30" customHeight="1">
      <c r="A1" s="49" t="s">
        <v>157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12"/>
      <c r="N1" s="12"/>
      <c r="O1" s="12"/>
      <c r="P1" s="12"/>
      <c r="Q1" s="12"/>
    </row>
    <row r="2" spans="1:17" ht="24" customHeight="1">
      <c r="A2" s="40" t="s">
        <v>158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12"/>
      <c r="N2" s="44" t="s">
        <v>159</v>
      </c>
      <c r="O2" s="44"/>
      <c r="P2" s="44"/>
      <c r="Q2" s="44"/>
    </row>
    <row r="3" spans="1:17" ht="21.95" customHeight="1">
      <c r="A3" s="50" t="s">
        <v>160</v>
      </c>
      <c r="B3" s="50"/>
      <c r="C3" s="50"/>
      <c r="D3" s="50" t="s">
        <v>161</v>
      </c>
      <c r="E3" s="50"/>
      <c r="F3" s="50"/>
      <c r="G3" s="50" t="s">
        <v>162</v>
      </c>
      <c r="H3" s="50"/>
      <c r="I3" s="50"/>
      <c r="J3" s="50" t="s">
        <v>163</v>
      </c>
      <c r="K3" s="50"/>
      <c r="L3" s="50"/>
      <c r="M3" s="12"/>
      <c r="N3" s="13" t="s">
        <v>164</v>
      </c>
      <c r="O3" s="13" t="s">
        <v>165</v>
      </c>
      <c r="P3" s="13" t="s">
        <v>166</v>
      </c>
      <c r="Q3" s="13" t="s">
        <v>167</v>
      </c>
    </row>
    <row r="4" spans="1:17">
      <c r="A4" s="51">
        <f ca="1">COUNTIFS(AGENDA!$A$4:$A$403,TODAY(),AGENDA!$H$4:$H$403,"Agendado")</f>
        <v>1</v>
      </c>
      <c r="B4" s="52"/>
      <c r="C4" s="52"/>
      <c r="D4" s="51">
        <f ca="1">COUNTIFS(AGENDA!$A$4:$A$403,"&gt;="&amp;TODAY(),AGENDA!$A$4:$A$403,"&lt;="&amp;TODAY()+CONFIG!$B$5,AGENDA!$H$4:$H$403,"Agendado")</f>
        <v>4</v>
      </c>
      <c r="E4" s="52"/>
      <c r="F4" s="52"/>
      <c r="G4" s="51">
        <f ca="1">COUNTIFS(AGENDA!$A$4:$A$403,"&gt;="&amp;EOMONTH(TODAY(),-1)+1,AGENDA!$A$4:$A$403,"&lt;="&amp;EOMONTH(TODAY(),0),AGENDA!$H$4:$H$403,"Concluído")</f>
        <v>2</v>
      </c>
      <c r="H4" s="52"/>
      <c r="I4" s="52"/>
      <c r="J4" s="53">
        <f ca="1">SUMIFS(AGENDA!$P$4:$P$403,AGENDA!$A$4:$A$403,"&gt;="&amp;EOMONTH(TODAY(),-1)+1,AGENDA!$A$4:$A$403,"&lt;="&amp;EOMONTH(TODAY(),0),AGENDA!$H$4:$H$403,"Concluído")</f>
        <v>390</v>
      </c>
      <c r="K4" s="52"/>
      <c r="L4" s="52"/>
      <c r="M4" s="12"/>
      <c r="N4" s="37">
        <f>DATE(CONFIG!$B$6,ROW()-3,1)</f>
        <v>46023</v>
      </c>
      <c r="O4" s="34">
        <f>COUNTIFS(AGENDA!$A$4:$A$403,"&gt;="&amp;N4,AGENDA!$A$4:$A$403,"&lt;="&amp;EOMONTH(N4,0),AGENDA!$H$4:$H$403,"Concluído")</f>
        <v>0</v>
      </c>
      <c r="P4" s="29">
        <f>SUMIFS(AGENDA!$P$4:$P$403,AGENDA!$A$4:$A$403,"&gt;="&amp;N4,AGENDA!$A$4:$A$403,"&lt;="&amp;EOMONTH(N4,0),AGENDA!$H$4:$H$403,"Concluído")</f>
        <v>0</v>
      </c>
      <c r="Q4" s="29">
        <f>SUMIFS(AGENDA!$Q$4:$Q$403,AGENDA!$U$4:$U$403,"&gt;="&amp;N4,AGENDA!$U$4:$U$403,"&lt;="&amp;EOMONTH(N4,0))</f>
        <v>0</v>
      </c>
    </row>
    <row r="5" spans="1:17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12"/>
      <c r="N5" s="37">
        <f>DATE(CONFIG!$B$6,ROW()-3,1)</f>
        <v>46054</v>
      </c>
      <c r="O5" s="34">
        <f>COUNTIFS(AGENDA!$A$4:$A$403,"&gt;="&amp;N5,AGENDA!$A$4:$A$403,"&lt;="&amp;EOMONTH(N5,0),AGENDA!$H$4:$H$403,"Concluído")</f>
        <v>0</v>
      </c>
      <c r="P5" s="29">
        <f>SUMIFS(AGENDA!$P$4:$P$403,AGENDA!$A$4:$A$403,"&gt;="&amp;N5,AGENDA!$A$4:$A$403,"&lt;="&amp;EOMONTH(N5,0),AGENDA!$H$4:$H$403,"Concluído")</f>
        <v>0</v>
      </c>
      <c r="Q5" s="29">
        <f>SUMIFS(AGENDA!$Q$4:$Q$403,AGENDA!$U$4:$U$403,"&gt;="&amp;N5,AGENDA!$U$4:$U$403,"&lt;="&amp;EOMONTH(N5,0))</f>
        <v>0</v>
      </c>
    </row>
    <row r="6" spans="1:17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37">
        <f>DATE(CONFIG!$B$6,ROW()-3,1)</f>
        <v>46082</v>
      </c>
      <c r="O6" s="34">
        <f>COUNTIFS(AGENDA!$A$4:$A$403,"&gt;="&amp;N6,AGENDA!$A$4:$A$403,"&lt;="&amp;EOMONTH(N6,0),AGENDA!$H$4:$H$403,"Concluído")</f>
        <v>0</v>
      </c>
      <c r="P6" s="29">
        <f>SUMIFS(AGENDA!$P$4:$P$403,AGENDA!$A$4:$A$403,"&gt;="&amp;N6,AGENDA!$A$4:$A$403,"&lt;="&amp;EOMONTH(N6,0),AGENDA!$H$4:$H$403,"Concluído")</f>
        <v>0</v>
      </c>
      <c r="Q6" s="29">
        <f>SUMIFS(AGENDA!$Q$4:$Q$403,AGENDA!$U$4:$U$403,"&gt;="&amp;N6,AGENDA!$U$4:$U$403,"&lt;="&amp;EOMONTH(N6,0))</f>
        <v>0</v>
      </c>
    </row>
    <row r="7" spans="1:17" ht="21.95" customHeight="1">
      <c r="A7" s="50" t="s">
        <v>168</v>
      </c>
      <c r="B7" s="50"/>
      <c r="C7" s="50"/>
      <c r="D7" s="50" t="s">
        <v>169</v>
      </c>
      <c r="E7" s="50"/>
      <c r="F7" s="50"/>
      <c r="G7" s="54" t="s">
        <v>170</v>
      </c>
      <c r="H7" s="54"/>
      <c r="I7" s="54"/>
      <c r="J7" s="54"/>
      <c r="K7" s="54"/>
      <c r="L7" s="54"/>
      <c r="M7" s="12"/>
      <c r="N7" s="37">
        <f>DATE(CONFIG!$B$6,ROW()-3,1)</f>
        <v>46113</v>
      </c>
      <c r="O7" s="34">
        <f>COUNTIFS(AGENDA!$A$4:$A$403,"&gt;="&amp;N7,AGENDA!$A$4:$A$403,"&lt;="&amp;EOMONTH(N7,0),AGENDA!$H$4:$H$403,"Concluído")</f>
        <v>0</v>
      </c>
      <c r="P7" s="29">
        <f>SUMIFS(AGENDA!$P$4:$P$403,AGENDA!$A$4:$A$403,"&gt;="&amp;N7,AGENDA!$A$4:$A$403,"&lt;="&amp;EOMONTH(N7,0),AGENDA!$H$4:$H$403,"Concluído")</f>
        <v>0</v>
      </c>
      <c r="Q7" s="29">
        <f>SUMIFS(AGENDA!$Q$4:$Q$403,AGENDA!$U$4:$U$403,"&gt;="&amp;N7,AGENDA!$U$4:$U$403,"&lt;="&amp;EOMONTH(N7,0))</f>
        <v>0</v>
      </c>
    </row>
    <row r="8" spans="1:17" ht="18">
      <c r="A8" s="53">
        <f ca="1">SUMIFS(AGENDA!$Q$4:$Q$403,AGENDA!$U$4:$U$403,"&gt;="&amp;EOMONTH(TODAY(),-1)+1,AGENDA!$U$4:$U$403,"&lt;="&amp;EOMONTH(TODAY(),0))</f>
        <v>400</v>
      </c>
      <c r="B8" s="52"/>
      <c r="C8" s="52"/>
      <c r="D8" s="53">
        <f>SUMIFS(AGENDA!$R$4:$R$403,AGENDA!$S$4:$S$403,"PENDENTE")+SUMIFS(AGENDA!$R$4:$R$403,AGENDA!$S$4:$S$403,"PARCIAL")</f>
        <v>960</v>
      </c>
      <c r="E8" s="52"/>
      <c r="F8" s="52"/>
      <c r="G8" s="57" t="s">
        <v>171</v>
      </c>
      <c r="H8" s="57"/>
      <c r="I8" s="57"/>
      <c r="J8" s="55">
        <f>COUNTIF(AGENDA!$Z$4:$Z$403,"CONFLITO")</f>
        <v>0</v>
      </c>
      <c r="K8" s="55"/>
      <c r="L8" s="55"/>
      <c r="M8" s="12"/>
      <c r="N8" s="37">
        <f>DATE(CONFIG!$B$6,ROW()-3,1)</f>
        <v>46143</v>
      </c>
      <c r="O8" s="34">
        <f>COUNTIFS(AGENDA!$A$4:$A$403,"&gt;="&amp;N8,AGENDA!$A$4:$A$403,"&lt;="&amp;EOMONTH(N8,0),AGENDA!$H$4:$H$403,"Concluído")</f>
        <v>0</v>
      </c>
      <c r="P8" s="29">
        <f>SUMIFS(AGENDA!$P$4:$P$403,AGENDA!$A$4:$A$403,"&gt;="&amp;N8,AGENDA!$A$4:$A$403,"&lt;="&amp;EOMONTH(N8,0),AGENDA!$H$4:$H$403,"Concluído")</f>
        <v>0</v>
      </c>
      <c r="Q8" s="29">
        <f>SUMIFS(AGENDA!$Q$4:$Q$403,AGENDA!$U$4:$U$403,"&gt;="&amp;N8,AGENDA!$U$4:$U$403,"&lt;="&amp;EOMONTH(N8,0))</f>
        <v>0</v>
      </c>
    </row>
    <row r="9" spans="1:17" ht="18">
      <c r="A9" s="52"/>
      <c r="B9" s="52"/>
      <c r="C9" s="52"/>
      <c r="D9" s="52"/>
      <c r="E9" s="52"/>
      <c r="F9" s="52"/>
      <c r="G9" s="57" t="s">
        <v>172</v>
      </c>
      <c r="H9" s="57"/>
      <c r="I9" s="57"/>
      <c r="J9" s="55">
        <f ca="1">COUNTIF(AGENDA!$Y$4:$Y$403,"AGENDAMENTO PASSADO")</f>
        <v>0</v>
      </c>
      <c r="K9" s="55"/>
      <c r="L9" s="55"/>
      <c r="M9" s="12"/>
      <c r="N9" s="37">
        <f>DATE(CONFIG!$B$6,ROW()-3,1)</f>
        <v>46174</v>
      </c>
      <c r="O9" s="34">
        <f>COUNTIFS(AGENDA!$A$4:$A$403,"&gt;="&amp;N9,AGENDA!$A$4:$A$403,"&lt;="&amp;EOMONTH(N9,0),AGENDA!$H$4:$H$403,"Concluído")</f>
        <v>0</v>
      </c>
      <c r="P9" s="29">
        <f>SUMIFS(AGENDA!$P$4:$P$403,AGENDA!$A$4:$A$403,"&gt;="&amp;N9,AGENDA!$A$4:$A$403,"&lt;="&amp;EOMONTH(N9,0),AGENDA!$H$4:$H$403,"Concluído")</f>
        <v>0</v>
      </c>
      <c r="Q9" s="29">
        <f>SUMIFS(AGENDA!$Q$4:$Q$403,AGENDA!$U$4:$U$403,"&gt;="&amp;N9,AGENDA!$U$4:$U$403,"&lt;="&amp;EOMONTH(N9,0))</f>
        <v>0</v>
      </c>
    </row>
    <row r="10" spans="1:17" ht="18">
      <c r="A10" s="12"/>
      <c r="B10" s="12"/>
      <c r="C10" s="12"/>
      <c r="D10" s="12"/>
      <c r="E10" s="12"/>
      <c r="F10" s="12"/>
      <c r="G10" s="57" t="s">
        <v>173</v>
      </c>
      <c r="H10" s="57"/>
      <c r="I10" s="57"/>
      <c r="J10" s="55">
        <f ca="1">COUNTIFS(AGENDA!$A$4:$A$403,TODAY()+1,AGENDA!$H$4:$H$403,"Agendado",AGENDA!$I$4:$I$403,"Pendente")</f>
        <v>1</v>
      </c>
      <c r="K10" s="55"/>
      <c r="L10" s="55"/>
      <c r="M10" s="12"/>
      <c r="N10" s="37">
        <f>DATE(CONFIG!$B$6,ROW()-3,1)</f>
        <v>46204</v>
      </c>
      <c r="O10" s="34">
        <f>COUNTIFS(AGENDA!$A$4:$A$403,"&gt;="&amp;N10,AGENDA!$A$4:$A$403,"&lt;="&amp;EOMONTH(N10,0),AGENDA!$H$4:$H$403,"Concluído")</f>
        <v>3</v>
      </c>
      <c r="P10" s="29">
        <f>SUMIFS(AGENDA!$P$4:$P$403,AGENDA!$A$4:$A$403,"&gt;="&amp;N10,AGENDA!$A$4:$A$403,"&lt;="&amp;EOMONTH(N10,0),AGENDA!$H$4:$H$403,"Concluído")</f>
        <v>550</v>
      </c>
      <c r="Q10" s="29">
        <f>SUMIFS(AGENDA!$Q$4:$Q$403,AGENDA!$U$4:$U$403,"&gt;="&amp;N10,AGENDA!$U$4:$U$403,"&lt;="&amp;EOMONTH(N10,0))</f>
        <v>550</v>
      </c>
    </row>
    <row r="11" spans="1:17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37">
        <f>DATE(CONFIG!$B$6,ROW()-3,1)</f>
        <v>46235</v>
      </c>
      <c r="O11" s="34">
        <f>COUNTIFS(AGENDA!$A$4:$A$403,"&gt;="&amp;N11,AGENDA!$A$4:$A$403,"&lt;="&amp;EOMONTH(N11,0),AGENDA!$H$4:$H$403,"Concluído")</f>
        <v>2</v>
      </c>
      <c r="P11" s="29">
        <f>SUMIFS(AGENDA!$P$4:$P$403,AGENDA!$A$4:$A$403,"&gt;="&amp;N11,AGENDA!$A$4:$A$403,"&lt;="&amp;EOMONTH(N11,0),AGENDA!$H$4:$H$403,"Concluído")</f>
        <v>390</v>
      </c>
      <c r="Q11" s="29">
        <f>SUMIFS(AGENDA!$Q$4:$Q$403,AGENDA!$U$4:$U$403,"&gt;="&amp;N11,AGENDA!$U$4:$U$403,"&lt;="&amp;EOMONTH(N11,0))</f>
        <v>400</v>
      </c>
    </row>
    <row r="12" spans="1:17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37">
        <f>DATE(CONFIG!$B$6,ROW()-3,1)</f>
        <v>46266</v>
      </c>
      <c r="O12" s="34">
        <f>COUNTIFS(AGENDA!$A$4:$A$403,"&gt;="&amp;N12,AGENDA!$A$4:$A$403,"&lt;="&amp;EOMONTH(N12,0),AGENDA!$H$4:$H$403,"Concluído")</f>
        <v>0</v>
      </c>
      <c r="P12" s="29">
        <f>SUMIFS(AGENDA!$P$4:$P$403,AGENDA!$A$4:$A$403,"&gt;="&amp;N12,AGENDA!$A$4:$A$403,"&lt;="&amp;EOMONTH(N12,0),AGENDA!$H$4:$H$403,"Concluído")</f>
        <v>0</v>
      </c>
      <c r="Q12" s="29">
        <f>SUMIFS(AGENDA!$Q$4:$Q$403,AGENDA!$U$4:$U$403,"&gt;="&amp;N12,AGENDA!$U$4:$U$403,"&lt;="&amp;EOMONTH(N12,0))</f>
        <v>0</v>
      </c>
    </row>
    <row r="13" spans="1:17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37">
        <f>DATE(CONFIG!$B$6,ROW()-3,1)</f>
        <v>46296</v>
      </c>
      <c r="O13" s="34">
        <f>COUNTIFS(AGENDA!$A$4:$A$403,"&gt;="&amp;N13,AGENDA!$A$4:$A$403,"&lt;="&amp;EOMONTH(N13,0),AGENDA!$H$4:$H$403,"Concluído")</f>
        <v>0</v>
      </c>
      <c r="P13" s="29">
        <f>SUMIFS(AGENDA!$P$4:$P$403,AGENDA!$A$4:$A$403,"&gt;="&amp;N13,AGENDA!$A$4:$A$403,"&lt;="&amp;EOMONTH(N13,0),AGENDA!$H$4:$H$403,"Concluído")</f>
        <v>0</v>
      </c>
      <c r="Q13" s="29">
        <f>SUMIFS(AGENDA!$Q$4:$Q$403,AGENDA!$U$4:$U$403,"&gt;="&amp;N13,AGENDA!$U$4:$U$403,"&lt;="&amp;EOMONTH(N13,0))</f>
        <v>0</v>
      </c>
    </row>
    <row r="14" spans="1:17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37">
        <f>DATE(CONFIG!$B$6,ROW()-3,1)</f>
        <v>46327</v>
      </c>
      <c r="O14" s="34">
        <f>COUNTIFS(AGENDA!$A$4:$A$403,"&gt;="&amp;N14,AGENDA!$A$4:$A$403,"&lt;="&amp;EOMONTH(N14,0),AGENDA!$H$4:$H$403,"Concluído")</f>
        <v>0</v>
      </c>
      <c r="P14" s="29">
        <f>SUMIFS(AGENDA!$P$4:$P$403,AGENDA!$A$4:$A$403,"&gt;="&amp;N14,AGENDA!$A$4:$A$403,"&lt;="&amp;EOMONTH(N14,0),AGENDA!$H$4:$H$403,"Concluído")</f>
        <v>0</v>
      </c>
      <c r="Q14" s="29">
        <f>SUMIFS(AGENDA!$Q$4:$Q$403,AGENDA!$U$4:$U$403,"&gt;="&amp;N14,AGENDA!$U$4:$U$403,"&lt;="&amp;EOMONTH(N14,0))</f>
        <v>0</v>
      </c>
    </row>
    <row r="15" spans="1:17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37">
        <f>DATE(CONFIG!$B$6,ROW()-3,1)</f>
        <v>46357</v>
      </c>
      <c r="O15" s="34">
        <f>COUNTIFS(AGENDA!$A$4:$A$403,"&gt;="&amp;N15,AGENDA!$A$4:$A$403,"&lt;="&amp;EOMONTH(N15,0),AGENDA!$H$4:$H$403,"Concluído")</f>
        <v>0</v>
      </c>
      <c r="P15" s="29">
        <f>SUMIFS(AGENDA!$P$4:$P$403,AGENDA!$A$4:$A$403,"&gt;="&amp;N15,AGENDA!$A$4:$A$403,"&lt;="&amp;EOMONTH(N15,0),AGENDA!$H$4:$H$403,"Concluído")</f>
        <v>0</v>
      </c>
      <c r="Q15" s="29">
        <f>SUMIFS(AGENDA!$Q$4:$Q$403,AGENDA!$U$4:$U$403,"&gt;="&amp;N15,AGENDA!$U$4:$U$403,"&lt;="&amp;EOMONTH(N15,0))</f>
        <v>0</v>
      </c>
    </row>
    <row r="16" spans="1:17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7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spans="1:17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spans="1:1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spans="1:17">
      <c r="A29" s="56" t="s">
        <v>174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12"/>
      <c r="N29" s="12"/>
      <c r="O29" s="12"/>
      <c r="P29" s="12"/>
      <c r="Q29" s="12"/>
    </row>
    <row r="30" spans="1:17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12"/>
      <c r="N30" s="12"/>
      <c r="O30" s="12"/>
      <c r="P30" s="12"/>
      <c r="Q30" s="12"/>
    </row>
    <row r="31" spans="1:17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12"/>
      <c r="N31" s="12"/>
      <c r="O31" s="12"/>
      <c r="P31" s="12"/>
      <c r="Q31" s="12"/>
    </row>
  </sheetData>
  <mergeCells count="23">
    <mergeCell ref="J10:L10"/>
    <mergeCell ref="N2:Q2"/>
    <mergeCell ref="A29:L31"/>
    <mergeCell ref="G8:I8"/>
    <mergeCell ref="G9:I9"/>
    <mergeCell ref="G10:I10"/>
    <mergeCell ref="A7:C7"/>
    <mergeCell ref="A8:C9"/>
    <mergeCell ref="D7:F7"/>
    <mergeCell ref="D8:F9"/>
    <mergeCell ref="G7:L7"/>
    <mergeCell ref="J8:L8"/>
    <mergeCell ref="J9:L9"/>
    <mergeCell ref="A1:L1"/>
    <mergeCell ref="A2:L2"/>
    <mergeCell ref="A3:C3"/>
    <mergeCell ref="A4:C5"/>
    <mergeCell ref="D3:F3"/>
    <mergeCell ref="D4:F5"/>
    <mergeCell ref="G3:I3"/>
    <mergeCell ref="G4:I5"/>
    <mergeCell ref="J3:L3"/>
    <mergeCell ref="J4:L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D13" sqref="D13:J18"/>
    </sheetView>
  </sheetViews>
  <sheetFormatPr defaultRowHeight="14.25"/>
  <cols>
    <col min="1" max="1" width="12" customWidth="1"/>
    <col min="2" max="2" width="20" customWidth="1"/>
    <col min="3" max="3" width="45" customWidth="1"/>
    <col min="4" max="4" width="14" customWidth="1"/>
    <col min="5" max="5" width="38" customWidth="1"/>
    <col min="6" max="6" width="54" customWidth="1"/>
    <col min="7" max="10" width="12" customWidth="1"/>
  </cols>
  <sheetData>
    <row r="1" spans="1:10" ht="32.1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24" customHeight="1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</row>
    <row r="3" spans="1:10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0" ht="15">
      <c r="A4" s="41" t="s">
        <v>2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29.25">
      <c r="A5" s="14" t="s">
        <v>3</v>
      </c>
      <c r="B5" s="15" t="s">
        <v>4</v>
      </c>
      <c r="C5" s="16" t="s">
        <v>5</v>
      </c>
      <c r="D5" s="12"/>
      <c r="E5" s="12"/>
      <c r="F5" s="12"/>
      <c r="G5" s="12"/>
      <c r="H5" s="12"/>
      <c r="I5" s="12"/>
      <c r="J5" s="12"/>
    </row>
    <row r="6" spans="1:10" ht="29.25">
      <c r="A6" s="14" t="s">
        <v>6</v>
      </c>
      <c r="B6" s="15" t="s">
        <v>7</v>
      </c>
      <c r="C6" s="16" t="s">
        <v>8</v>
      </c>
      <c r="D6" s="12"/>
      <c r="E6" s="12"/>
      <c r="F6" s="12"/>
      <c r="G6" s="12"/>
      <c r="H6" s="12"/>
      <c r="I6" s="12"/>
      <c r="J6" s="12"/>
    </row>
    <row r="7" spans="1:10" ht="29.25">
      <c r="A7" s="14" t="s">
        <v>9</v>
      </c>
      <c r="B7" s="15" t="s">
        <v>10</v>
      </c>
      <c r="C7" s="16" t="s">
        <v>11</v>
      </c>
      <c r="D7" s="12"/>
      <c r="E7" s="12"/>
      <c r="F7" s="12"/>
      <c r="G7" s="12"/>
      <c r="H7" s="12"/>
      <c r="I7" s="12"/>
      <c r="J7" s="12"/>
    </row>
    <row r="8" spans="1:10" ht="43.5">
      <c r="A8" s="14" t="s">
        <v>12</v>
      </c>
      <c r="B8" s="15" t="s">
        <v>13</v>
      </c>
      <c r="C8" s="16" t="s">
        <v>14</v>
      </c>
      <c r="D8" s="12"/>
      <c r="E8" s="12"/>
      <c r="F8" s="12"/>
      <c r="G8" s="12"/>
      <c r="H8" s="12"/>
      <c r="I8" s="12"/>
      <c r="J8" s="12"/>
    </row>
    <row r="9" spans="1:10" ht="29.25">
      <c r="A9" s="14" t="s">
        <v>15</v>
      </c>
      <c r="B9" s="15" t="s">
        <v>16</v>
      </c>
      <c r="C9" s="16" t="s">
        <v>17</v>
      </c>
      <c r="D9" s="12"/>
      <c r="E9" s="12"/>
      <c r="F9" s="12"/>
      <c r="G9" s="12"/>
      <c r="H9" s="12"/>
      <c r="I9" s="12"/>
      <c r="J9" s="12"/>
    </row>
    <row r="10" spans="1:10" ht="29.25">
      <c r="A10" s="14" t="s">
        <v>18</v>
      </c>
      <c r="B10" s="15" t="s">
        <v>19</v>
      </c>
      <c r="C10" s="16" t="s">
        <v>20</v>
      </c>
      <c r="D10" s="12"/>
      <c r="E10" s="12"/>
      <c r="F10" s="12"/>
      <c r="G10" s="12"/>
      <c r="H10" s="12"/>
      <c r="I10" s="12"/>
      <c r="J10" s="12"/>
    </row>
    <row r="11" spans="1:10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0" ht="15">
      <c r="A12" s="41" t="s">
        <v>21</v>
      </c>
      <c r="B12" s="41"/>
      <c r="C12" s="41"/>
      <c r="D12" s="41"/>
      <c r="E12" s="41"/>
      <c r="F12" s="41"/>
      <c r="G12" s="41"/>
      <c r="H12" s="41"/>
      <c r="I12" s="41"/>
      <c r="J12" s="41"/>
    </row>
    <row r="13" spans="1:10" ht="29.25">
      <c r="A13" s="17" t="s">
        <v>22</v>
      </c>
      <c r="B13" s="16" t="s">
        <v>23</v>
      </c>
      <c r="C13" s="12"/>
      <c r="D13" s="42" t="s">
        <v>24</v>
      </c>
      <c r="E13" s="42"/>
      <c r="F13" s="42"/>
      <c r="G13" s="42"/>
      <c r="H13" s="42"/>
      <c r="I13" s="42"/>
      <c r="J13" s="42"/>
    </row>
    <row r="14" spans="1:10" ht="57.75">
      <c r="A14" s="17" t="s">
        <v>25</v>
      </c>
      <c r="B14" s="16" t="s">
        <v>26</v>
      </c>
      <c r="C14" s="12"/>
      <c r="D14" s="42"/>
      <c r="E14" s="42"/>
      <c r="F14" s="42"/>
      <c r="G14" s="42"/>
      <c r="H14" s="42"/>
      <c r="I14" s="42"/>
      <c r="J14" s="42"/>
    </row>
    <row r="15" spans="1:10" ht="57.75">
      <c r="A15" s="17" t="s">
        <v>27</v>
      </c>
      <c r="B15" s="16" t="s">
        <v>28</v>
      </c>
      <c r="C15" s="12"/>
      <c r="D15" s="42"/>
      <c r="E15" s="42"/>
      <c r="F15" s="42"/>
      <c r="G15" s="42"/>
      <c r="H15" s="42"/>
      <c r="I15" s="42"/>
      <c r="J15" s="42"/>
    </row>
    <row r="16" spans="1:10" ht="29.25">
      <c r="A16" s="17" t="s">
        <v>29</v>
      </c>
      <c r="B16" s="16" t="s">
        <v>30</v>
      </c>
      <c r="C16" s="12"/>
      <c r="D16" s="42"/>
      <c r="E16" s="42"/>
      <c r="F16" s="42"/>
      <c r="G16" s="42"/>
      <c r="H16" s="42"/>
      <c r="I16" s="42"/>
      <c r="J16" s="42"/>
    </row>
    <row r="17" spans="1:10" ht="72">
      <c r="A17" s="17" t="s">
        <v>31</v>
      </c>
      <c r="B17" s="16" t="s">
        <v>32</v>
      </c>
      <c r="C17" s="12"/>
      <c r="D17" s="42"/>
      <c r="E17" s="42"/>
      <c r="F17" s="42"/>
      <c r="G17" s="42"/>
      <c r="H17" s="42"/>
      <c r="I17" s="42"/>
      <c r="J17" s="42"/>
    </row>
    <row r="18" spans="1:10" ht="57.75">
      <c r="A18" s="17" t="s">
        <v>33</v>
      </c>
      <c r="B18" s="16" t="s">
        <v>34</v>
      </c>
      <c r="C18" s="12"/>
      <c r="D18" s="42"/>
      <c r="E18" s="42"/>
      <c r="F18" s="42"/>
      <c r="G18" s="42"/>
      <c r="H18" s="42"/>
      <c r="I18" s="42"/>
      <c r="J18" s="42"/>
    </row>
    <row r="19" spans="1:10" ht="30" customHeight="1">
      <c r="A19" s="43" t="s">
        <v>35</v>
      </c>
      <c r="B19" s="43"/>
      <c r="C19" s="43"/>
      <c r="D19" s="43"/>
      <c r="E19" s="43"/>
      <c r="F19" s="43"/>
      <c r="G19" s="43"/>
      <c r="H19" s="43"/>
      <c r="I19" s="43"/>
      <c r="J19" s="43"/>
    </row>
    <row r="20" spans="1:10">
      <c r="A20" s="12"/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15">
      <c r="A21" s="41" t="s">
        <v>36</v>
      </c>
      <c r="B21" s="41"/>
      <c r="C21" s="41"/>
      <c r="D21" s="44" t="s">
        <v>37</v>
      </c>
      <c r="E21" s="44"/>
      <c r="F21" s="44"/>
      <c r="G21" s="44"/>
      <c r="H21" s="44"/>
      <c r="I21" s="44"/>
      <c r="J21" s="44"/>
    </row>
    <row r="22" spans="1:10" ht="29.25">
      <c r="A22" s="18" t="s">
        <v>38</v>
      </c>
      <c r="B22" s="12" t="s">
        <v>39</v>
      </c>
      <c r="C22" s="12"/>
      <c r="D22" s="15" t="s">
        <v>22</v>
      </c>
      <c r="E22" s="16" t="s">
        <v>40</v>
      </c>
      <c r="F22" s="19" t="s">
        <v>41</v>
      </c>
      <c r="G22" s="12"/>
      <c r="H22" s="12"/>
      <c r="I22" s="12"/>
      <c r="J22" s="12"/>
    </row>
    <row r="23" spans="1:10" ht="29.25">
      <c r="A23" s="20" t="s">
        <v>42</v>
      </c>
      <c r="B23" s="12" t="s">
        <v>43</v>
      </c>
      <c r="C23" s="12"/>
      <c r="D23" s="15" t="s">
        <v>22</v>
      </c>
      <c r="E23" s="16" t="s">
        <v>44</v>
      </c>
      <c r="F23" s="19" t="s">
        <v>45</v>
      </c>
      <c r="G23" s="12"/>
      <c r="H23" s="12"/>
      <c r="I23" s="12"/>
      <c r="J23" s="12"/>
    </row>
    <row r="24" spans="1:10" ht="15">
      <c r="A24" s="21" t="s">
        <v>46</v>
      </c>
      <c r="B24" s="12" t="s">
        <v>47</v>
      </c>
      <c r="C24" s="12"/>
      <c r="D24" s="15" t="s">
        <v>48</v>
      </c>
      <c r="E24" s="16" t="s">
        <v>49</v>
      </c>
      <c r="F24" s="19" t="s">
        <v>50</v>
      </c>
      <c r="G24" s="12"/>
      <c r="H24" s="12"/>
      <c r="I24" s="12"/>
      <c r="J24" s="12"/>
    </row>
    <row r="25" spans="1:10" ht="43.5">
      <c r="A25" s="22" t="s">
        <v>51</v>
      </c>
      <c r="B25" s="12" t="s">
        <v>52</v>
      </c>
      <c r="C25" s="12"/>
      <c r="D25" s="15" t="s">
        <v>53</v>
      </c>
      <c r="E25" s="16" t="s">
        <v>54</v>
      </c>
      <c r="F25" s="19" t="s">
        <v>55</v>
      </c>
      <c r="G25" s="12"/>
      <c r="H25" s="12"/>
      <c r="I25" s="12"/>
      <c r="J25" s="12"/>
    </row>
    <row r="26" spans="1:10" ht="29.25">
      <c r="A26" s="12"/>
      <c r="B26" s="12"/>
      <c r="C26" s="12"/>
      <c r="D26" s="15" t="s">
        <v>56</v>
      </c>
      <c r="E26" s="16" t="s">
        <v>57</v>
      </c>
      <c r="F26" s="19" t="s">
        <v>58</v>
      </c>
      <c r="G26" s="12"/>
      <c r="H26" s="12"/>
      <c r="I26" s="12"/>
      <c r="J26" s="12"/>
    </row>
    <row r="27" spans="1:10">
      <c r="A27" s="12"/>
      <c r="B27" s="12"/>
      <c r="C27" s="12"/>
      <c r="D27" s="12"/>
      <c r="E27" s="12"/>
      <c r="F27" s="12"/>
      <c r="G27" s="12"/>
      <c r="H27" s="12"/>
      <c r="I27" s="12"/>
      <c r="J27" s="12"/>
    </row>
    <row r="28" spans="1:10" ht="15">
      <c r="A28" s="44" t="s">
        <v>59</v>
      </c>
      <c r="B28" s="44"/>
      <c r="C28" s="44"/>
      <c r="D28" s="44"/>
      <c r="E28" s="44"/>
      <c r="F28" s="44"/>
      <c r="G28" s="44"/>
      <c r="H28" s="44"/>
      <c r="I28" s="44"/>
      <c r="J28" s="44"/>
    </row>
    <row r="29" spans="1:10">
      <c r="A29" s="45" t="s">
        <v>60</v>
      </c>
      <c r="B29" s="45"/>
      <c r="C29" s="45"/>
      <c r="D29" s="45"/>
      <c r="E29" s="45"/>
      <c r="F29" s="45"/>
      <c r="G29" s="45"/>
      <c r="H29" s="45"/>
      <c r="I29" s="45"/>
      <c r="J29" s="45"/>
    </row>
    <row r="30" spans="1:10">
      <c r="A30" s="45"/>
      <c r="B30" s="45"/>
      <c r="C30" s="45"/>
      <c r="D30" s="45"/>
      <c r="E30" s="45"/>
      <c r="F30" s="45"/>
      <c r="G30" s="45"/>
      <c r="H30" s="45"/>
      <c r="I30" s="45"/>
      <c r="J30" s="45"/>
    </row>
    <row r="31" spans="1:10">
      <c r="A31" s="45"/>
      <c r="B31" s="45"/>
      <c r="C31" s="45"/>
      <c r="D31" s="45"/>
      <c r="E31" s="45"/>
      <c r="F31" s="45"/>
      <c r="G31" s="45"/>
      <c r="H31" s="45"/>
      <c r="I31" s="45"/>
      <c r="J31" s="45"/>
    </row>
    <row r="32" spans="1:10">
      <c r="A32" s="12"/>
      <c r="B32" s="12"/>
      <c r="C32" s="12"/>
      <c r="D32" s="12"/>
      <c r="E32" s="12"/>
      <c r="F32" s="12"/>
      <c r="G32" s="12"/>
      <c r="H32" s="12"/>
      <c r="I32" s="12"/>
      <c r="J32" s="12"/>
    </row>
    <row r="33" spans="1:10">
      <c r="A33" s="46" t="s">
        <v>61</v>
      </c>
      <c r="B33" s="46"/>
      <c r="C33" s="46"/>
      <c r="D33" s="46"/>
      <c r="E33" s="46"/>
      <c r="F33" s="46"/>
      <c r="G33" s="46"/>
      <c r="H33" s="46"/>
      <c r="I33" s="46"/>
      <c r="J33" s="46"/>
    </row>
  </sheetData>
  <mergeCells count="11">
    <mergeCell ref="A33:J33"/>
    <mergeCell ref="A19:J19"/>
    <mergeCell ref="A21:C21"/>
    <mergeCell ref="D21:J21"/>
    <mergeCell ref="A28:J28"/>
    <mergeCell ref="A29:J31"/>
    <mergeCell ref="A1:J1"/>
    <mergeCell ref="A2:J2"/>
    <mergeCell ref="A4:J4"/>
    <mergeCell ref="A12:J12"/>
    <mergeCell ref="D13:J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3"/>
  <sheetViews>
    <sheetView workbookViewId="0"/>
  </sheetViews>
  <sheetFormatPr defaultRowHeight="14.25"/>
  <cols>
    <col min="1" max="1" width="12" customWidth="1"/>
    <col min="2" max="2" width="11" customWidth="1"/>
    <col min="3" max="4" width="24" customWidth="1"/>
    <col min="5" max="5" width="18" customWidth="1"/>
    <col min="6" max="6" width="14" customWidth="1"/>
    <col min="7" max="7" width="24" customWidth="1"/>
    <col min="8" max="10" width="14" customWidth="1"/>
    <col min="11" max="11" width="18" customWidth="1"/>
    <col min="12" max="12" width="11" customWidth="1"/>
    <col min="13" max="13" width="13" customWidth="1"/>
    <col min="14" max="14" width="15" customWidth="1"/>
    <col min="15" max="15" width="14" customWidth="1"/>
    <col min="16" max="16" width="15" customWidth="1"/>
    <col min="17" max="17" width="16" customWidth="1"/>
    <col min="18" max="18" width="14" customWidth="1"/>
    <col min="19" max="19" width="17" customWidth="1"/>
    <col min="20" max="20" width="18" customWidth="1"/>
    <col min="21" max="21" width="16" customWidth="1"/>
    <col min="22" max="22" width="18" customWidth="1"/>
    <col min="23" max="23" width="16" customWidth="1"/>
    <col min="24" max="24" width="32" customWidth="1"/>
    <col min="25" max="25" width="23" customWidth="1"/>
    <col min="26" max="26" width="14" customWidth="1"/>
  </cols>
  <sheetData>
    <row r="1" spans="1:26" ht="27.95" customHeight="1">
      <c r="A1" s="47" t="s">
        <v>62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26" ht="27.95" customHeight="1">
      <c r="A2" s="48" t="s">
        <v>63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spans="1:26" ht="36" customHeight="1">
      <c r="A3" s="23" t="s">
        <v>64</v>
      </c>
      <c r="B3" s="23" t="s">
        <v>65</v>
      </c>
      <c r="C3" s="23" t="s">
        <v>66</v>
      </c>
      <c r="D3" s="23" t="s">
        <v>67</v>
      </c>
      <c r="E3" s="23" t="s">
        <v>68</v>
      </c>
      <c r="F3" s="23" t="s">
        <v>69</v>
      </c>
      <c r="G3" s="23" t="s">
        <v>70</v>
      </c>
      <c r="H3" s="23" t="s">
        <v>71</v>
      </c>
      <c r="I3" s="23" t="s">
        <v>72</v>
      </c>
      <c r="J3" s="23" t="s">
        <v>73</v>
      </c>
      <c r="K3" s="23" t="s">
        <v>74</v>
      </c>
      <c r="L3" s="23" t="s">
        <v>75</v>
      </c>
      <c r="M3" s="23" t="s">
        <v>76</v>
      </c>
      <c r="N3" s="23" t="s">
        <v>77</v>
      </c>
      <c r="O3" s="23" t="s">
        <v>78</v>
      </c>
      <c r="P3" s="23" t="s">
        <v>79</v>
      </c>
      <c r="Q3" s="23" t="s">
        <v>80</v>
      </c>
      <c r="R3" s="23" t="s">
        <v>81</v>
      </c>
      <c r="S3" s="23" t="s">
        <v>82</v>
      </c>
      <c r="T3" s="23" t="s">
        <v>83</v>
      </c>
      <c r="U3" s="23" t="s">
        <v>84</v>
      </c>
      <c r="V3" s="23" t="s">
        <v>85</v>
      </c>
      <c r="W3" s="23" t="s">
        <v>86</v>
      </c>
      <c r="X3" s="23" t="s">
        <v>87</v>
      </c>
      <c r="Y3" s="23" t="s">
        <v>88</v>
      </c>
      <c r="Z3" s="23" t="s">
        <v>89</v>
      </c>
    </row>
    <row r="4" spans="1:26">
      <c r="A4" s="24">
        <v>46211</v>
      </c>
      <c r="B4" s="25">
        <v>0.375</v>
      </c>
      <c r="C4" s="26" t="s">
        <v>90</v>
      </c>
      <c r="D4" s="26" t="s">
        <v>91</v>
      </c>
      <c r="E4" s="26" t="s">
        <v>92</v>
      </c>
      <c r="F4" s="26" t="s">
        <v>93</v>
      </c>
      <c r="G4" s="26" t="s">
        <v>94</v>
      </c>
      <c r="H4" s="26" t="s">
        <v>95</v>
      </c>
      <c r="I4" s="26" t="s">
        <v>96</v>
      </c>
      <c r="J4" s="27">
        <f>IF(D4="","",IF(COUNTIF(SERVICOS!$A$3:$A$31,D4)=0,"",INDEX(SERVICOS!$C$3:$C$31,MATCH(D4,SERVICOS!$A$3:$A$31,0))))</f>
        <v>60</v>
      </c>
      <c r="K4" s="27">
        <f>IF(D4="","",IF(COUNTIF(SERVICOS!$A$3:$A$31,D4)=0,"",INDEX(SERVICOS!$D$3:$D$31,MATCH(D4,SERVICOS!$A$3:$A$31,0))))</f>
        <v>15</v>
      </c>
      <c r="L4" s="28">
        <f t="shared" ref="L4:L67" si="0">IF(OR(B4="",J4=""),"",B4+J4/1440)</f>
        <v>0.41666666666666669</v>
      </c>
      <c r="M4" s="28">
        <f t="shared" ref="M4:M67" si="1">IF(OR(L4="",K4=""),"",L4+K4/1440)</f>
        <v>0.42708333333333337</v>
      </c>
      <c r="N4" s="29">
        <f>IF(D4="","",IF(COUNTIF(SERVICOS!$A$3:$A$31,D4)=0,"",INDEX(SERVICOS!$E$3:$E$31,MATCH(D4,SERVICOS!$A$3:$A$31,0))))</f>
        <v>180</v>
      </c>
      <c r="O4" s="30">
        <v>0</v>
      </c>
      <c r="P4" s="31">
        <f t="shared" ref="P4:P67" si="2">IF(N4="","",N4+IF(O4="",0,O4))</f>
        <v>180</v>
      </c>
      <c r="Q4" s="30">
        <v>180</v>
      </c>
      <c r="R4" s="31">
        <f t="shared" ref="R4:R67" si="3">IF(D4="","",P4-IF(Q4="",0,Q4))</f>
        <v>0</v>
      </c>
      <c r="S4" s="32" t="str">
        <f t="shared" ref="S4:S67" si="4">IF(D4="","",IF(P4&lt;=0,"SEM COBRANÇA",IF(Q4&gt;=P4,"PAGO",IF(Q4&gt;0,"PARCIAL","PENDENTE"))))</f>
        <v>PAGO</v>
      </c>
      <c r="T4" s="26" t="s">
        <v>97</v>
      </c>
      <c r="U4" s="24">
        <v>46211</v>
      </c>
      <c r="V4" s="26" t="s">
        <v>98</v>
      </c>
      <c r="W4" s="24">
        <v>46246</v>
      </c>
      <c r="X4" s="33" t="s">
        <v>99</v>
      </c>
      <c r="Y4" s="34" t="str">
        <f ca="1">IF(A4="","",IF(H4&lt;&gt;"Agendado","",IF(A4&lt;TODAY(),"AGENDAMENTO PASSADO",IF(A4=TODAY(),"HOJE",IF(A4=TODAY()+1,IF(I4="Pendente","AMANHÃ - CONFIRMAR","AMANHÃ"),IF(A4&lt;=TODAY()+CONFIG!$B$5,"PRÓXIMOS "&amp;CONFIG!$B$5&amp;" DIAS",""))))))</f>
        <v/>
      </c>
      <c r="Z4" s="32" t="str">
        <f t="shared" ref="Z4:Z67" si="5">IF(OR(A4="",B4="",M4="",E4="",H4&lt;&gt;"Agendado"),"",IF(COUNTIFS($A$4:$A$403,A4,$E$4:$E$403,E4,$B$4:$B$403,"&lt;"&amp;M4,$M$4:$M$403,"&gt;"&amp;B4,$H$4:$H$403,"Agendado")&gt;1,"CONFLITO",""))</f>
        <v/>
      </c>
    </row>
    <row r="5" spans="1:26">
      <c r="A5" s="24">
        <v>46218</v>
      </c>
      <c r="B5" s="25">
        <v>0.58333333333333337</v>
      </c>
      <c r="C5" s="26" t="s">
        <v>100</v>
      </c>
      <c r="D5" s="26" t="s">
        <v>101</v>
      </c>
      <c r="E5" s="26" t="s">
        <v>92</v>
      </c>
      <c r="F5" s="26" t="s">
        <v>102</v>
      </c>
      <c r="G5" s="26" t="s">
        <v>103</v>
      </c>
      <c r="H5" s="26" t="s">
        <v>95</v>
      </c>
      <c r="I5" s="26" t="s">
        <v>96</v>
      </c>
      <c r="J5" s="27">
        <f>IF(D5="","",IF(COUNTIF(SERVICOS!$A$3:$A$31,D5)=0,"",INDEX(SERVICOS!$C$3:$C$31,MATCH(D5,SERVICOS!$A$3:$A$31,0))))</f>
        <v>60</v>
      </c>
      <c r="K5" s="27">
        <f>IF(D5="","",IF(COUNTIF(SERVICOS!$A$3:$A$31,D5)=0,"",INDEX(SERVICOS!$D$3:$D$31,MATCH(D5,SERVICOS!$A$3:$A$31,0))))</f>
        <v>10</v>
      </c>
      <c r="L5" s="28">
        <f t="shared" si="0"/>
        <v>0.625</v>
      </c>
      <c r="M5" s="28">
        <f t="shared" si="1"/>
        <v>0.63194444444444442</v>
      </c>
      <c r="N5" s="29">
        <f>IF(D5="","",IF(COUNTIF(SERVICOS!$A$3:$A$31,D5)=0,"",INDEX(SERVICOS!$E$3:$E$31,MATCH(D5,SERVICOS!$A$3:$A$31,0))))</f>
        <v>160</v>
      </c>
      <c r="O5" s="30">
        <v>-10</v>
      </c>
      <c r="P5" s="31">
        <f t="shared" si="2"/>
        <v>150</v>
      </c>
      <c r="Q5" s="30">
        <v>150</v>
      </c>
      <c r="R5" s="31">
        <f t="shared" si="3"/>
        <v>0</v>
      </c>
      <c r="S5" s="32" t="str">
        <f t="shared" si="4"/>
        <v>PAGO</v>
      </c>
      <c r="T5" s="26" t="s">
        <v>97</v>
      </c>
      <c r="U5" s="24">
        <v>46218</v>
      </c>
      <c r="V5" s="26" t="s">
        <v>104</v>
      </c>
      <c r="W5" s="24">
        <v>46253</v>
      </c>
      <c r="X5" s="33" t="s">
        <v>99</v>
      </c>
      <c r="Y5" s="34" t="str">
        <f ca="1">IF(A5="","",IF(H5&lt;&gt;"Agendado","",IF(A5&lt;TODAY(),"AGENDAMENTO PASSADO",IF(A5=TODAY(),"HOJE",IF(A5=TODAY()+1,IF(I5="Pendente","AMANHÃ - CONFIRMAR","AMANHÃ"),IF(A5&lt;=TODAY()+CONFIG!$B$5,"PRÓXIMOS "&amp;CONFIG!$B$5&amp;" DIAS",""))))))</f>
        <v/>
      </c>
      <c r="Z5" s="32" t="str">
        <f t="shared" si="5"/>
        <v/>
      </c>
    </row>
    <row r="6" spans="1:26">
      <c r="A6" s="24">
        <v>46225</v>
      </c>
      <c r="B6" s="25">
        <v>0.41666666666666669</v>
      </c>
      <c r="C6" s="26" t="s">
        <v>105</v>
      </c>
      <c r="D6" s="26" t="s">
        <v>106</v>
      </c>
      <c r="E6" s="26" t="s">
        <v>92</v>
      </c>
      <c r="F6" s="26" t="s">
        <v>93</v>
      </c>
      <c r="G6" s="26" t="s">
        <v>94</v>
      </c>
      <c r="H6" s="26" t="s">
        <v>107</v>
      </c>
      <c r="I6" s="26" t="s">
        <v>96</v>
      </c>
      <c r="J6" s="27">
        <f>IF(D6="","",IF(COUNTIF(SERVICOS!$A$3:$A$31,D6)=0,"",INDEX(SERVICOS!$C$3:$C$31,MATCH(D6,SERVICOS!$A$3:$A$31,0))))</f>
        <v>45</v>
      </c>
      <c r="K6" s="27">
        <f>IF(D6="","",IF(COUNTIF(SERVICOS!$A$3:$A$31,D6)=0,"",INDEX(SERVICOS!$D$3:$D$31,MATCH(D6,SERVICOS!$A$3:$A$31,0))))</f>
        <v>10</v>
      </c>
      <c r="L6" s="28">
        <f t="shared" si="0"/>
        <v>0.44791666666666669</v>
      </c>
      <c r="M6" s="28">
        <f t="shared" si="1"/>
        <v>0.4548611111111111</v>
      </c>
      <c r="N6" s="29">
        <f>IF(D6="","",IF(COUNTIF(SERVICOS!$A$3:$A$31,D6)=0,"",INDEX(SERVICOS!$E$3:$E$31,MATCH(D6,SERVICOS!$A$3:$A$31,0))))</f>
        <v>140</v>
      </c>
      <c r="O6" s="30">
        <v>-140</v>
      </c>
      <c r="P6" s="31">
        <f t="shared" si="2"/>
        <v>0</v>
      </c>
      <c r="Q6" s="30">
        <v>0</v>
      </c>
      <c r="R6" s="31">
        <f t="shared" si="3"/>
        <v>0</v>
      </c>
      <c r="S6" s="32" t="str">
        <f t="shared" si="4"/>
        <v>SEM COBRANÇA</v>
      </c>
      <c r="T6" s="26"/>
      <c r="U6" s="24"/>
      <c r="V6" s="26" t="s">
        <v>108</v>
      </c>
      <c r="W6" s="24"/>
      <c r="X6" s="33" t="s">
        <v>99</v>
      </c>
      <c r="Y6" s="34" t="str">
        <f ca="1">IF(A6="","",IF(H6&lt;&gt;"Agendado","",IF(A6&lt;TODAY(),"AGENDAMENTO PASSADO",IF(A6=TODAY(),"HOJE",IF(A6=TODAY()+1,IF(I6="Pendente","AMANHÃ - CONFIRMAR","AMANHÃ"),IF(A6&lt;=TODAY()+CONFIG!$B$5,"PRÓXIMOS "&amp;CONFIG!$B$5&amp;" DIAS",""))))))</f>
        <v/>
      </c>
      <c r="Z6" s="32" t="str">
        <f t="shared" si="5"/>
        <v/>
      </c>
    </row>
    <row r="7" spans="1:26">
      <c r="A7" s="24">
        <v>46232</v>
      </c>
      <c r="B7" s="25">
        <v>0.66666666666666663</v>
      </c>
      <c r="C7" s="26" t="s">
        <v>109</v>
      </c>
      <c r="D7" s="26" t="s">
        <v>110</v>
      </c>
      <c r="E7" s="26" t="s">
        <v>111</v>
      </c>
      <c r="F7" s="26" t="s">
        <v>102</v>
      </c>
      <c r="G7" s="26" t="s">
        <v>103</v>
      </c>
      <c r="H7" s="26" t="s">
        <v>95</v>
      </c>
      <c r="I7" s="26" t="s">
        <v>112</v>
      </c>
      <c r="J7" s="27">
        <f>IF(D7="","",IF(COUNTIF(SERVICOS!$A$3:$A$31,D7)=0,"",INDEX(SERVICOS!$C$3:$C$31,MATCH(D7,SERVICOS!$A$3:$A$31,0))))</f>
        <v>60</v>
      </c>
      <c r="K7" s="27">
        <f>IF(D7="","",IF(COUNTIF(SERVICOS!$A$3:$A$31,D7)=0,"",INDEX(SERVICOS!$D$3:$D$31,MATCH(D7,SERVICOS!$A$3:$A$31,0))))</f>
        <v>15</v>
      </c>
      <c r="L7" s="28">
        <f t="shared" si="0"/>
        <v>0.70833333333333326</v>
      </c>
      <c r="M7" s="28">
        <f t="shared" si="1"/>
        <v>0.71874999999999989</v>
      </c>
      <c r="N7" s="29">
        <f>IF(D7="","",IF(COUNTIF(SERVICOS!$A$3:$A$31,D7)=0,"",INDEX(SERVICOS!$E$3:$E$31,MATCH(D7,SERVICOS!$A$3:$A$31,0))))</f>
        <v>220</v>
      </c>
      <c r="O7" s="30">
        <v>0</v>
      </c>
      <c r="P7" s="31">
        <f t="shared" si="2"/>
        <v>220</v>
      </c>
      <c r="Q7" s="30">
        <v>220</v>
      </c>
      <c r="R7" s="31">
        <f t="shared" si="3"/>
        <v>0</v>
      </c>
      <c r="S7" s="32" t="str">
        <f t="shared" si="4"/>
        <v>PAGO</v>
      </c>
      <c r="T7" s="26" t="s">
        <v>113</v>
      </c>
      <c r="U7" s="24">
        <v>46233</v>
      </c>
      <c r="V7" s="26" t="s">
        <v>114</v>
      </c>
      <c r="W7" s="24"/>
      <c r="X7" s="33" t="s">
        <v>99</v>
      </c>
      <c r="Y7" s="34" t="str">
        <f ca="1">IF(A7="","",IF(H7&lt;&gt;"Agendado","",IF(A7&lt;TODAY(),"AGENDAMENTO PASSADO",IF(A7=TODAY(),"HOJE",IF(A7=TODAY()+1,IF(I7="Pendente","AMANHÃ - CONFIRMAR","AMANHÃ"),IF(A7&lt;=TODAY()+CONFIG!$B$5,"PRÓXIMOS "&amp;CONFIG!$B$5&amp;" DIAS",""))))))</f>
        <v/>
      </c>
      <c r="Z7" s="32" t="str">
        <f t="shared" si="5"/>
        <v/>
      </c>
    </row>
    <row r="8" spans="1:26">
      <c r="A8" s="24">
        <v>46237</v>
      </c>
      <c r="B8" s="25">
        <v>0.35416666666666669</v>
      </c>
      <c r="C8" s="26" t="s">
        <v>115</v>
      </c>
      <c r="D8" s="26" t="s">
        <v>116</v>
      </c>
      <c r="E8" s="26" t="s">
        <v>92</v>
      </c>
      <c r="F8" s="26" t="s">
        <v>93</v>
      </c>
      <c r="G8" s="26" t="s">
        <v>94</v>
      </c>
      <c r="H8" s="26" t="s">
        <v>95</v>
      </c>
      <c r="I8" s="26" t="s">
        <v>96</v>
      </c>
      <c r="J8" s="27">
        <f>IF(D8="","",IF(COUNTIF(SERVICOS!$A$3:$A$31,D8)=0,"",INDEX(SERVICOS!$C$3:$C$31,MATCH(D8,SERVICOS!$A$3:$A$31,0))))</f>
        <v>90</v>
      </c>
      <c r="K8" s="27">
        <f>IF(D8="","",IF(COUNTIF(SERVICOS!$A$3:$A$31,D8)=0,"",INDEX(SERVICOS!$D$3:$D$31,MATCH(D8,SERVICOS!$A$3:$A$31,0))))</f>
        <v>15</v>
      </c>
      <c r="L8" s="28">
        <f t="shared" si="0"/>
        <v>0.41666666666666669</v>
      </c>
      <c r="M8" s="28">
        <f t="shared" si="1"/>
        <v>0.42708333333333337</v>
      </c>
      <c r="N8" s="29">
        <f>IF(D8="","",IF(COUNTIF(SERVICOS!$A$3:$A$31,D8)=0,"",INDEX(SERVICOS!$E$3:$E$31,MATCH(D8,SERVICOS!$A$3:$A$31,0))))</f>
        <v>250</v>
      </c>
      <c r="O8" s="30">
        <v>0</v>
      </c>
      <c r="P8" s="31">
        <f t="shared" si="2"/>
        <v>250</v>
      </c>
      <c r="Q8" s="30">
        <v>250</v>
      </c>
      <c r="R8" s="31">
        <f t="shared" si="3"/>
        <v>0</v>
      </c>
      <c r="S8" s="32" t="str">
        <f t="shared" si="4"/>
        <v>PAGO</v>
      </c>
      <c r="T8" s="26" t="s">
        <v>117</v>
      </c>
      <c r="U8" s="24">
        <v>46237</v>
      </c>
      <c r="V8" s="26" t="s">
        <v>98</v>
      </c>
      <c r="W8" s="24"/>
      <c r="X8" s="33" t="s">
        <v>99</v>
      </c>
      <c r="Y8" s="34" t="str">
        <f ca="1">IF(A8="","",IF(H8&lt;&gt;"Agendado","",IF(A8&lt;TODAY(),"AGENDAMENTO PASSADO",IF(A8=TODAY(),"HOJE",IF(A8=TODAY()+1,IF(I8="Pendente","AMANHÃ - CONFIRMAR","AMANHÃ"),IF(A8&lt;=TODAY()+CONFIG!$B$5,"PRÓXIMOS "&amp;CONFIG!$B$5&amp;" DIAS",""))))))</f>
        <v/>
      </c>
      <c r="Z8" s="32" t="str">
        <f t="shared" si="5"/>
        <v/>
      </c>
    </row>
    <row r="9" spans="1:26">
      <c r="A9" s="24">
        <v>46239</v>
      </c>
      <c r="B9" s="25">
        <v>0.625</v>
      </c>
      <c r="C9" s="26" t="s">
        <v>118</v>
      </c>
      <c r="D9" s="26" t="s">
        <v>101</v>
      </c>
      <c r="E9" s="26" t="s">
        <v>92</v>
      </c>
      <c r="F9" s="26" t="s">
        <v>102</v>
      </c>
      <c r="G9" s="26" t="s">
        <v>103</v>
      </c>
      <c r="H9" s="26" t="s">
        <v>119</v>
      </c>
      <c r="I9" s="26" t="s">
        <v>120</v>
      </c>
      <c r="J9" s="27">
        <f>IF(D9="","",IF(COUNTIF(SERVICOS!$A$3:$A$31,D9)=0,"",INDEX(SERVICOS!$C$3:$C$31,MATCH(D9,SERVICOS!$A$3:$A$31,0))))</f>
        <v>60</v>
      </c>
      <c r="K9" s="27">
        <f>IF(D9="","",IF(COUNTIF(SERVICOS!$A$3:$A$31,D9)=0,"",INDEX(SERVICOS!$D$3:$D$31,MATCH(D9,SERVICOS!$A$3:$A$31,0))))</f>
        <v>10</v>
      </c>
      <c r="L9" s="28">
        <f t="shared" si="0"/>
        <v>0.66666666666666663</v>
      </c>
      <c r="M9" s="28">
        <f t="shared" si="1"/>
        <v>0.67361111111111105</v>
      </c>
      <c r="N9" s="29">
        <f>IF(D9="","",IF(COUNTIF(SERVICOS!$A$3:$A$31,D9)=0,"",INDEX(SERVICOS!$E$3:$E$31,MATCH(D9,SERVICOS!$A$3:$A$31,0))))</f>
        <v>160</v>
      </c>
      <c r="O9" s="30">
        <v>-160</v>
      </c>
      <c r="P9" s="31">
        <f t="shared" si="2"/>
        <v>0</v>
      </c>
      <c r="Q9" s="30">
        <v>0</v>
      </c>
      <c r="R9" s="31">
        <f t="shared" si="3"/>
        <v>0</v>
      </c>
      <c r="S9" s="32" t="str">
        <f t="shared" si="4"/>
        <v>SEM COBRANÇA</v>
      </c>
      <c r="T9" s="26"/>
      <c r="U9" s="24"/>
      <c r="V9" s="26" t="s">
        <v>121</v>
      </c>
      <c r="W9" s="24"/>
      <c r="X9" s="33" t="s">
        <v>99</v>
      </c>
      <c r="Y9" s="34" t="str">
        <f ca="1">IF(A9="","",IF(H9&lt;&gt;"Agendado","",IF(A9&lt;TODAY(),"AGENDAMENTO PASSADO",IF(A9=TODAY(),"HOJE",IF(A9=TODAY()+1,IF(I9="Pendente","AMANHÃ - CONFIRMAR","AMANHÃ"),IF(A9&lt;=TODAY()+CONFIG!$B$5,"PRÓXIMOS "&amp;CONFIG!$B$5&amp;" DIAS",""))))))</f>
        <v/>
      </c>
      <c r="Z9" s="32" t="str">
        <f t="shared" si="5"/>
        <v/>
      </c>
    </row>
    <row r="10" spans="1:26">
      <c r="A10" s="24">
        <v>46242</v>
      </c>
      <c r="B10" s="25">
        <v>0.45833333333333331</v>
      </c>
      <c r="C10" s="26" t="s">
        <v>90</v>
      </c>
      <c r="D10" s="26" t="s">
        <v>106</v>
      </c>
      <c r="E10" s="26" t="s">
        <v>92</v>
      </c>
      <c r="F10" s="26" t="s">
        <v>93</v>
      </c>
      <c r="G10" s="26" t="s">
        <v>94</v>
      </c>
      <c r="H10" s="26" t="s">
        <v>95</v>
      </c>
      <c r="I10" s="26" t="s">
        <v>96</v>
      </c>
      <c r="J10" s="27">
        <f>IF(D10="","",IF(COUNTIF(SERVICOS!$A$3:$A$31,D10)=0,"",INDEX(SERVICOS!$C$3:$C$31,MATCH(D10,SERVICOS!$A$3:$A$31,0))))</f>
        <v>45</v>
      </c>
      <c r="K10" s="27">
        <f>IF(D10="","",IF(COUNTIF(SERVICOS!$A$3:$A$31,D10)=0,"",INDEX(SERVICOS!$D$3:$D$31,MATCH(D10,SERVICOS!$A$3:$A$31,0))))</f>
        <v>10</v>
      </c>
      <c r="L10" s="28">
        <f t="shared" si="0"/>
        <v>0.48958333333333331</v>
      </c>
      <c r="M10" s="28">
        <f t="shared" si="1"/>
        <v>0.49652777777777773</v>
      </c>
      <c r="N10" s="29">
        <f>IF(D10="","",IF(COUNTIF(SERVICOS!$A$3:$A$31,D10)=0,"",INDEX(SERVICOS!$E$3:$E$31,MATCH(D10,SERVICOS!$A$3:$A$31,0))))</f>
        <v>140</v>
      </c>
      <c r="O10" s="30">
        <v>0</v>
      </c>
      <c r="P10" s="31">
        <f t="shared" si="2"/>
        <v>140</v>
      </c>
      <c r="Q10" s="30">
        <v>100</v>
      </c>
      <c r="R10" s="31">
        <f t="shared" si="3"/>
        <v>40</v>
      </c>
      <c r="S10" s="32" t="str">
        <f t="shared" si="4"/>
        <v>PARCIAL</v>
      </c>
      <c r="T10" s="26" t="s">
        <v>97</v>
      </c>
      <c r="U10" s="24">
        <v>46242</v>
      </c>
      <c r="V10" s="26" t="s">
        <v>108</v>
      </c>
      <c r="W10" s="24"/>
      <c r="X10" s="33" t="s">
        <v>122</v>
      </c>
      <c r="Y10" s="34" t="str">
        <f ca="1">IF(A10="","",IF(H10&lt;&gt;"Agendado","",IF(A10&lt;TODAY(),"AGENDAMENTO PASSADO",IF(A10=TODAY(),"HOJE",IF(A10=TODAY()+1,IF(I10="Pendente","AMANHÃ - CONFIRMAR","AMANHÃ"),IF(A10&lt;=TODAY()+CONFIG!$B$5,"PRÓXIMOS "&amp;CONFIG!$B$5&amp;" DIAS",""))))))</f>
        <v/>
      </c>
      <c r="Z10" s="32" t="str">
        <f t="shared" si="5"/>
        <v/>
      </c>
    </row>
    <row r="11" spans="1:26">
      <c r="A11" s="24">
        <v>46245</v>
      </c>
      <c r="B11" s="25">
        <v>0.375</v>
      </c>
      <c r="C11" s="26" t="s">
        <v>100</v>
      </c>
      <c r="D11" s="26" t="s">
        <v>101</v>
      </c>
      <c r="E11" s="26" t="s">
        <v>92</v>
      </c>
      <c r="F11" s="26" t="s">
        <v>102</v>
      </c>
      <c r="G11" s="26" t="s">
        <v>103</v>
      </c>
      <c r="H11" s="26" t="s">
        <v>123</v>
      </c>
      <c r="I11" s="26" t="s">
        <v>96</v>
      </c>
      <c r="J11" s="27">
        <f>IF(D11="","",IF(COUNTIF(SERVICOS!$A$3:$A$31,D11)=0,"",INDEX(SERVICOS!$C$3:$C$31,MATCH(D11,SERVICOS!$A$3:$A$31,0))))</f>
        <v>60</v>
      </c>
      <c r="K11" s="27">
        <f>IF(D11="","",IF(COUNTIF(SERVICOS!$A$3:$A$31,D11)=0,"",INDEX(SERVICOS!$D$3:$D$31,MATCH(D11,SERVICOS!$A$3:$A$31,0))))</f>
        <v>10</v>
      </c>
      <c r="L11" s="28">
        <f t="shared" si="0"/>
        <v>0.41666666666666669</v>
      </c>
      <c r="M11" s="28">
        <f t="shared" si="1"/>
        <v>0.4236111111111111</v>
      </c>
      <c r="N11" s="29">
        <f>IF(D11="","",IF(COUNTIF(SERVICOS!$A$3:$A$31,D11)=0,"",INDEX(SERVICOS!$E$3:$E$31,MATCH(D11,SERVICOS!$A$3:$A$31,0))))</f>
        <v>160</v>
      </c>
      <c r="O11" s="30">
        <v>0</v>
      </c>
      <c r="P11" s="31">
        <f t="shared" si="2"/>
        <v>160</v>
      </c>
      <c r="Q11" s="30">
        <v>0</v>
      </c>
      <c r="R11" s="31">
        <f t="shared" si="3"/>
        <v>160</v>
      </c>
      <c r="S11" s="32" t="str">
        <f t="shared" si="4"/>
        <v>PENDENTE</v>
      </c>
      <c r="T11" s="26"/>
      <c r="U11" s="24"/>
      <c r="V11" s="26" t="s">
        <v>108</v>
      </c>
      <c r="W11" s="24"/>
      <c r="X11" s="33" t="s">
        <v>124</v>
      </c>
      <c r="Y11" s="34" t="str">
        <f ca="1">IF(A11="","",IF(H11&lt;&gt;"Agendado","",IF(A11&lt;TODAY(),"AGENDAMENTO PASSADO",IF(A11=TODAY(),"HOJE",IF(A11=TODAY()+1,IF(I11="Pendente","AMANHÃ - CONFIRMAR","AMANHÃ"),IF(A11&lt;=TODAY()+CONFIG!$B$5,"PRÓXIMOS "&amp;CONFIG!$B$5&amp;" DIAS",""))))))</f>
        <v>HOJE</v>
      </c>
      <c r="Z11" s="32" t="str">
        <f t="shared" si="5"/>
        <v/>
      </c>
    </row>
    <row r="12" spans="1:26">
      <c r="A12" s="24">
        <v>46246</v>
      </c>
      <c r="B12" s="25">
        <v>0.41666666666666669</v>
      </c>
      <c r="C12" s="26" t="s">
        <v>105</v>
      </c>
      <c r="D12" s="26" t="s">
        <v>91</v>
      </c>
      <c r="E12" s="26" t="s">
        <v>92</v>
      </c>
      <c r="F12" s="26" t="s">
        <v>93</v>
      </c>
      <c r="G12" s="26" t="s">
        <v>94</v>
      </c>
      <c r="H12" s="26" t="s">
        <v>123</v>
      </c>
      <c r="I12" s="26" t="s">
        <v>120</v>
      </c>
      <c r="J12" s="27">
        <f>IF(D12="","",IF(COUNTIF(SERVICOS!$A$3:$A$31,D12)=0,"",INDEX(SERVICOS!$C$3:$C$31,MATCH(D12,SERVICOS!$A$3:$A$31,0))))</f>
        <v>60</v>
      </c>
      <c r="K12" s="27">
        <f>IF(D12="","",IF(COUNTIF(SERVICOS!$A$3:$A$31,D12)=0,"",INDEX(SERVICOS!$D$3:$D$31,MATCH(D12,SERVICOS!$A$3:$A$31,0))))</f>
        <v>15</v>
      </c>
      <c r="L12" s="28">
        <f t="shared" si="0"/>
        <v>0.45833333333333337</v>
      </c>
      <c r="M12" s="28">
        <f t="shared" si="1"/>
        <v>0.46875000000000006</v>
      </c>
      <c r="N12" s="29">
        <f>IF(D12="","",IF(COUNTIF(SERVICOS!$A$3:$A$31,D12)=0,"",INDEX(SERVICOS!$E$3:$E$31,MATCH(D12,SERVICOS!$A$3:$A$31,0))))</f>
        <v>180</v>
      </c>
      <c r="O12" s="30">
        <v>0</v>
      </c>
      <c r="P12" s="31">
        <f t="shared" si="2"/>
        <v>180</v>
      </c>
      <c r="Q12" s="30">
        <v>50</v>
      </c>
      <c r="R12" s="31">
        <f t="shared" si="3"/>
        <v>130</v>
      </c>
      <c r="S12" s="32" t="str">
        <f t="shared" si="4"/>
        <v>PARCIAL</v>
      </c>
      <c r="T12" s="26" t="s">
        <v>97</v>
      </c>
      <c r="U12" s="24">
        <v>46244</v>
      </c>
      <c r="V12" s="26" t="s">
        <v>104</v>
      </c>
      <c r="W12" s="24"/>
      <c r="X12" s="33" t="s">
        <v>125</v>
      </c>
      <c r="Y12" s="34" t="str">
        <f ca="1">IF(A12="","",IF(H12&lt;&gt;"Agendado","",IF(A12&lt;TODAY(),"AGENDAMENTO PASSADO",IF(A12=TODAY(),"HOJE",IF(A12=TODAY()+1,IF(I12="Pendente","AMANHÃ - CONFIRMAR","AMANHÃ"),IF(A12&lt;=TODAY()+CONFIG!$B$5,"PRÓXIMOS "&amp;CONFIG!$B$5&amp;" DIAS",""))))))</f>
        <v>AMANHÃ - CONFIRMAR</v>
      </c>
      <c r="Z12" s="32" t="str">
        <f t="shared" si="5"/>
        <v/>
      </c>
    </row>
    <row r="13" spans="1:26">
      <c r="A13" s="24">
        <v>46247</v>
      </c>
      <c r="B13" s="25">
        <v>0.58333333333333337</v>
      </c>
      <c r="C13" s="26" t="s">
        <v>109</v>
      </c>
      <c r="D13" s="26" t="s">
        <v>110</v>
      </c>
      <c r="E13" s="26" t="s">
        <v>111</v>
      </c>
      <c r="F13" s="26" t="s">
        <v>102</v>
      </c>
      <c r="G13" s="26" t="s">
        <v>103</v>
      </c>
      <c r="H13" s="26" t="s">
        <v>123</v>
      </c>
      <c r="I13" s="26" t="s">
        <v>96</v>
      </c>
      <c r="J13" s="27">
        <f>IF(D13="","",IF(COUNTIF(SERVICOS!$A$3:$A$31,D13)=0,"",INDEX(SERVICOS!$C$3:$C$31,MATCH(D13,SERVICOS!$A$3:$A$31,0))))</f>
        <v>60</v>
      </c>
      <c r="K13" s="27">
        <f>IF(D13="","",IF(COUNTIF(SERVICOS!$A$3:$A$31,D13)=0,"",INDEX(SERVICOS!$D$3:$D$31,MATCH(D13,SERVICOS!$A$3:$A$31,0))))</f>
        <v>15</v>
      </c>
      <c r="L13" s="28">
        <f t="shared" si="0"/>
        <v>0.625</v>
      </c>
      <c r="M13" s="28">
        <f t="shared" si="1"/>
        <v>0.63541666666666663</v>
      </c>
      <c r="N13" s="29">
        <f>IF(D13="","",IF(COUNTIF(SERVICOS!$A$3:$A$31,D13)=0,"",INDEX(SERVICOS!$E$3:$E$31,MATCH(D13,SERVICOS!$A$3:$A$31,0))))</f>
        <v>220</v>
      </c>
      <c r="O13" s="30">
        <v>20</v>
      </c>
      <c r="P13" s="31">
        <f t="shared" si="2"/>
        <v>240</v>
      </c>
      <c r="Q13" s="30">
        <v>0</v>
      </c>
      <c r="R13" s="31">
        <f t="shared" si="3"/>
        <v>240</v>
      </c>
      <c r="S13" s="32" t="str">
        <f t="shared" si="4"/>
        <v>PENDENTE</v>
      </c>
      <c r="T13" s="26"/>
      <c r="U13" s="24"/>
      <c r="V13" s="26" t="s">
        <v>114</v>
      </c>
      <c r="W13" s="24"/>
      <c r="X13" s="33" t="s">
        <v>126</v>
      </c>
      <c r="Y13" s="34" t="str">
        <f ca="1">IF(A13="","",IF(H13&lt;&gt;"Agendado","",IF(A13&lt;TODAY(),"AGENDAMENTO PASSADO",IF(A13=TODAY(),"HOJE",IF(A13=TODAY()+1,IF(I13="Pendente","AMANHÃ - CONFIRMAR","AMANHÃ"),IF(A13&lt;=TODAY()+CONFIG!$B$5,"PRÓXIMOS "&amp;CONFIG!$B$5&amp;" DIAS",""))))))</f>
        <v>PRÓXIMOS 7 DIAS</v>
      </c>
      <c r="Z13" s="32" t="str">
        <f t="shared" si="5"/>
        <v/>
      </c>
    </row>
    <row r="14" spans="1:26">
      <c r="A14" s="24">
        <v>46251</v>
      </c>
      <c r="B14" s="25">
        <v>0.375</v>
      </c>
      <c r="C14" s="26" t="s">
        <v>115</v>
      </c>
      <c r="D14" s="26" t="s">
        <v>116</v>
      </c>
      <c r="E14" s="26" t="s">
        <v>92</v>
      </c>
      <c r="F14" s="26" t="s">
        <v>93</v>
      </c>
      <c r="G14" s="26" t="s">
        <v>94</v>
      </c>
      <c r="H14" s="26" t="s">
        <v>123</v>
      </c>
      <c r="I14" s="26" t="s">
        <v>120</v>
      </c>
      <c r="J14" s="27">
        <f>IF(D14="","",IF(COUNTIF(SERVICOS!$A$3:$A$31,D14)=0,"",INDEX(SERVICOS!$C$3:$C$31,MATCH(D14,SERVICOS!$A$3:$A$31,0))))</f>
        <v>90</v>
      </c>
      <c r="K14" s="27">
        <f>IF(D14="","",IF(COUNTIF(SERVICOS!$A$3:$A$31,D14)=0,"",INDEX(SERVICOS!$D$3:$D$31,MATCH(D14,SERVICOS!$A$3:$A$31,0))))</f>
        <v>15</v>
      </c>
      <c r="L14" s="28">
        <f t="shared" si="0"/>
        <v>0.4375</v>
      </c>
      <c r="M14" s="28">
        <f t="shared" si="1"/>
        <v>0.44791666666666669</v>
      </c>
      <c r="N14" s="29">
        <f>IF(D14="","",IF(COUNTIF(SERVICOS!$A$3:$A$31,D14)=0,"",INDEX(SERVICOS!$E$3:$E$31,MATCH(D14,SERVICOS!$A$3:$A$31,0))))</f>
        <v>250</v>
      </c>
      <c r="O14" s="30">
        <v>0</v>
      </c>
      <c r="P14" s="31">
        <f t="shared" si="2"/>
        <v>250</v>
      </c>
      <c r="Q14" s="30">
        <v>0</v>
      </c>
      <c r="R14" s="31">
        <f t="shared" si="3"/>
        <v>250</v>
      </c>
      <c r="S14" s="32" t="str">
        <f t="shared" si="4"/>
        <v>PENDENTE</v>
      </c>
      <c r="T14" s="26"/>
      <c r="U14" s="24"/>
      <c r="V14" s="26" t="s">
        <v>98</v>
      </c>
      <c r="W14" s="24"/>
      <c r="X14" s="33" t="s">
        <v>99</v>
      </c>
      <c r="Y14" s="34" t="str">
        <f ca="1">IF(A14="","",IF(H14&lt;&gt;"Agendado","",IF(A14&lt;TODAY(),"AGENDAMENTO PASSADO",IF(A14=TODAY(),"HOJE",IF(A14=TODAY()+1,IF(I14="Pendente","AMANHÃ - CONFIRMAR","AMANHÃ"),IF(A14&lt;=TODAY()+CONFIG!$B$5,"PRÓXIMOS "&amp;CONFIG!$B$5&amp;" DIAS",""))))))</f>
        <v>PRÓXIMOS 7 DIAS</v>
      </c>
      <c r="Z14" s="32" t="str">
        <f t="shared" si="5"/>
        <v/>
      </c>
    </row>
    <row r="15" spans="1:26">
      <c r="A15" s="24">
        <v>46259</v>
      </c>
      <c r="B15" s="25">
        <v>0.66666666666666663</v>
      </c>
      <c r="C15" s="26" t="s">
        <v>118</v>
      </c>
      <c r="D15" s="26" t="s">
        <v>106</v>
      </c>
      <c r="E15" s="26" t="s">
        <v>92</v>
      </c>
      <c r="F15" s="26" t="s">
        <v>93</v>
      </c>
      <c r="G15" s="26" t="s">
        <v>94</v>
      </c>
      <c r="H15" s="26" t="s">
        <v>123</v>
      </c>
      <c r="I15" s="26" t="s">
        <v>96</v>
      </c>
      <c r="J15" s="27">
        <f>IF(D15="","",IF(COUNTIF(SERVICOS!$A$3:$A$31,D15)=0,"",INDEX(SERVICOS!$C$3:$C$31,MATCH(D15,SERVICOS!$A$3:$A$31,0))))</f>
        <v>45</v>
      </c>
      <c r="K15" s="27">
        <f>IF(D15="","",IF(COUNTIF(SERVICOS!$A$3:$A$31,D15)=0,"",INDEX(SERVICOS!$D$3:$D$31,MATCH(D15,SERVICOS!$A$3:$A$31,0))))</f>
        <v>10</v>
      </c>
      <c r="L15" s="28">
        <f t="shared" si="0"/>
        <v>0.69791666666666663</v>
      </c>
      <c r="M15" s="28">
        <f t="shared" si="1"/>
        <v>0.70486111111111105</v>
      </c>
      <c r="N15" s="29">
        <f>IF(D15="","",IF(COUNTIF(SERVICOS!$A$3:$A$31,D15)=0,"",INDEX(SERVICOS!$E$3:$E$31,MATCH(D15,SERVICOS!$A$3:$A$31,0))))</f>
        <v>140</v>
      </c>
      <c r="O15" s="30">
        <v>0</v>
      </c>
      <c r="P15" s="31">
        <f t="shared" si="2"/>
        <v>140</v>
      </c>
      <c r="Q15" s="30">
        <v>0</v>
      </c>
      <c r="R15" s="31">
        <f t="shared" si="3"/>
        <v>140</v>
      </c>
      <c r="S15" s="32" t="str">
        <f t="shared" si="4"/>
        <v>PENDENTE</v>
      </c>
      <c r="T15" s="26"/>
      <c r="U15" s="24"/>
      <c r="V15" s="26" t="s">
        <v>121</v>
      </c>
      <c r="W15" s="24"/>
      <c r="X15" s="33" t="s">
        <v>99</v>
      </c>
      <c r="Y15" s="34" t="str">
        <f ca="1">IF(A15="","",IF(H15&lt;&gt;"Agendado","",IF(A15&lt;TODAY(),"AGENDAMENTO PASSADO",IF(A15=TODAY(),"HOJE",IF(A15=TODAY()+1,IF(I15="Pendente","AMANHÃ - CONFIRMAR","AMANHÃ"),IF(A15&lt;=TODAY()+CONFIG!$B$5,"PRÓXIMOS "&amp;CONFIG!$B$5&amp;" DIAS",""))))))</f>
        <v/>
      </c>
      <c r="Z15" s="32" t="str">
        <f t="shared" si="5"/>
        <v/>
      </c>
    </row>
    <row r="16" spans="1:26">
      <c r="A16" s="24"/>
      <c r="B16" s="25"/>
      <c r="C16" s="26"/>
      <c r="D16" s="26"/>
      <c r="E16" s="26"/>
      <c r="F16" s="26"/>
      <c r="G16" s="26"/>
      <c r="H16" s="26"/>
      <c r="I16" s="26"/>
      <c r="J16" s="27" t="str">
        <f>IF(D16="","",IF(COUNTIF(SERVICOS!$A$3:$A$31,D16)=0,"",INDEX(SERVICOS!$C$3:$C$31,MATCH(D16,SERVICOS!$A$3:$A$31,0))))</f>
        <v/>
      </c>
      <c r="K16" s="27" t="str">
        <f>IF(D16="","",IF(COUNTIF(SERVICOS!$A$3:$A$31,D16)=0,"",INDEX(SERVICOS!$D$3:$D$31,MATCH(D16,SERVICOS!$A$3:$A$31,0))))</f>
        <v/>
      </c>
      <c r="L16" s="28" t="str">
        <f t="shared" si="0"/>
        <v/>
      </c>
      <c r="M16" s="28" t="str">
        <f t="shared" si="1"/>
        <v/>
      </c>
      <c r="N16" s="29" t="str">
        <f>IF(D16="","",IF(COUNTIF(SERVICOS!$A$3:$A$31,D16)=0,"",INDEX(SERVICOS!$E$3:$E$31,MATCH(D16,SERVICOS!$A$3:$A$31,0))))</f>
        <v/>
      </c>
      <c r="O16" s="30"/>
      <c r="P16" s="31" t="str">
        <f t="shared" si="2"/>
        <v/>
      </c>
      <c r="Q16" s="30"/>
      <c r="R16" s="31" t="str">
        <f t="shared" si="3"/>
        <v/>
      </c>
      <c r="S16" s="32" t="str">
        <f t="shared" si="4"/>
        <v/>
      </c>
      <c r="T16" s="26"/>
      <c r="U16" s="24"/>
      <c r="V16" s="26"/>
      <c r="W16" s="24"/>
      <c r="X16" s="33"/>
      <c r="Y16" s="34" t="str">
        <f ca="1">IF(A16="","",IF(H16&lt;&gt;"Agendado","",IF(A16&lt;TODAY(),"AGENDAMENTO PASSADO",IF(A16=TODAY(),"HOJE",IF(A16=TODAY()+1,IF(I16="Pendente","AMANHÃ - CONFIRMAR","AMANHÃ"),IF(A16&lt;=TODAY()+CONFIG!$B$5,"PRÓXIMOS "&amp;CONFIG!$B$5&amp;" DIAS",""))))))</f>
        <v/>
      </c>
      <c r="Z16" s="32" t="str">
        <f t="shared" si="5"/>
        <v/>
      </c>
    </row>
    <row r="17" spans="1:26">
      <c r="A17" s="24"/>
      <c r="B17" s="25"/>
      <c r="C17" s="26"/>
      <c r="D17" s="26"/>
      <c r="E17" s="26"/>
      <c r="F17" s="26"/>
      <c r="G17" s="26"/>
      <c r="H17" s="26"/>
      <c r="I17" s="26"/>
      <c r="J17" s="27" t="str">
        <f>IF(D17="","",IF(COUNTIF(SERVICOS!$A$3:$A$31,D17)=0,"",INDEX(SERVICOS!$C$3:$C$31,MATCH(D17,SERVICOS!$A$3:$A$31,0))))</f>
        <v/>
      </c>
      <c r="K17" s="27" t="str">
        <f>IF(D17="","",IF(COUNTIF(SERVICOS!$A$3:$A$31,D17)=0,"",INDEX(SERVICOS!$D$3:$D$31,MATCH(D17,SERVICOS!$A$3:$A$31,0))))</f>
        <v/>
      </c>
      <c r="L17" s="28" t="str">
        <f t="shared" si="0"/>
        <v/>
      </c>
      <c r="M17" s="28" t="str">
        <f t="shared" si="1"/>
        <v/>
      </c>
      <c r="N17" s="29" t="str">
        <f>IF(D17="","",IF(COUNTIF(SERVICOS!$A$3:$A$31,D17)=0,"",INDEX(SERVICOS!$E$3:$E$31,MATCH(D17,SERVICOS!$A$3:$A$31,0))))</f>
        <v/>
      </c>
      <c r="O17" s="30"/>
      <c r="P17" s="31" t="str">
        <f t="shared" si="2"/>
        <v/>
      </c>
      <c r="Q17" s="30"/>
      <c r="R17" s="31" t="str">
        <f t="shared" si="3"/>
        <v/>
      </c>
      <c r="S17" s="32" t="str">
        <f t="shared" si="4"/>
        <v/>
      </c>
      <c r="T17" s="26"/>
      <c r="U17" s="24"/>
      <c r="V17" s="26"/>
      <c r="W17" s="24"/>
      <c r="X17" s="33"/>
      <c r="Y17" s="34" t="str">
        <f ca="1">IF(A17="","",IF(H17&lt;&gt;"Agendado","",IF(A17&lt;TODAY(),"AGENDAMENTO PASSADO",IF(A17=TODAY(),"HOJE",IF(A17=TODAY()+1,IF(I17="Pendente","AMANHÃ - CONFIRMAR","AMANHÃ"),IF(A17&lt;=TODAY()+CONFIG!$B$5,"PRÓXIMOS "&amp;CONFIG!$B$5&amp;" DIAS",""))))))</f>
        <v/>
      </c>
      <c r="Z17" s="32" t="str">
        <f t="shared" si="5"/>
        <v/>
      </c>
    </row>
    <row r="18" spans="1:26">
      <c r="A18" s="24"/>
      <c r="B18" s="25"/>
      <c r="C18" s="26"/>
      <c r="D18" s="26"/>
      <c r="E18" s="26"/>
      <c r="F18" s="26"/>
      <c r="G18" s="26"/>
      <c r="H18" s="26"/>
      <c r="I18" s="26"/>
      <c r="J18" s="27" t="str">
        <f>IF(D18="","",IF(COUNTIF(SERVICOS!$A$3:$A$31,D18)=0,"",INDEX(SERVICOS!$C$3:$C$31,MATCH(D18,SERVICOS!$A$3:$A$31,0))))</f>
        <v/>
      </c>
      <c r="K18" s="27" t="str">
        <f>IF(D18="","",IF(COUNTIF(SERVICOS!$A$3:$A$31,D18)=0,"",INDEX(SERVICOS!$D$3:$D$31,MATCH(D18,SERVICOS!$A$3:$A$31,0))))</f>
        <v/>
      </c>
      <c r="L18" s="28" t="str">
        <f t="shared" si="0"/>
        <v/>
      </c>
      <c r="M18" s="28" t="str">
        <f t="shared" si="1"/>
        <v/>
      </c>
      <c r="N18" s="29" t="str">
        <f>IF(D18="","",IF(COUNTIF(SERVICOS!$A$3:$A$31,D18)=0,"",INDEX(SERVICOS!$E$3:$E$31,MATCH(D18,SERVICOS!$A$3:$A$31,0))))</f>
        <v/>
      </c>
      <c r="O18" s="30"/>
      <c r="P18" s="31" t="str">
        <f t="shared" si="2"/>
        <v/>
      </c>
      <c r="Q18" s="30"/>
      <c r="R18" s="31" t="str">
        <f t="shared" si="3"/>
        <v/>
      </c>
      <c r="S18" s="32" t="str">
        <f t="shared" si="4"/>
        <v/>
      </c>
      <c r="T18" s="26"/>
      <c r="U18" s="24"/>
      <c r="V18" s="26"/>
      <c r="W18" s="24"/>
      <c r="X18" s="33"/>
      <c r="Y18" s="34" t="str">
        <f ca="1">IF(A18="","",IF(H18&lt;&gt;"Agendado","",IF(A18&lt;TODAY(),"AGENDAMENTO PASSADO",IF(A18=TODAY(),"HOJE",IF(A18=TODAY()+1,IF(I18="Pendente","AMANHÃ - CONFIRMAR","AMANHÃ"),IF(A18&lt;=TODAY()+CONFIG!$B$5,"PRÓXIMOS "&amp;CONFIG!$B$5&amp;" DIAS",""))))))</f>
        <v/>
      </c>
      <c r="Z18" s="32" t="str">
        <f t="shared" si="5"/>
        <v/>
      </c>
    </row>
    <row r="19" spans="1:26">
      <c r="A19" s="24"/>
      <c r="B19" s="25"/>
      <c r="C19" s="26"/>
      <c r="D19" s="26"/>
      <c r="E19" s="26"/>
      <c r="F19" s="26"/>
      <c r="G19" s="26"/>
      <c r="H19" s="26"/>
      <c r="I19" s="26"/>
      <c r="J19" s="27" t="str">
        <f>IF(D19="","",IF(COUNTIF(SERVICOS!$A$3:$A$31,D19)=0,"",INDEX(SERVICOS!$C$3:$C$31,MATCH(D19,SERVICOS!$A$3:$A$31,0))))</f>
        <v/>
      </c>
      <c r="K19" s="27" t="str">
        <f>IF(D19="","",IF(COUNTIF(SERVICOS!$A$3:$A$31,D19)=0,"",INDEX(SERVICOS!$D$3:$D$31,MATCH(D19,SERVICOS!$A$3:$A$31,0))))</f>
        <v/>
      </c>
      <c r="L19" s="28" t="str">
        <f t="shared" si="0"/>
        <v/>
      </c>
      <c r="M19" s="28" t="str">
        <f t="shared" si="1"/>
        <v/>
      </c>
      <c r="N19" s="29" t="str">
        <f>IF(D19="","",IF(COUNTIF(SERVICOS!$A$3:$A$31,D19)=0,"",INDEX(SERVICOS!$E$3:$E$31,MATCH(D19,SERVICOS!$A$3:$A$31,0))))</f>
        <v/>
      </c>
      <c r="O19" s="30"/>
      <c r="P19" s="31" t="str">
        <f t="shared" si="2"/>
        <v/>
      </c>
      <c r="Q19" s="30"/>
      <c r="R19" s="31" t="str">
        <f t="shared" si="3"/>
        <v/>
      </c>
      <c r="S19" s="32" t="str">
        <f t="shared" si="4"/>
        <v/>
      </c>
      <c r="T19" s="26"/>
      <c r="U19" s="24"/>
      <c r="V19" s="26"/>
      <c r="W19" s="24"/>
      <c r="X19" s="33"/>
      <c r="Y19" s="34" t="str">
        <f ca="1">IF(A19="","",IF(H19&lt;&gt;"Agendado","",IF(A19&lt;TODAY(),"AGENDAMENTO PASSADO",IF(A19=TODAY(),"HOJE",IF(A19=TODAY()+1,IF(I19="Pendente","AMANHÃ - CONFIRMAR","AMANHÃ"),IF(A19&lt;=TODAY()+CONFIG!$B$5,"PRÓXIMOS "&amp;CONFIG!$B$5&amp;" DIAS",""))))))</f>
        <v/>
      </c>
      <c r="Z19" s="32" t="str">
        <f t="shared" si="5"/>
        <v/>
      </c>
    </row>
    <row r="20" spans="1:26">
      <c r="A20" s="24"/>
      <c r="B20" s="25"/>
      <c r="C20" s="26"/>
      <c r="D20" s="26"/>
      <c r="E20" s="26"/>
      <c r="F20" s="26"/>
      <c r="G20" s="26"/>
      <c r="H20" s="26"/>
      <c r="I20" s="26"/>
      <c r="J20" s="27" t="str">
        <f>IF(D20="","",IF(COUNTIF(SERVICOS!$A$3:$A$31,D20)=0,"",INDEX(SERVICOS!$C$3:$C$31,MATCH(D20,SERVICOS!$A$3:$A$31,0))))</f>
        <v/>
      </c>
      <c r="K20" s="27" t="str">
        <f>IF(D20="","",IF(COUNTIF(SERVICOS!$A$3:$A$31,D20)=0,"",INDEX(SERVICOS!$D$3:$D$31,MATCH(D20,SERVICOS!$A$3:$A$31,0))))</f>
        <v/>
      </c>
      <c r="L20" s="28" t="str">
        <f t="shared" si="0"/>
        <v/>
      </c>
      <c r="M20" s="28" t="str">
        <f t="shared" si="1"/>
        <v/>
      </c>
      <c r="N20" s="29" t="str">
        <f>IF(D20="","",IF(COUNTIF(SERVICOS!$A$3:$A$31,D20)=0,"",INDEX(SERVICOS!$E$3:$E$31,MATCH(D20,SERVICOS!$A$3:$A$31,0))))</f>
        <v/>
      </c>
      <c r="O20" s="30"/>
      <c r="P20" s="31" t="str">
        <f t="shared" si="2"/>
        <v/>
      </c>
      <c r="Q20" s="30"/>
      <c r="R20" s="31" t="str">
        <f t="shared" si="3"/>
        <v/>
      </c>
      <c r="S20" s="32" t="str">
        <f t="shared" si="4"/>
        <v/>
      </c>
      <c r="T20" s="26"/>
      <c r="U20" s="24"/>
      <c r="V20" s="26"/>
      <c r="W20" s="24"/>
      <c r="X20" s="33"/>
      <c r="Y20" s="34" t="str">
        <f ca="1">IF(A20="","",IF(H20&lt;&gt;"Agendado","",IF(A20&lt;TODAY(),"AGENDAMENTO PASSADO",IF(A20=TODAY(),"HOJE",IF(A20=TODAY()+1,IF(I20="Pendente","AMANHÃ - CONFIRMAR","AMANHÃ"),IF(A20&lt;=TODAY()+CONFIG!$B$5,"PRÓXIMOS "&amp;CONFIG!$B$5&amp;" DIAS",""))))))</f>
        <v/>
      </c>
      <c r="Z20" s="32" t="str">
        <f t="shared" si="5"/>
        <v/>
      </c>
    </row>
    <row r="21" spans="1:26">
      <c r="A21" s="24"/>
      <c r="B21" s="25"/>
      <c r="C21" s="26"/>
      <c r="D21" s="26"/>
      <c r="E21" s="26"/>
      <c r="F21" s="26"/>
      <c r="G21" s="26"/>
      <c r="H21" s="26"/>
      <c r="I21" s="26"/>
      <c r="J21" s="27" t="str">
        <f>IF(D21="","",IF(COUNTIF(SERVICOS!$A$3:$A$31,D21)=0,"",INDEX(SERVICOS!$C$3:$C$31,MATCH(D21,SERVICOS!$A$3:$A$31,0))))</f>
        <v/>
      </c>
      <c r="K21" s="27" t="str">
        <f>IF(D21="","",IF(COUNTIF(SERVICOS!$A$3:$A$31,D21)=0,"",INDEX(SERVICOS!$D$3:$D$31,MATCH(D21,SERVICOS!$A$3:$A$31,0))))</f>
        <v/>
      </c>
      <c r="L21" s="28" t="str">
        <f t="shared" si="0"/>
        <v/>
      </c>
      <c r="M21" s="28" t="str">
        <f t="shared" si="1"/>
        <v/>
      </c>
      <c r="N21" s="29" t="str">
        <f>IF(D21="","",IF(COUNTIF(SERVICOS!$A$3:$A$31,D21)=0,"",INDEX(SERVICOS!$E$3:$E$31,MATCH(D21,SERVICOS!$A$3:$A$31,0))))</f>
        <v/>
      </c>
      <c r="O21" s="30"/>
      <c r="P21" s="31" t="str">
        <f t="shared" si="2"/>
        <v/>
      </c>
      <c r="Q21" s="30"/>
      <c r="R21" s="31" t="str">
        <f t="shared" si="3"/>
        <v/>
      </c>
      <c r="S21" s="32" t="str">
        <f t="shared" si="4"/>
        <v/>
      </c>
      <c r="T21" s="26"/>
      <c r="U21" s="24"/>
      <c r="V21" s="26"/>
      <c r="W21" s="24"/>
      <c r="X21" s="33"/>
      <c r="Y21" s="34" t="str">
        <f ca="1">IF(A21="","",IF(H21&lt;&gt;"Agendado","",IF(A21&lt;TODAY(),"AGENDAMENTO PASSADO",IF(A21=TODAY(),"HOJE",IF(A21=TODAY()+1,IF(I21="Pendente","AMANHÃ - CONFIRMAR","AMANHÃ"),IF(A21&lt;=TODAY()+CONFIG!$B$5,"PRÓXIMOS "&amp;CONFIG!$B$5&amp;" DIAS",""))))))</f>
        <v/>
      </c>
      <c r="Z21" s="32" t="str">
        <f t="shared" si="5"/>
        <v/>
      </c>
    </row>
    <row r="22" spans="1:26">
      <c r="A22" s="24"/>
      <c r="B22" s="25"/>
      <c r="C22" s="26"/>
      <c r="D22" s="26"/>
      <c r="E22" s="26"/>
      <c r="F22" s="26"/>
      <c r="G22" s="26"/>
      <c r="H22" s="26"/>
      <c r="I22" s="26"/>
      <c r="J22" s="27" t="str">
        <f>IF(D22="","",IF(COUNTIF(SERVICOS!$A$3:$A$31,D22)=0,"",INDEX(SERVICOS!$C$3:$C$31,MATCH(D22,SERVICOS!$A$3:$A$31,0))))</f>
        <v/>
      </c>
      <c r="K22" s="27" t="str">
        <f>IF(D22="","",IF(COUNTIF(SERVICOS!$A$3:$A$31,D22)=0,"",INDEX(SERVICOS!$D$3:$D$31,MATCH(D22,SERVICOS!$A$3:$A$31,0))))</f>
        <v/>
      </c>
      <c r="L22" s="28" t="str">
        <f t="shared" si="0"/>
        <v/>
      </c>
      <c r="M22" s="28" t="str">
        <f t="shared" si="1"/>
        <v/>
      </c>
      <c r="N22" s="29" t="str">
        <f>IF(D22="","",IF(COUNTIF(SERVICOS!$A$3:$A$31,D22)=0,"",INDEX(SERVICOS!$E$3:$E$31,MATCH(D22,SERVICOS!$A$3:$A$31,0))))</f>
        <v/>
      </c>
      <c r="O22" s="30"/>
      <c r="P22" s="31" t="str">
        <f t="shared" si="2"/>
        <v/>
      </c>
      <c r="Q22" s="30"/>
      <c r="R22" s="31" t="str">
        <f t="shared" si="3"/>
        <v/>
      </c>
      <c r="S22" s="32" t="str">
        <f t="shared" si="4"/>
        <v/>
      </c>
      <c r="T22" s="26"/>
      <c r="U22" s="24"/>
      <c r="V22" s="26"/>
      <c r="W22" s="24"/>
      <c r="X22" s="33"/>
      <c r="Y22" s="34" t="str">
        <f ca="1">IF(A22="","",IF(H22&lt;&gt;"Agendado","",IF(A22&lt;TODAY(),"AGENDAMENTO PASSADO",IF(A22=TODAY(),"HOJE",IF(A22=TODAY()+1,IF(I22="Pendente","AMANHÃ - CONFIRMAR","AMANHÃ"),IF(A22&lt;=TODAY()+CONFIG!$B$5,"PRÓXIMOS "&amp;CONFIG!$B$5&amp;" DIAS",""))))))</f>
        <v/>
      </c>
      <c r="Z22" s="32" t="str">
        <f t="shared" si="5"/>
        <v/>
      </c>
    </row>
    <row r="23" spans="1:26">
      <c r="A23" s="24"/>
      <c r="B23" s="25"/>
      <c r="C23" s="26"/>
      <c r="D23" s="26"/>
      <c r="E23" s="26"/>
      <c r="F23" s="26"/>
      <c r="G23" s="26"/>
      <c r="H23" s="26"/>
      <c r="I23" s="26"/>
      <c r="J23" s="27" t="str">
        <f>IF(D23="","",IF(COUNTIF(SERVICOS!$A$3:$A$31,D23)=0,"",INDEX(SERVICOS!$C$3:$C$31,MATCH(D23,SERVICOS!$A$3:$A$31,0))))</f>
        <v/>
      </c>
      <c r="K23" s="27" t="str">
        <f>IF(D23="","",IF(COUNTIF(SERVICOS!$A$3:$A$31,D23)=0,"",INDEX(SERVICOS!$D$3:$D$31,MATCH(D23,SERVICOS!$A$3:$A$31,0))))</f>
        <v/>
      </c>
      <c r="L23" s="28" t="str">
        <f t="shared" si="0"/>
        <v/>
      </c>
      <c r="M23" s="28" t="str">
        <f t="shared" si="1"/>
        <v/>
      </c>
      <c r="N23" s="29" t="str">
        <f>IF(D23="","",IF(COUNTIF(SERVICOS!$A$3:$A$31,D23)=0,"",INDEX(SERVICOS!$E$3:$E$31,MATCH(D23,SERVICOS!$A$3:$A$31,0))))</f>
        <v/>
      </c>
      <c r="O23" s="30"/>
      <c r="P23" s="31" t="str">
        <f t="shared" si="2"/>
        <v/>
      </c>
      <c r="Q23" s="30"/>
      <c r="R23" s="31" t="str">
        <f t="shared" si="3"/>
        <v/>
      </c>
      <c r="S23" s="32" t="str">
        <f t="shared" si="4"/>
        <v/>
      </c>
      <c r="T23" s="26"/>
      <c r="U23" s="24"/>
      <c r="V23" s="26"/>
      <c r="W23" s="24"/>
      <c r="X23" s="33"/>
      <c r="Y23" s="34" t="str">
        <f ca="1">IF(A23="","",IF(H23&lt;&gt;"Agendado","",IF(A23&lt;TODAY(),"AGENDAMENTO PASSADO",IF(A23=TODAY(),"HOJE",IF(A23=TODAY()+1,IF(I23="Pendente","AMANHÃ - CONFIRMAR","AMANHÃ"),IF(A23&lt;=TODAY()+CONFIG!$B$5,"PRÓXIMOS "&amp;CONFIG!$B$5&amp;" DIAS",""))))))</f>
        <v/>
      </c>
      <c r="Z23" s="32" t="str">
        <f t="shared" si="5"/>
        <v/>
      </c>
    </row>
    <row r="24" spans="1:26">
      <c r="A24" s="24"/>
      <c r="B24" s="25"/>
      <c r="C24" s="26"/>
      <c r="D24" s="26"/>
      <c r="E24" s="26"/>
      <c r="F24" s="26"/>
      <c r="G24" s="26"/>
      <c r="H24" s="26"/>
      <c r="I24" s="26"/>
      <c r="J24" s="27" t="str">
        <f>IF(D24="","",IF(COUNTIF(SERVICOS!$A$3:$A$31,D24)=0,"",INDEX(SERVICOS!$C$3:$C$31,MATCH(D24,SERVICOS!$A$3:$A$31,0))))</f>
        <v/>
      </c>
      <c r="K24" s="27" t="str">
        <f>IF(D24="","",IF(COUNTIF(SERVICOS!$A$3:$A$31,D24)=0,"",INDEX(SERVICOS!$D$3:$D$31,MATCH(D24,SERVICOS!$A$3:$A$31,0))))</f>
        <v/>
      </c>
      <c r="L24" s="28" t="str">
        <f t="shared" si="0"/>
        <v/>
      </c>
      <c r="M24" s="28" t="str">
        <f t="shared" si="1"/>
        <v/>
      </c>
      <c r="N24" s="29" t="str">
        <f>IF(D24="","",IF(COUNTIF(SERVICOS!$A$3:$A$31,D24)=0,"",INDEX(SERVICOS!$E$3:$E$31,MATCH(D24,SERVICOS!$A$3:$A$31,0))))</f>
        <v/>
      </c>
      <c r="O24" s="30"/>
      <c r="P24" s="31" t="str">
        <f t="shared" si="2"/>
        <v/>
      </c>
      <c r="Q24" s="30"/>
      <c r="R24" s="31" t="str">
        <f t="shared" si="3"/>
        <v/>
      </c>
      <c r="S24" s="32" t="str">
        <f t="shared" si="4"/>
        <v/>
      </c>
      <c r="T24" s="26"/>
      <c r="U24" s="24"/>
      <c r="V24" s="26"/>
      <c r="W24" s="24"/>
      <c r="X24" s="33"/>
      <c r="Y24" s="34" t="str">
        <f ca="1">IF(A24="","",IF(H24&lt;&gt;"Agendado","",IF(A24&lt;TODAY(),"AGENDAMENTO PASSADO",IF(A24=TODAY(),"HOJE",IF(A24=TODAY()+1,IF(I24="Pendente","AMANHÃ - CONFIRMAR","AMANHÃ"),IF(A24&lt;=TODAY()+CONFIG!$B$5,"PRÓXIMOS "&amp;CONFIG!$B$5&amp;" DIAS",""))))))</f>
        <v/>
      </c>
      <c r="Z24" s="32" t="str">
        <f t="shared" si="5"/>
        <v/>
      </c>
    </row>
    <row r="25" spans="1:26">
      <c r="A25" s="24"/>
      <c r="B25" s="25"/>
      <c r="C25" s="26"/>
      <c r="D25" s="26"/>
      <c r="E25" s="26"/>
      <c r="F25" s="26"/>
      <c r="G25" s="26"/>
      <c r="H25" s="26"/>
      <c r="I25" s="26"/>
      <c r="J25" s="27" t="str">
        <f>IF(D25="","",IF(COUNTIF(SERVICOS!$A$3:$A$31,D25)=0,"",INDEX(SERVICOS!$C$3:$C$31,MATCH(D25,SERVICOS!$A$3:$A$31,0))))</f>
        <v/>
      </c>
      <c r="K25" s="27" t="str">
        <f>IF(D25="","",IF(COUNTIF(SERVICOS!$A$3:$A$31,D25)=0,"",INDEX(SERVICOS!$D$3:$D$31,MATCH(D25,SERVICOS!$A$3:$A$31,0))))</f>
        <v/>
      </c>
      <c r="L25" s="28" t="str">
        <f t="shared" si="0"/>
        <v/>
      </c>
      <c r="M25" s="28" t="str">
        <f t="shared" si="1"/>
        <v/>
      </c>
      <c r="N25" s="29" t="str">
        <f>IF(D25="","",IF(COUNTIF(SERVICOS!$A$3:$A$31,D25)=0,"",INDEX(SERVICOS!$E$3:$E$31,MATCH(D25,SERVICOS!$A$3:$A$31,0))))</f>
        <v/>
      </c>
      <c r="O25" s="30"/>
      <c r="P25" s="31" t="str">
        <f t="shared" si="2"/>
        <v/>
      </c>
      <c r="Q25" s="30"/>
      <c r="R25" s="31" t="str">
        <f t="shared" si="3"/>
        <v/>
      </c>
      <c r="S25" s="32" t="str">
        <f t="shared" si="4"/>
        <v/>
      </c>
      <c r="T25" s="26"/>
      <c r="U25" s="24"/>
      <c r="V25" s="26"/>
      <c r="W25" s="24"/>
      <c r="X25" s="33"/>
      <c r="Y25" s="34" t="str">
        <f ca="1">IF(A25="","",IF(H25&lt;&gt;"Agendado","",IF(A25&lt;TODAY(),"AGENDAMENTO PASSADO",IF(A25=TODAY(),"HOJE",IF(A25=TODAY()+1,IF(I25="Pendente","AMANHÃ - CONFIRMAR","AMANHÃ"),IF(A25&lt;=TODAY()+CONFIG!$B$5,"PRÓXIMOS "&amp;CONFIG!$B$5&amp;" DIAS",""))))))</f>
        <v/>
      </c>
      <c r="Z25" s="32" t="str">
        <f t="shared" si="5"/>
        <v/>
      </c>
    </row>
    <row r="26" spans="1:26">
      <c r="A26" s="24"/>
      <c r="B26" s="25"/>
      <c r="C26" s="26"/>
      <c r="D26" s="26"/>
      <c r="E26" s="26"/>
      <c r="F26" s="26"/>
      <c r="G26" s="26"/>
      <c r="H26" s="26"/>
      <c r="I26" s="26"/>
      <c r="J26" s="27" t="str">
        <f>IF(D26="","",IF(COUNTIF(SERVICOS!$A$3:$A$31,D26)=0,"",INDEX(SERVICOS!$C$3:$C$31,MATCH(D26,SERVICOS!$A$3:$A$31,0))))</f>
        <v/>
      </c>
      <c r="K26" s="27" t="str">
        <f>IF(D26="","",IF(COUNTIF(SERVICOS!$A$3:$A$31,D26)=0,"",INDEX(SERVICOS!$D$3:$D$31,MATCH(D26,SERVICOS!$A$3:$A$31,0))))</f>
        <v/>
      </c>
      <c r="L26" s="28" t="str">
        <f t="shared" si="0"/>
        <v/>
      </c>
      <c r="M26" s="28" t="str">
        <f t="shared" si="1"/>
        <v/>
      </c>
      <c r="N26" s="29" t="str">
        <f>IF(D26="","",IF(COUNTIF(SERVICOS!$A$3:$A$31,D26)=0,"",INDEX(SERVICOS!$E$3:$E$31,MATCH(D26,SERVICOS!$A$3:$A$31,0))))</f>
        <v/>
      </c>
      <c r="O26" s="30"/>
      <c r="P26" s="31" t="str">
        <f t="shared" si="2"/>
        <v/>
      </c>
      <c r="Q26" s="30"/>
      <c r="R26" s="31" t="str">
        <f t="shared" si="3"/>
        <v/>
      </c>
      <c r="S26" s="32" t="str">
        <f t="shared" si="4"/>
        <v/>
      </c>
      <c r="T26" s="26"/>
      <c r="U26" s="24"/>
      <c r="V26" s="26"/>
      <c r="W26" s="24"/>
      <c r="X26" s="33"/>
      <c r="Y26" s="34" t="str">
        <f ca="1">IF(A26="","",IF(H26&lt;&gt;"Agendado","",IF(A26&lt;TODAY(),"AGENDAMENTO PASSADO",IF(A26=TODAY(),"HOJE",IF(A26=TODAY()+1,IF(I26="Pendente","AMANHÃ - CONFIRMAR","AMANHÃ"),IF(A26&lt;=TODAY()+CONFIG!$B$5,"PRÓXIMOS "&amp;CONFIG!$B$5&amp;" DIAS",""))))))</f>
        <v/>
      </c>
      <c r="Z26" s="32" t="str">
        <f t="shared" si="5"/>
        <v/>
      </c>
    </row>
    <row r="27" spans="1:26">
      <c r="A27" s="24"/>
      <c r="B27" s="25"/>
      <c r="C27" s="26"/>
      <c r="D27" s="26"/>
      <c r="E27" s="26"/>
      <c r="F27" s="26"/>
      <c r="G27" s="26"/>
      <c r="H27" s="26"/>
      <c r="I27" s="26"/>
      <c r="J27" s="27" t="str">
        <f>IF(D27="","",IF(COUNTIF(SERVICOS!$A$3:$A$31,D27)=0,"",INDEX(SERVICOS!$C$3:$C$31,MATCH(D27,SERVICOS!$A$3:$A$31,0))))</f>
        <v/>
      </c>
      <c r="K27" s="27" t="str">
        <f>IF(D27="","",IF(COUNTIF(SERVICOS!$A$3:$A$31,D27)=0,"",INDEX(SERVICOS!$D$3:$D$31,MATCH(D27,SERVICOS!$A$3:$A$31,0))))</f>
        <v/>
      </c>
      <c r="L27" s="28" t="str">
        <f t="shared" si="0"/>
        <v/>
      </c>
      <c r="M27" s="28" t="str">
        <f t="shared" si="1"/>
        <v/>
      </c>
      <c r="N27" s="29" t="str">
        <f>IF(D27="","",IF(COUNTIF(SERVICOS!$A$3:$A$31,D27)=0,"",INDEX(SERVICOS!$E$3:$E$31,MATCH(D27,SERVICOS!$A$3:$A$31,0))))</f>
        <v/>
      </c>
      <c r="O27" s="30"/>
      <c r="P27" s="31" t="str">
        <f t="shared" si="2"/>
        <v/>
      </c>
      <c r="Q27" s="30"/>
      <c r="R27" s="31" t="str">
        <f t="shared" si="3"/>
        <v/>
      </c>
      <c r="S27" s="32" t="str">
        <f t="shared" si="4"/>
        <v/>
      </c>
      <c r="T27" s="26"/>
      <c r="U27" s="24"/>
      <c r="V27" s="26"/>
      <c r="W27" s="24"/>
      <c r="X27" s="33"/>
      <c r="Y27" s="34" t="str">
        <f ca="1">IF(A27="","",IF(H27&lt;&gt;"Agendado","",IF(A27&lt;TODAY(),"AGENDAMENTO PASSADO",IF(A27=TODAY(),"HOJE",IF(A27=TODAY()+1,IF(I27="Pendente","AMANHÃ - CONFIRMAR","AMANHÃ"),IF(A27&lt;=TODAY()+CONFIG!$B$5,"PRÓXIMOS "&amp;CONFIG!$B$5&amp;" DIAS",""))))))</f>
        <v/>
      </c>
      <c r="Z27" s="32" t="str">
        <f t="shared" si="5"/>
        <v/>
      </c>
    </row>
    <row r="28" spans="1:26">
      <c r="A28" s="24"/>
      <c r="B28" s="25"/>
      <c r="C28" s="26"/>
      <c r="D28" s="26"/>
      <c r="E28" s="26"/>
      <c r="F28" s="26"/>
      <c r="G28" s="26"/>
      <c r="H28" s="26"/>
      <c r="I28" s="26"/>
      <c r="J28" s="27" t="str">
        <f>IF(D28="","",IF(COUNTIF(SERVICOS!$A$3:$A$31,D28)=0,"",INDEX(SERVICOS!$C$3:$C$31,MATCH(D28,SERVICOS!$A$3:$A$31,0))))</f>
        <v/>
      </c>
      <c r="K28" s="27" t="str">
        <f>IF(D28="","",IF(COUNTIF(SERVICOS!$A$3:$A$31,D28)=0,"",INDEX(SERVICOS!$D$3:$D$31,MATCH(D28,SERVICOS!$A$3:$A$31,0))))</f>
        <v/>
      </c>
      <c r="L28" s="28" t="str">
        <f t="shared" si="0"/>
        <v/>
      </c>
      <c r="M28" s="28" t="str">
        <f t="shared" si="1"/>
        <v/>
      </c>
      <c r="N28" s="29" t="str">
        <f>IF(D28="","",IF(COUNTIF(SERVICOS!$A$3:$A$31,D28)=0,"",INDEX(SERVICOS!$E$3:$E$31,MATCH(D28,SERVICOS!$A$3:$A$31,0))))</f>
        <v/>
      </c>
      <c r="O28" s="30"/>
      <c r="P28" s="31" t="str">
        <f t="shared" si="2"/>
        <v/>
      </c>
      <c r="Q28" s="30"/>
      <c r="R28" s="31" t="str">
        <f t="shared" si="3"/>
        <v/>
      </c>
      <c r="S28" s="32" t="str">
        <f t="shared" si="4"/>
        <v/>
      </c>
      <c r="T28" s="26"/>
      <c r="U28" s="24"/>
      <c r="V28" s="26"/>
      <c r="W28" s="24"/>
      <c r="X28" s="33"/>
      <c r="Y28" s="34" t="str">
        <f ca="1">IF(A28="","",IF(H28&lt;&gt;"Agendado","",IF(A28&lt;TODAY(),"AGENDAMENTO PASSADO",IF(A28=TODAY(),"HOJE",IF(A28=TODAY()+1,IF(I28="Pendente","AMANHÃ - CONFIRMAR","AMANHÃ"),IF(A28&lt;=TODAY()+CONFIG!$B$5,"PRÓXIMOS "&amp;CONFIG!$B$5&amp;" DIAS",""))))))</f>
        <v/>
      </c>
      <c r="Z28" s="32" t="str">
        <f t="shared" si="5"/>
        <v/>
      </c>
    </row>
    <row r="29" spans="1:26">
      <c r="A29" s="24"/>
      <c r="B29" s="25"/>
      <c r="C29" s="26"/>
      <c r="D29" s="26"/>
      <c r="E29" s="26"/>
      <c r="F29" s="26"/>
      <c r="G29" s="26"/>
      <c r="H29" s="26"/>
      <c r="I29" s="26"/>
      <c r="J29" s="27" t="str">
        <f>IF(D29="","",IF(COUNTIF(SERVICOS!$A$3:$A$31,D29)=0,"",INDEX(SERVICOS!$C$3:$C$31,MATCH(D29,SERVICOS!$A$3:$A$31,0))))</f>
        <v/>
      </c>
      <c r="K29" s="27" t="str">
        <f>IF(D29="","",IF(COUNTIF(SERVICOS!$A$3:$A$31,D29)=0,"",INDEX(SERVICOS!$D$3:$D$31,MATCH(D29,SERVICOS!$A$3:$A$31,0))))</f>
        <v/>
      </c>
      <c r="L29" s="28" t="str">
        <f t="shared" si="0"/>
        <v/>
      </c>
      <c r="M29" s="28" t="str">
        <f t="shared" si="1"/>
        <v/>
      </c>
      <c r="N29" s="29" t="str">
        <f>IF(D29="","",IF(COUNTIF(SERVICOS!$A$3:$A$31,D29)=0,"",INDEX(SERVICOS!$E$3:$E$31,MATCH(D29,SERVICOS!$A$3:$A$31,0))))</f>
        <v/>
      </c>
      <c r="O29" s="30"/>
      <c r="P29" s="31" t="str">
        <f t="shared" si="2"/>
        <v/>
      </c>
      <c r="Q29" s="30"/>
      <c r="R29" s="31" t="str">
        <f t="shared" si="3"/>
        <v/>
      </c>
      <c r="S29" s="32" t="str">
        <f t="shared" si="4"/>
        <v/>
      </c>
      <c r="T29" s="26"/>
      <c r="U29" s="24"/>
      <c r="V29" s="26"/>
      <c r="W29" s="24"/>
      <c r="X29" s="33"/>
      <c r="Y29" s="34" t="str">
        <f ca="1">IF(A29="","",IF(H29&lt;&gt;"Agendado","",IF(A29&lt;TODAY(),"AGENDAMENTO PASSADO",IF(A29=TODAY(),"HOJE",IF(A29=TODAY()+1,IF(I29="Pendente","AMANHÃ - CONFIRMAR","AMANHÃ"),IF(A29&lt;=TODAY()+CONFIG!$B$5,"PRÓXIMOS "&amp;CONFIG!$B$5&amp;" DIAS",""))))))</f>
        <v/>
      </c>
      <c r="Z29" s="32" t="str">
        <f t="shared" si="5"/>
        <v/>
      </c>
    </row>
    <row r="30" spans="1:26">
      <c r="A30" s="24"/>
      <c r="B30" s="25"/>
      <c r="C30" s="26"/>
      <c r="D30" s="26"/>
      <c r="E30" s="26"/>
      <c r="F30" s="26"/>
      <c r="G30" s="26"/>
      <c r="H30" s="26"/>
      <c r="I30" s="26"/>
      <c r="J30" s="27" t="str">
        <f>IF(D30="","",IF(COUNTIF(SERVICOS!$A$3:$A$31,D30)=0,"",INDEX(SERVICOS!$C$3:$C$31,MATCH(D30,SERVICOS!$A$3:$A$31,0))))</f>
        <v/>
      </c>
      <c r="K30" s="27" t="str">
        <f>IF(D30="","",IF(COUNTIF(SERVICOS!$A$3:$A$31,D30)=0,"",INDEX(SERVICOS!$D$3:$D$31,MATCH(D30,SERVICOS!$A$3:$A$31,0))))</f>
        <v/>
      </c>
      <c r="L30" s="28" t="str">
        <f t="shared" si="0"/>
        <v/>
      </c>
      <c r="M30" s="28" t="str">
        <f t="shared" si="1"/>
        <v/>
      </c>
      <c r="N30" s="29" t="str">
        <f>IF(D30="","",IF(COUNTIF(SERVICOS!$A$3:$A$31,D30)=0,"",INDEX(SERVICOS!$E$3:$E$31,MATCH(D30,SERVICOS!$A$3:$A$31,0))))</f>
        <v/>
      </c>
      <c r="O30" s="30"/>
      <c r="P30" s="31" t="str">
        <f t="shared" si="2"/>
        <v/>
      </c>
      <c r="Q30" s="30"/>
      <c r="R30" s="31" t="str">
        <f t="shared" si="3"/>
        <v/>
      </c>
      <c r="S30" s="32" t="str">
        <f t="shared" si="4"/>
        <v/>
      </c>
      <c r="T30" s="26"/>
      <c r="U30" s="24"/>
      <c r="V30" s="26"/>
      <c r="W30" s="24"/>
      <c r="X30" s="33"/>
      <c r="Y30" s="34" t="str">
        <f ca="1">IF(A30="","",IF(H30&lt;&gt;"Agendado","",IF(A30&lt;TODAY(),"AGENDAMENTO PASSADO",IF(A30=TODAY(),"HOJE",IF(A30=TODAY()+1,IF(I30="Pendente","AMANHÃ - CONFIRMAR","AMANHÃ"),IF(A30&lt;=TODAY()+CONFIG!$B$5,"PRÓXIMOS "&amp;CONFIG!$B$5&amp;" DIAS",""))))))</f>
        <v/>
      </c>
      <c r="Z30" s="32" t="str">
        <f t="shared" si="5"/>
        <v/>
      </c>
    </row>
    <row r="31" spans="1:26">
      <c r="A31" s="24"/>
      <c r="B31" s="25"/>
      <c r="C31" s="26"/>
      <c r="D31" s="26"/>
      <c r="E31" s="26"/>
      <c r="F31" s="26"/>
      <c r="G31" s="26"/>
      <c r="H31" s="26"/>
      <c r="I31" s="26"/>
      <c r="J31" s="27" t="str">
        <f>IF(D31="","",IF(COUNTIF(SERVICOS!$A$3:$A$31,D31)=0,"",INDEX(SERVICOS!$C$3:$C$31,MATCH(D31,SERVICOS!$A$3:$A$31,0))))</f>
        <v/>
      </c>
      <c r="K31" s="27" t="str">
        <f>IF(D31="","",IF(COUNTIF(SERVICOS!$A$3:$A$31,D31)=0,"",INDEX(SERVICOS!$D$3:$D$31,MATCH(D31,SERVICOS!$A$3:$A$31,0))))</f>
        <v/>
      </c>
      <c r="L31" s="28" t="str">
        <f t="shared" si="0"/>
        <v/>
      </c>
      <c r="M31" s="28" t="str">
        <f t="shared" si="1"/>
        <v/>
      </c>
      <c r="N31" s="29" t="str">
        <f>IF(D31="","",IF(COUNTIF(SERVICOS!$A$3:$A$31,D31)=0,"",INDEX(SERVICOS!$E$3:$E$31,MATCH(D31,SERVICOS!$A$3:$A$31,0))))</f>
        <v/>
      </c>
      <c r="O31" s="30"/>
      <c r="P31" s="31" t="str">
        <f t="shared" si="2"/>
        <v/>
      </c>
      <c r="Q31" s="30"/>
      <c r="R31" s="31" t="str">
        <f t="shared" si="3"/>
        <v/>
      </c>
      <c r="S31" s="32" t="str">
        <f t="shared" si="4"/>
        <v/>
      </c>
      <c r="T31" s="26"/>
      <c r="U31" s="24"/>
      <c r="V31" s="26"/>
      <c r="W31" s="24"/>
      <c r="X31" s="33"/>
      <c r="Y31" s="34" t="str">
        <f ca="1">IF(A31="","",IF(H31&lt;&gt;"Agendado","",IF(A31&lt;TODAY(),"AGENDAMENTO PASSADO",IF(A31=TODAY(),"HOJE",IF(A31=TODAY()+1,IF(I31="Pendente","AMANHÃ - CONFIRMAR","AMANHÃ"),IF(A31&lt;=TODAY()+CONFIG!$B$5,"PRÓXIMOS "&amp;CONFIG!$B$5&amp;" DIAS",""))))))</f>
        <v/>
      </c>
      <c r="Z31" s="32" t="str">
        <f t="shared" si="5"/>
        <v/>
      </c>
    </row>
    <row r="32" spans="1:26">
      <c r="A32" s="24"/>
      <c r="B32" s="25"/>
      <c r="C32" s="26"/>
      <c r="D32" s="26"/>
      <c r="E32" s="26"/>
      <c r="F32" s="26"/>
      <c r="G32" s="26"/>
      <c r="H32" s="26"/>
      <c r="I32" s="26"/>
      <c r="J32" s="27" t="str">
        <f>IF(D32="","",IF(COUNTIF(SERVICOS!$A$3:$A$31,D32)=0,"",INDEX(SERVICOS!$C$3:$C$31,MATCH(D32,SERVICOS!$A$3:$A$31,0))))</f>
        <v/>
      </c>
      <c r="K32" s="27" t="str">
        <f>IF(D32="","",IF(COUNTIF(SERVICOS!$A$3:$A$31,D32)=0,"",INDEX(SERVICOS!$D$3:$D$31,MATCH(D32,SERVICOS!$A$3:$A$31,0))))</f>
        <v/>
      </c>
      <c r="L32" s="28" t="str">
        <f t="shared" si="0"/>
        <v/>
      </c>
      <c r="M32" s="28" t="str">
        <f t="shared" si="1"/>
        <v/>
      </c>
      <c r="N32" s="29" t="str">
        <f>IF(D32="","",IF(COUNTIF(SERVICOS!$A$3:$A$31,D32)=0,"",INDEX(SERVICOS!$E$3:$E$31,MATCH(D32,SERVICOS!$A$3:$A$31,0))))</f>
        <v/>
      </c>
      <c r="O32" s="30"/>
      <c r="P32" s="31" t="str">
        <f t="shared" si="2"/>
        <v/>
      </c>
      <c r="Q32" s="30"/>
      <c r="R32" s="31" t="str">
        <f t="shared" si="3"/>
        <v/>
      </c>
      <c r="S32" s="32" t="str">
        <f t="shared" si="4"/>
        <v/>
      </c>
      <c r="T32" s="26"/>
      <c r="U32" s="24"/>
      <c r="V32" s="26"/>
      <c r="W32" s="24"/>
      <c r="X32" s="33"/>
      <c r="Y32" s="34" t="str">
        <f ca="1">IF(A32="","",IF(H32&lt;&gt;"Agendado","",IF(A32&lt;TODAY(),"AGENDAMENTO PASSADO",IF(A32=TODAY(),"HOJE",IF(A32=TODAY()+1,IF(I32="Pendente","AMANHÃ - CONFIRMAR","AMANHÃ"),IF(A32&lt;=TODAY()+CONFIG!$B$5,"PRÓXIMOS "&amp;CONFIG!$B$5&amp;" DIAS",""))))))</f>
        <v/>
      </c>
      <c r="Z32" s="32" t="str">
        <f t="shared" si="5"/>
        <v/>
      </c>
    </row>
    <row r="33" spans="1:26">
      <c r="A33" s="24"/>
      <c r="B33" s="25"/>
      <c r="C33" s="26"/>
      <c r="D33" s="26"/>
      <c r="E33" s="26"/>
      <c r="F33" s="26"/>
      <c r="G33" s="26"/>
      <c r="H33" s="26"/>
      <c r="I33" s="26"/>
      <c r="J33" s="27" t="str">
        <f>IF(D33="","",IF(COUNTIF(SERVICOS!$A$3:$A$31,D33)=0,"",INDEX(SERVICOS!$C$3:$C$31,MATCH(D33,SERVICOS!$A$3:$A$31,0))))</f>
        <v/>
      </c>
      <c r="K33" s="27" t="str">
        <f>IF(D33="","",IF(COUNTIF(SERVICOS!$A$3:$A$31,D33)=0,"",INDEX(SERVICOS!$D$3:$D$31,MATCH(D33,SERVICOS!$A$3:$A$31,0))))</f>
        <v/>
      </c>
      <c r="L33" s="28" t="str">
        <f t="shared" si="0"/>
        <v/>
      </c>
      <c r="M33" s="28" t="str">
        <f t="shared" si="1"/>
        <v/>
      </c>
      <c r="N33" s="29" t="str">
        <f>IF(D33="","",IF(COUNTIF(SERVICOS!$A$3:$A$31,D33)=0,"",INDEX(SERVICOS!$E$3:$E$31,MATCH(D33,SERVICOS!$A$3:$A$31,0))))</f>
        <v/>
      </c>
      <c r="O33" s="30"/>
      <c r="P33" s="31" t="str">
        <f t="shared" si="2"/>
        <v/>
      </c>
      <c r="Q33" s="30"/>
      <c r="R33" s="31" t="str">
        <f t="shared" si="3"/>
        <v/>
      </c>
      <c r="S33" s="32" t="str">
        <f t="shared" si="4"/>
        <v/>
      </c>
      <c r="T33" s="26"/>
      <c r="U33" s="24"/>
      <c r="V33" s="26"/>
      <c r="W33" s="24"/>
      <c r="X33" s="33"/>
      <c r="Y33" s="34" t="str">
        <f ca="1">IF(A33="","",IF(H33&lt;&gt;"Agendado","",IF(A33&lt;TODAY(),"AGENDAMENTO PASSADO",IF(A33=TODAY(),"HOJE",IF(A33=TODAY()+1,IF(I33="Pendente","AMANHÃ - CONFIRMAR","AMANHÃ"),IF(A33&lt;=TODAY()+CONFIG!$B$5,"PRÓXIMOS "&amp;CONFIG!$B$5&amp;" DIAS",""))))))</f>
        <v/>
      </c>
      <c r="Z33" s="32" t="str">
        <f t="shared" si="5"/>
        <v/>
      </c>
    </row>
    <row r="34" spans="1:26">
      <c r="A34" s="24"/>
      <c r="B34" s="25"/>
      <c r="C34" s="26"/>
      <c r="D34" s="26"/>
      <c r="E34" s="26"/>
      <c r="F34" s="26"/>
      <c r="G34" s="26"/>
      <c r="H34" s="26"/>
      <c r="I34" s="26"/>
      <c r="J34" s="27" t="str">
        <f>IF(D34="","",IF(COUNTIF(SERVICOS!$A$3:$A$31,D34)=0,"",INDEX(SERVICOS!$C$3:$C$31,MATCH(D34,SERVICOS!$A$3:$A$31,0))))</f>
        <v/>
      </c>
      <c r="K34" s="27" t="str">
        <f>IF(D34="","",IF(COUNTIF(SERVICOS!$A$3:$A$31,D34)=0,"",INDEX(SERVICOS!$D$3:$D$31,MATCH(D34,SERVICOS!$A$3:$A$31,0))))</f>
        <v/>
      </c>
      <c r="L34" s="28" t="str">
        <f t="shared" si="0"/>
        <v/>
      </c>
      <c r="M34" s="28" t="str">
        <f t="shared" si="1"/>
        <v/>
      </c>
      <c r="N34" s="29" t="str">
        <f>IF(D34="","",IF(COUNTIF(SERVICOS!$A$3:$A$31,D34)=0,"",INDEX(SERVICOS!$E$3:$E$31,MATCH(D34,SERVICOS!$A$3:$A$31,0))))</f>
        <v/>
      </c>
      <c r="O34" s="30"/>
      <c r="P34" s="31" t="str">
        <f t="shared" si="2"/>
        <v/>
      </c>
      <c r="Q34" s="30"/>
      <c r="R34" s="31" t="str">
        <f t="shared" si="3"/>
        <v/>
      </c>
      <c r="S34" s="32" t="str">
        <f t="shared" si="4"/>
        <v/>
      </c>
      <c r="T34" s="26"/>
      <c r="U34" s="24"/>
      <c r="V34" s="26"/>
      <c r="W34" s="24"/>
      <c r="X34" s="33"/>
      <c r="Y34" s="34" t="str">
        <f ca="1">IF(A34="","",IF(H34&lt;&gt;"Agendado","",IF(A34&lt;TODAY(),"AGENDAMENTO PASSADO",IF(A34=TODAY(),"HOJE",IF(A34=TODAY()+1,IF(I34="Pendente","AMANHÃ - CONFIRMAR","AMANHÃ"),IF(A34&lt;=TODAY()+CONFIG!$B$5,"PRÓXIMOS "&amp;CONFIG!$B$5&amp;" DIAS",""))))))</f>
        <v/>
      </c>
      <c r="Z34" s="32" t="str">
        <f t="shared" si="5"/>
        <v/>
      </c>
    </row>
    <row r="35" spans="1:26">
      <c r="A35" s="24"/>
      <c r="B35" s="25"/>
      <c r="C35" s="26"/>
      <c r="D35" s="26"/>
      <c r="E35" s="26"/>
      <c r="F35" s="26"/>
      <c r="G35" s="26"/>
      <c r="H35" s="26"/>
      <c r="I35" s="26"/>
      <c r="J35" s="27" t="str">
        <f>IF(D35="","",IF(COUNTIF(SERVICOS!$A$3:$A$31,D35)=0,"",INDEX(SERVICOS!$C$3:$C$31,MATCH(D35,SERVICOS!$A$3:$A$31,0))))</f>
        <v/>
      </c>
      <c r="K35" s="27" t="str">
        <f>IF(D35="","",IF(COUNTIF(SERVICOS!$A$3:$A$31,D35)=0,"",INDEX(SERVICOS!$D$3:$D$31,MATCH(D35,SERVICOS!$A$3:$A$31,0))))</f>
        <v/>
      </c>
      <c r="L35" s="28" t="str">
        <f t="shared" si="0"/>
        <v/>
      </c>
      <c r="M35" s="28" t="str">
        <f t="shared" si="1"/>
        <v/>
      </c>
      <c r="N35" s="29" t="str">
        <f>IF(D35="","",IF(COUNTIF(SERVICOS!$A$3:$A$31,D35)=0,"",INDEX(SERVICOS!$E$3:$E$31,MATCH(D35,SERVICOS!$A$3:$A$31,0))))</f>
        <v/>
      </c>
      <c r="O35" s="30"/>
      <c r="P35" s="31" t="str">
        <f t="shared" si="2"/>
        <v/>
      </c>
      <c r="Q35" s="30"/>
      <c r="R35" s="31" t="str">
        <f t="shared" si="3"/>
        <v/>
      </c>
      <c r="S35" s="32" t="str">
        <f t="shared" si="4"/>
        <v/>
      </c>
      <c r="T35" s="26"/>
      <c r="U35" s="24"/>
      <c r="V35" s="26"/>
      <c r="W35" s="24"/>
      <c r="X35" s="33"/>
      <c r="Y35" s="34" t="str">
        <f ca="1">IF(A35="","",IF(H35&lt;&gt;"Agendado","",IF(A35&lt;TODAY(),"AGENDAMENTO PASSADO",IF(A35=TODAY(),"HOJE",IF(A35=TODAY()+1,IF(I35="Pendente","AMANHÃ - CONFIRMAR","AMANHÃ"),IF(A35&lt;=TODAY()+CONFIG!$B$5,"PRÓXIMOS "&amp;CONFIG!$B$5&amp;" DIAS",""))))))</f>
        <v/>
      </c>
      <c r="Z35" s="32" t="str">
        <f t="shared" si="5"/>
        <v/>
      </c>
    </row>
    <row r="36" spans="1:26">
      <c r="A36" s="24"/>
      <c r="B36" s="25"/>
      <c r="C36" s="26"/>
      <c r="D36" s="26"/>
      <c r="E36" s="26"/>
      <c r="F36" s="26"/>
      <c r="G36" s="26"/>
      <c r="H36" s="26"/>
      <c r="I36" s="26"/>
      <c r="J36" s="27" t="str">
        <f>IF(D36="","",IF(COUNTIF(SERVICOS!$A$3:$A$31,D36)=0,"",INDEX(SERVICOS!$C$3:$C$31,MATCH(D36,SERVICOS!$A$3:$A$31,0))))</f>
        <v/>
      </c>
      <c r="K36" s="27" t="str">
        <f>IF(D36="","",IF(COUNTIF(SERVICOS!$A$3:$A$31,D36)=0,"",INDEX(SERVICOS!$D$3:$D$31,MATCH(D36,SERVICOS!$A$3:$A$31,0))))</f>
        <v/>
      </c>
      <c r="L36" s="28" t="str">
        <f t="shared" si="0"/>
        <v/>
      </c>
      <c r="M36" s="28" t="str">
        <f t="shared" si="1"/>
        <v/>
      </c>
      <c r="N36" s="29" t="str">
        <f>IF(D36="","",IF(COUNTIF(SERVICOS!$A$3:$A$31,D36)=0,"",INDEX(SERVICOS!$E$3:$E$31,MATCH(D36,SERVICOS!$A$3:$A$31,0))))</f>
        <v/>
      </c>
      <c r="O36" s="30"/>
      <c r="P36" s="31" t="str">
        <f t="shared" si="2"/>
        <v/>
      </c>
      <c r="Q36" s="30"/>
      <c r="R36" s="31" t="str">
        <f t="shared" si="3"/>
        <v/>
      </c>
      <c r="S36" s="32" t="str">
        <f t="shared" si="4"/>
        <v/>
      </c>
      <c r="T36" s="26"/>
      <c r="U36" s="24"/>
      <c r="V36" s="26"/>
      <c r="W36" s="24"/>
      <c r="X36" s="33"/>
      <c r="Y36" s="34" t="str">
        <f ca="1">IF(A36="","",IF(H36&lt;&gt;"Agendado","",IF(A36&lt;TODAY(),"AGENDAMENTO PASSADO",IF(A36=TODAY(),"HOJE",IF(A36=TODAY()+1,IF(I36="Pendente","AMANHÃ - CONFIRMAR","AMANHÃ"),IF(A36&lt;=TODAY()+CONFIG!$B$5,"PRÓXIMOS "&amp;CONFIG!$B$5&amp;" DIAS",""))))))</f>
        <v/>
      </c>
      <c r="Z36" s="32" t="str">
        <f t="shared" si="5"/>
        <v/>
      </c>
    </row>
    <row r="37" spans="1:26">
      <c r="A37" s="24"/>
      <c r="B37" s="25"/>
      <c r="C37" s="26"/>
      <c r="D37" s="26"/>
      <c r="E37" s="26"/>
      <c r="F37" s="26"/>
      <c r="G37" s="26"/>
      <c r="H37" s="26"/>
      <c r="I37" s="26"/>
      <c r="J37" s="27" t="str">
        <f>IF(D37="","",IF(COUNTIF(SERVICOS!$A$3:$A$31,D37)=0,"",INDEX(SERVICOS!$C$3:$C$31,MATCH(D37,SERVICOS!$A$3:$A$31,0))))</f>
        <v/>
      </c>
      <c r="K37" s="27" t="str">
        <f>IF(D37="","",IF(COUNTIF(SERVICOS!$A$3:$A$31,D37)=0,"",INDEX(SERVICOS!$D$3:$D$31,MATCH(D37,SERVICOS!$A$3:$A$31,0))))</f>
        <v/>
      </c>
      <c r="L37" s="28" t="str">
        <f t="shared" si="0"/>
        <v/>
      </c>
      <c r="M37" s="28" t="str">
        <f t="shared" si="1"/>
        <v/>
      </c>
      <c r="N37" s="29" t="str">
        <f>IF(D37="","",IF(COUNTIF(SERVICOS!$A$3:$A$31,D37)=0,"",INDEX(SERVICOS!$E$3:$E$31,MATCH(D37,SERVICOS!$A$3:$A$31,0))))</f>
        <v/>
      </c>
      <c r="O37" s="30"/>
      <c r="P37" s="31" t="str">
        <f t="shared" si="2"/>
        <v/>
      </c>
      <c r="Q37" s="30"/>
      <c r="R37" s="31" t="str">
        <f t="shared" si="3"/>
        <v/>
      </c>
      <c r="S37" s="32" t="str">
        <f t="shared" si="4"/>
        <v/>
      </c>
      <c r="T37" s="26"/>
      <c r="U37" s="24"/>
      <c r="V37" s="26"/>
      <c r="W37" s="24"/>
      <c r="X37" s="33"/>
      <c r="Y37" s="34" t="str">
        <f ca="1">IF(A37="","",IF(H37&lt;&gt;"Agendado","",IF(A37&lt;TODAY(),"AGENDAMENTO PASSADO",IF(A37=TODAY(),"HOJE",IF(A37=TODAY()+1,IF(I37="Pendente","AMANHÃ - CONFIRMAR","AMANHÃ"),IF(A37&lt;=TODAY()+CONFIG!$B$5,"PRÓXIMOS "&amp;CONFIG!$B$5&amp;" DIAS",""))))))</f>
        <v/>
      </c>
      <c r="Z37" s="32" t="str">
        <f t="shared" si="5"/>
        <v/>
      </c>
    </row>
    <row r="38" spans="1:26">
      <c r="A38" s="24"/>
      <c r="B38" s="25"/>
      <c r="C38" s="26"/>
      <c r="D38" s="26"/>
      <c r="E38" s="26"/>
      <c r="F38" s="26"/>
      <c r="G38" s="26"/>
      <c r="H38" s="26"/>
      <c r="I38" s="26"/>
      <c r="J38" s="27" t="str">
        <f>IF(D38="","",IF(COUNTIF(SERVICOS!$A$3:$A$31,D38)=0,"",INDEX(SERVICOS!$C$3:$C$31,MATCH(D38,SERVICOS!$A$3:$A$31,0))))</f>
        <v/>
      </c>
      <c r="K38" s="27" t="str">
        <f>IF(D38="","",IF(COUNTIF(SERVICOS!$A$3:$A$31,D38)=0,"",INDEX(SERVICOS!$D$3:$D$31,MATCH(D38,SERVICOS!$A$3:$A$31,0))))</f>
        <v/>
      </c>
      <c r="L38" s="28" t="str">
        <f t="shared" si="0"/>
        <v/>
      </c>
      <c r="M38" s="28" t="str">
        <f t="shared" si="1"/>
        <v/>
      </c>
      <c r="N38" s="29" t="str">
        <f>IF(D38="","",IF(COUNTIF(SERVICOS!$A$3:$A$31,D38)=0,"",INDEX(SERVICOS!$E$3:$E$31,MATCH(D38,SERVICOS!$A$3:$A$31,0))))</f>
        <v/>
      </c>
      <c r="O38" s="30"/>
      <c r="P38" s="31" t="str">
        <f t="shared" si="2"/>
        <v/>
      </c>
      <c r="Q38" s="30"/>
      <c r="R38" s="31" t="str">
        <f t="shared" si="3"/>
        <v/>
      </c>
      <c r="S38" s="32" t="str">
        <f t="shared" si="4"/>
        <v/>
      </c>
      <c r="T38" s="26"/>
      <c r="U38" s="24"/>
      <c r="V38" s="26"/>
      <c r="W38" s="24"/>
      <c r="X38" s="33"/>
      <c r="Y38" s="34" t="str">
        <f ca="1">IF(A38="","",IF(H38&lt;&gt;"Agendado","",IF(A38&lt;TODAY(),"AGENDAMENTO PASSADO",IF(A38=TODAY(),"HOJE",IF(A38=TODAY()+1,IF(I38="Pendente","AMANHÃ - CONFIRMAR","AMANHÃ"),IF(A38&lt;=TODAY()+CONFIG!$B$5,"PRÓXIMOS "&amp;CONFIG!$B$5&amp;" DIAS",""))))))</f>
        <v/>
      </c>
      <c r="Z38" s="32" t="str">
        <f t="shared" si="5"/>
        <v/>
      </c>
    </row>
    <row r="39" spans="1:26">
      <c r="A39" s="24"/>
      <c r="B39" s="25"/>
      <c r="C39" s="26"/>
      <c r="D39" s="26"/>
      <c r="E39" s="26"/>
      <c r="F39" s="26"/>
      <c r="G39" s="26"/>
      <c r="H39" s="26"/>
      <c r="I39" s="26"/>
      <c r="J39" s="27" t="str">
        <f>IF(D39="","",IF(COUNTIF(SERVICOS!$A$3:$A$31,D39)=0,"",INDEX(SERVICOS!$C$3:$C$31,MATCH(D39,SERVICOS!$A$3:$A$31,0))))</f>
        <v/>
      </c>
      <c r="K39" s="27" t="str">
        <f>IF(D39="","",IF(COUNTIF(SERVICOS!$A$3:$A$31,D39)=0,"",INDEX(SERVICOS!$D$3:$D$31,MATCH(D39,SERVICOS!$A$3:$A$31,0))))</f>
        <v/>
      </c>
      <c r="L39" s="28" t="str">
        <f t="shared" si="0"/>
        <v/>
      </c>
      <c r="M39" s="28" t="str">
        <f t="shared" si="1"/>
        <v/>
      </c>
      <c r="N39" s="29" t="str">
        <f>IF(D39="","",IF(COUNTIF(SERVICOS!$A$3:$A$31,D39)=0,"",INDEX(SERVICOS!$E$3:$E$31,MATCH(D39,SERVICOS!$A$3:$A$31,0))))</f>
        <v/>
      </c>
      <c r="O39" s="30"/>
      <c r="P39" s="31" t="str">
        <f t="shared" si="2"/>
        <v/>
      </c>
      <c r="Q39" s="30"/>
      <c r="R39" s="31" t="str">
        <f t="shared" si="3"/>
        <v/>
      </c>
      <c r="S39" s="32" t="str">
        <f t="shared" si="4"/>
        <v/>
      </c>
      <c r="T39" s="26"/>
      <c r="U39" s="24"/>
      <c r="V39" s="26"/>
      <c r="W39" s="24"/>
      <c r="X39" s="33"/>
      <c r="Y39" s="34" t="str">
        <f ca="1">IF(A39="","",IF(H39&lt;&gt;"Agendado","",IF(A39&lt;TODAY(),"AGENDAMENTO PASSADO",IF(A39=TODAY(),"HOJE",IF(A39=TODAY()+1,IF(I39="Pendente","AMANHÃ - CONFIRMAR","AMANHÃ"),IF(A39&lt;=TODAY()+CONFIG!$B$5,"PRÓXIMOS "&amp;CONFIG!$B$5&amp;" DIAS",""))))))</f>
        <v/>
      </c>
      <c r="Z39" s="32" t="str">
        <f t="shared" si="5"/>
        <v/>
      </c>
    </row>
    <row r="40" spans="1:26">
      <c r="A40" s="24"/>
      <c r="B40" s="25"/>
      <c r="C40" s="26"/>
      <c r="D40" s="26"/>
      <c r="E40" s="26"/>
      <c r="F40" s="26"/>
      <c r="G40" s="26"/>
      <c r="H40" s="26"/>
      <c r="I40" s="26"/>
      <c r="J40" s="27" t="str">
        <f>IF(D40="","",IF(COUNTIF(SERVICOS!$A$3:$A$31,D40)=0,"",INDEX(SERVICOS!$C$3:$C$31,MATCH(D40,SERVICOS!$A$3:$A$31,0))))</f>
        <v/>
      </c>
      <c r="K40" s="27" t="str">
        <f>IF(D40="","",IF(COUNTIF(SERVICOS!$A$3:$A$31,D40)=0,"",INDEX(SERVICOS!$D$3:$D$31,MATCH(D40,SERVICOS!$A$3:$A$31,0))))</f>
        <v/>
      </c>
      <c r="L40" s="28" t="str">
        <f t="shared" si="0"/>
        <v/>
      </c>
      <c r="M40" s="28" t="str">
        <f t="shared" si="1"/>
        <v/>
      </c>
      <c r="N40" s="29" t="str">
        <f>IF(D40="","",IF(COUNTIF(SERVICOS!$A$3:$A$31,D40)=0,"",INDEX(SERVICOS!$E$3:$E$31,MATCH(D40,SERVICOS!$A$3:$A$31,0))))</f>
        <v/>
      </c>
      <c r="O40" s="30"/>
      <c r="P40" s="31" t="str">
        <f t="shared" si="2"/>
        <v/>
      </c>
      <c r="Q40" s="30"/>
      <c r="R40" s="31" t="str">
        <f t="shared" si="3"/>
        <v/>
      </c>
      <c r="S40" s="32" t="str">
        <f t="shared" si="4"/>
        <v/>
      </c>
      <c r="T40" s="26"/>
      <c r="U40" s="24"/>
      <c r="V40" s="26"/>
      <c r="W40" s="24"/>
      <c r="X40" s="33"/>
      <c r="Y40" s="34" t="str">
        <f ca="1">IF(A40="","",IF(H40&lt;&gt;"Agendado","",IF(A40&lt;TODAY(),"AGENDAMENTO PASSADO",IF(A40=TODAY(),"HOJE",IF(A40=TODAY()+1,IF(I40="Pendente","AMANHÃ - CONFIRMAR","AMANHÃ"),IF(A40&lt;=TODAY()+CONFIG!$B$5,"PRÓXIMOS "&amp;CONFIG!$B$5&amp;" DIAS",""))))))</f>
        <v/>
      </c>
      <c r="Z40" s="32" t="str">
        <f t="shared" si="5"/>
        <v/>
      </c>
    </row>
    <row r="41" spans="1:26">
      <c r="A41" s="24"/>
      <c r="B41" s="25"/>
      <c r="C41" s="26"/>
      <c r="D41" s="26"/>
      <c r="E41" s="26"/>
      <c r="F41" s="26"/>
      <c r="G41" s="26"/>
      <c r="H41" s="26"/>
      <c r="I41" s="26"/>
      <c r="J41" s="27" t="str">
        <f>IF(D41="","",IF(COUNTIF(SERVICOS!$A$3:$A$31,D41)=0,"",INDEX(SERVICOS!$C$3:$C$31,MATCH(D41,SERVICOS!$A$3:$A$31,0))))</f>
        <v/>
      </c>
      <c r="K41" s="27" t="str">
        <f>IF(D41="","",IF(COUNTIF(SERVICOS!$A$3:$A$31,D41)=0,"",INDEX(SERVICOS!$D$3:$D$31,MATCH(D41,SERVICOS!$A$3:$A$31,0))))</f>
        <v/>
      </c>
      <c r="L41" s="28" t="str">
        <f t="shared" si="0"/>
        <v/>
      </c>
      <c r="M41" s="28" t="str">
        <f t="shared" si="1"/>
        <v/>
      </c>
      <c r="N41" s="29" t="str">
        <f>IF(D41="","",IF(COUNTIF(SERVICOS!$A$3:$A$31,D41)=0,"",INDEX(SERVICOS!$E$3:$E$31,MATCH(D41,SERVICOS!$A$3:$A$31,0))))</f>
        <v/>
      </c>
      <c r="O41" s="30"/>
      <c r="P41" s="31" t="str">
        <f t="shared" si="2"/>
        <v/>
      </c>
      <c r="Q41" s="30"/>
      <c r="R41" s="31" t="str">
        <f t="shared" si="3"/>
        <v/>
      </c>
      <c r="S41" s="32" t="str">
        <f t="shared" si="4"/>
        <v/>
      </c>
      <c r="T41" s="26"/>
      <c r="U41" s="24"/>
      <c r="V41" s="26"/>
      <c r="W41" s="24"/>
      <c r="X41" s="33"/>
      <c r="Y41" s="34" t="str">
        <f ca="1">IF(A41="","",IF(H41&lt;&gt;"Agendado","",IF(A41&lt;TODAY(),"AGENDAMENTO PASSADO",IF(A41=TODAY(),"HOJE",IF(A41=TODAY()+1,IF(I41="Pendente","AMANHÃ - CONFIRMAR","AMANHÃ"),IF(A41&lt;=TODAY()+CONFIG!$B$5,"PRÓXIMOS "&amp;CONFIG!$B$5&amp;" DIAS",""))))))</f>
        <v/>
      </c>
      <c r="Z41" s="32" t="str">
        <f t="shared" si="5"/>
        <v/>
      </c>
    </row>
    <row r="42" spans="1:26">
      <c r="A42" s="24"/>
      <c r="B42" s="25"/>
      <c r="C42" s="26"/>
      <c r="D42" s="26"/>
      <c r="E42" s="26"/>
      <c r="F42" s="26"/>
      <c r="G42" s="26"/>
      <c r="H42" s="26"/>
      <c r="I42" s="26"/>
      <c r="J42" s="27" t="str">
        <f>IF(D42="","",IF(COUNTIF(SERVICOS!$A$3:$A$31,D42)=0,"",INDEX(SERVICOS!$C$3:$C$31,MATCH(D42,SERVICOS!$A$3:$A$31,0))))</f>
        <v/>
      </c>
      <c r="K42" s="27" t="str">
        <f>IF(D42="","",IF(COUNTIF(SERVICOS!$A$3:$A$31,D42)=0,"",INDEX(SERVICOS!$D$3:$D$31,MATCH(D42,SERVICOS!$A$3:$A$31,0))))</f>
        <v/>
      </c>
      <c r="L42" s="28" t="str">
        <f t="shared" si="0"/>
        <v/>
      </c>
      <c r="M42" s="28" t="str">
        <f t="shared" si="1"/>
        <v/>
      </c>
      <c r="N42" s="29" t="str">
        <f>IF(D42="","",IF(COUNTIF(SERVICOS!$A$3:$A$31,D42)=0,"",INDEX(SERVICOS!$E$3:$E$31,MATCH(D42,SERVICOS!$A$3:$A$31,0))))</f>
        <v/>
      </c>
      <c r="O42" s="30"/>
      <c r="P42" s="31" t="str">
        <f t="shared" si="2"/>
        <v/>
      </c>
      <c r="Q42" s="30"/>
      <c r="R42" s="31" t="str">
        <f t="shared" si="3"/>
        <v/>
      </c>
      <c r="S42" s="32" t="str">
        <f t="shared" si="4"/>
        <v/>
      </c>
      <c r="T42" s="26"/>
      <c r="U42" s="24"/>
      <c r="V42" s="26"/>
      <c r="W42" s="24"/>
      <c r="X42" s="33"/>
      <c r="Y42" s="34" t="str">
        <f ca="1">IF(A42="","",IF(H42&lt;&gt;"Agendado","",IF(A42&lt;TODAY(),"AGENDAMENTO PASSADO",IF(A42=TODAY(),"HOJE",IF(A42=TODAY()+1,IF(I42="Pendente","AMANHÃ - CONFIRMAR","AMANHÃ"),IF(A42&lt;=TODAY()+CONFIG!$B$5,"PRÓXIMOS "&amp;CONFIG!$B$5&amp;" DIAS",""))))))</f>
        <v/>
      </c>
      <c r="Z42" s="32" t="str">
        <f t="shared" si="5"/>
        <v/>
      </c>
    </row>
    <row r="43" spans="1:26">
      <c r="A43" s="24"/>
      <c r="B43" s="25"/>
      <c r="C43" s="26"/>
      <c r="D43" s="26"/>
      <c r="E43" s="26"/>
      <c r="F43" s="26"/>
      <c r="G43" s="26"/>
      <c r="H43" s="26"/>
      <c r="I43" s="26"/>
      <c r="J43" s="27" t="str">
        <f>IF(D43="","",IF(COUNTIF(SERVICOS!$A$3:$A$31,D43)=0,"",INDEX(SERVICOS!$C$3:$C$31,MATCH(D43,SERVICOS!$A$3:$A$31,0))))</f>
        <v/>
      </c>
      <c r="K43" s="27" t="str">
        <f>IF(D43="","",IF(COUNTIF(SERVICOS!$A$3:$A$31,D43)=0,"",INDEX(SERVICOS!$D$3:$D$31,MATCH(D43,SERVICOS!$A$3:$A$31,0))))</f>
        <v/>
      </c>
      <c r="L43" s="28" t="str">
        <f t="shared" si="0"/>
        <v/>
      </c>
      <c r="M43" s="28" t="str">
        <f t="shared" si="1"/>
        <v/>
      </c>
      <c r="N43" s="29" t="str">
        <f>IF(D43="","",IF(COUNTIF(SERVICOS!$A$3:$A$31,D43)=0,"",INDEX(SERVICOS!$E$3:$E$31,MATCH(D43,SERVICOS!$A$3:$A$31,0))))</f>
        <v/>
      </c>
      <c r="O43" s="30"/>
      <c r="P43" s="31" t="str">
        <f t="shared" si="2"/>
        <v/>
      </c>
      <c r="Q43" s="30"/>
      <c r="R43" s="31" t="str">
        <f t="shared" si="3"/>
        <v/>
      </c>
      <c r="S43" s="32" t="str">
        <f t="shared" si="4"/>
        <v/>
      </c>
      <c r="T43" s="26"/>
      <c r="U43" s="24"/>
      <c r="V43" s="26"/>
      <c r="W43" s="24"/>
      <c r="X43" s="33"/>
      <c r="Y43" s="34" t="str">
        <f ca="1">IF(A43="","",IF(H43&lt;&gt;"Agendado","",IF(A43&lt;TODAY(),"AGENDAMENTO PASSADO",IF(A43=TODAY(),"HOJE",IF(A43=TODAY()+1,IF(I43="Pendente","AMANHÃ - CONFIRMAR","AMANHÃ"),IF(A43&lt;=TODAY()+CONFIG!$B$5,"PRÓXIMOS "&amp;CONFIG!$B$5&amp;" DIAS",""))))))</f>
        <v/>
      </c>
      <c r="Z43" s="32" t="str">
        <f t="shared" si="5"/>
        <v/>
      </c>
    </row>
    <row r="44" spans="1:26">
      <c r="A44" s="24"/>
      <c r="B44" s="25"/>
      <c r="C44" s="26"/>
      <c r="D44" s="26"/>
      <c r="E44" s="26"/>
      <c r="F44" s="26"/>
      <c r="G44" s="26"/>
      <c r="H44" s="26"/>
      <c r="I44" s="26"/>
      <c r="J44" s="27" t="str">
        <f>IF(D44="","",IF(COUNTIF(SERVICOS!$A$3:$A$31,D44)=0,"",INDEX(SERVICOS!$C$3:$C$31,MATCH(D44,SERVICOS!$A$3:$A$31,0))))</f>
        <v/>
      </c>
      <c r="K44" s="27" t="str">
        <f>IF(D44="","",IF(COUNTIF(SERVICOS!$A$3:$A$31,D44)=0,"",INDEX(SERVICOS!$D$3:$D$31,MATCH(D44,SERVICOS!$A$3:$A$31,0))))</f>
        <v/>
      </c>
      <c r="L44" s="28" t="str">
        <f t="shared" si="0"/>
        <v/>
      </c>
      <c r="M44" s="28" t="str">
        <f t="shared" si="1"/>
        <v/>
      </c>
      <c r="N44" s="29" t="str">
        <f>IF(D44="","",IF(COUNTIF(SERVICOS!$A$3:$A$31,D44)=0,"",INDEX(SERVICOS!$E$3:$E$31,MATCH(D44,SERVICOS!$A$3:$A$31,0))))</f>
        <v/>
      </c>
      <c r="O44" s="30"/>
      <c r="P44" s="31" t="str">
        <f t="shared" si="2"/>
        <v/>
      </c>
      <c r="Q44" s="30"/>
      <c r="R44" s="31" t="str">
        <f t="shared" si="3"/>
        <v/>
      </c>
      <c r="S44" s="32" t="str">
        <f t="shared" si="4"/>
        <v/>
      </c>
      <c r="T44" s="26"/>
      <c r="U44" s="24"/>
      <c r="V44" s="26"/>
      <c r="W44" s="24"/>
      <c r="X44" s="33"/>
      <c r="Y44" s="34" t="str">
        <f ca="1">IF(A44="","",IF(H44&lt;&gt;"Agendado","",IF(A44&lt;TODAY(),"AGENDAMENTO PASSADO",IF(A44=TODAY(),"HOJE",IF(A44=TODAY()+1,IF(I44="Pendente","AMANHÃ - CONFIRMAR","AMANHÃ"),IF(A44&lt;=TODAY()+CONFIG!$B$5,"PRÓXIMOS "&amp;CONFIG!$B$5&amp;" DIAS",""))))))</f>
        <v/>
      </c>
      <c r="Z44" s="32" t="str">
        <f t="shared" si="5"/>
        <v/>
      </c>
    </row>
    <row r="45" spans="1:26">
      <c r="A45" s="24"/>
      <c r="B45" s="25"/>
      <c r="C45" s="26"/>
      <c r="D45" s="26"/>
      <c r="E45" s="26"/>
      <c r="F45" s="26"/>
      <c r="G45" s="26"/>
      <c r="H45" s="26"/>
      <c r="I45" s="26"/>
      <c r="J45" s="27" t="str">
        <f>IF(D45="","",IF(COUNTIF(SERVICOS!$A$3:$A$31,D45)=0,"",INDEX(SERVICOS!$C$3:$C$31,MATCH(D45,SERVICOS!$A$3:$A$31,0))))</f>
        <v/>
      </c>
      <c r="K45" s="27" t="str">
        <f>IF(D45="","",IF(COUNTIF(SERVICOS!$A$3:$A$31,D45)=0,"",INDEX(SERVICOS!$D$3:$D$31,MATCH(D45,SERVICOS!$A$3:$A$31,0))))</f>
        <v/>
      </c>
      <c r="L45" s="28" t="str">
        <f t="shared" si="0"/>
        <v/>
      </c>
      <c r="M45" s="28" t="str">
        <f t="shared" si="1"/>
        <v/>
      </c>
      <c r="N45" s="29" t="str">
        <f>IF(D45="","",IF(COUNTIF(SERVICOS!$A$3:$A$31,D45)=0,"",INDEX(SERVICOS!$E$3:$E$31,MATCH(D45,SERVICOS!$A$3:$A$31,0))))</f>
        <v/>
      </c>
      <c r="O45" s="30"/>
      <c r="P45" s="31" t="str">
        <f t="shared" si="2"/>
        <v/>
      </c>
      <c r="Q45" s="30"/>
      <c r="R45" s="31" t="str">
        <f t="shared" si="3"/>
        <v/>
      </c>
      <c r="S45" s="32" t="str">
        <f t="shared" si="4"/>
        <v/>
      </c>
      <c r="T45" s="26"/>
      <c r="U45" s="24"/>
      <c r="V45" s="26"/>
      <c r="W45" s="24"/>
      <c r="X45" s="33"/>
      <c r="Y45" s="34" t="str">
        <f ca="1">IF(A45="","",IF(H45&lt;&gt;"Agendado","",IF(A45&lt;TODAY(),"AGENDAMENTO PASSADO",IF(A45=TODAY(),"HOJE",IF(A45=TODAY()+1,IF(I45="Pendente","AMANHÃ - CONFIRMAR","AMANHÃ"),IF(A45&lt;=TODAY()+CONFIG!$B$5,"PRÓXIMOS "&amp;CONFIG!$B$5&amp;" DIAS",""))))))</f>
        <v/>
      </c>
      <c r="Z45" s="32" t="str">
        <f t="shared" si="5"/>
        <v/>
      </c>
    </row>
    <row r="46" spans="1:26">
      <c r="A46" s="24"/>
      <c r="B46" s="25"/>
      <c r="C46" s="26"/>
      <c r="D46" s="26"/>
      <c r="E46" s="26"/>
      <c r="F46" s="26"/>
      <c r="G46" s="26"/>
      <c r="H46" s="26"/>
      <c r="I46" s="26"/>
      <c r="J46" s="27" t="str">
        <f>IF(D46="","",IF(COUNTIF(SERVICOS!$A$3:$A$31,D46)=0,"",INDEX(SERVICOS!$C$3:$C$31,MATCH(D46,SERVICOS!$A$3:$A$31,0))))</f>
        <v/>
      </c>
      <c r="K46" s="27" t="str">
        <f>IF(D46="","",IF(COUNTIF(SERVICOS!$A$3:$A$31,D46)=0,"",INDEX(SERVICOS!$D$3:$D$31,MATCH(D46,SERVICOS!$A$3:$A$31,0))))</f>
        <v/>
      </c>
      <c r="L46" s="28" t="str">
        <f t="shared" si="0"/>
        <v/>
      </c>
      <c r="M46" s="28" t="str">
        <f t="shared" si="1"/>
        <v/>
      </c>
      <c r="N46" s="29" t="str">
        <f>IF(D46="","",IF(COUNTIF(SERVICOS!$A$3:$A$31,D46)=0,"",INDEX(SERVICOS!$E$3:$E$31,MATCH(D46,SERVICOS!$A$3:$A$31,0))))</f>
        <v/>
      </c>
      <c r="O46" s="30"/>
      <c r="P46" s="31" t="str">
        <f t="shared" si="2"/>
        <v/>
      </c>
      <c r="Q46" s="30"/>
      <c r="R46" s="31" t="str">
        <f t="shared" si="3"/>
        <v/>
      </c>
      <c r="S46" s="32" t="str">
        <f t="shared" si="4"/>
        <v/>
      </c>
      <c r="T46" s="26"/>
      <c r="U46" s="24"/>
      <c r="V46" s="26"/>
      <c r="W46" s="24"/>
      <c r="X46" s="33"/>
      <c r="Y46" s="34" t="str">
        <f ca="1">IF(A46="","",IF(H46&lt;&gt;"Agendado","",IF(A46&lt;TODAY(),"AGENDAMENTO PASSADO",IF(A46=TODAY(),"HOJE",IF(A46=TODAY()+1,IF(I46="Pendente","AMANHÃ - CONFIRMAR","AMANHÃ"),IF(A46&lt;=TODAY()+CONFIG!$B$5,"PRÓXIMOS "&amp;CONFIG!$B$5&amp;" DIAS",""))))))</f>
        <v/>
      </c>
      <c r="Z46" s="32" t="str">
        <f t="shared" si="5"/>
        <v/>
      </c>
    </row>
    <row r="47" spans="1:26">
      <c r="A47" s="24"/>
      <c r="B47" s="25"/>
      <c r="C47" s="26"/>
      <c r="D47" s="26"/>
      <c r="E47" s="26"/>
      <c r="F47" s="26"/>
      <c r="G47" s="26"/>
      <c r="H47" s="26"/>
      <c r="I47" s="26"/>
      <c r="J47" s="27" t="str">
        <f>IF(D47="","",IF(COUNTIF(SERVICOS!$A$3:$A$31,D47)=0,"",INDEX(SERVICOS!$C$3:$C$31,MATCH(D47,SERVICOS!$A$3:$A$31,0))))</f>
        <v/>
      </c>
      <c r="K47" s="27" t="str">
        <f>IF(D47="","",IF(COUNTIF(SERVICOS!$A$3:$A$31,D47)=0,"",INDEX(SERVICOS!$D$3:$D$31,MATCH(D47,SERVICOS!$A$3:$A$31,0))))</f>
        <v/>
      </c>
      <c r="L47" s="28" t="str">
        <f t="shared" si="0"/>
        <v/>
      </c>
      <c r="M47" s="28" t="str">
        <f t="shared" si="1"/>
        <v/>
      </c>
      <c r="N47" s="29" t="str">
        <f>IF(D47="","",IF(COUNTIF(SERVICOS!$A$3:$A$31,D47)=0,"",INDEX(SERVICOS!$E$3:$E$31,MATCH(D47,SERVICOS!$A$3:$A$31,0))))</f>
        <v/>
      </c>
      <c r="O47" s="30"/>
      <c r="P47" s="31" t="str">
        <f t="shared" si="2"/>
        <v/>
      </c>
      <c r="Q47" s="30"/>
      <c r="R47" s="31" t="str">
        <f t="shared" si="3"/>
        <v/>
      </c>
      <c r="S47" s="32" t="str">
        <f t="shared" si="4"/>
        <v/>
      </c>
      <c r="T47" s="26"/>
      <c r="U47" s="24"/>
      <c r="V47" s="26"/>
      <c r="W47" s="24"/>
      <c r="X47" s="33"/>
      <c r="Y47" s="34" t="str">
        <f ca="1">IF(A47="","",IF(H47&lt;&gt;"Agendado","",IF(A47&lt;TODAY(),"AGENDAMENTO PASSADO",IF(A47=TODAY(),"HOJE",IF(A47=TODAY()+1,IF(I47="Pendente","AMANHÃ - CONFIRMAR","AMANHÃ"),IF(A47&lt;=TODAY()+CONFIG!$B$5,"PRÓXIMOS "&amp;CONFIG!$B$5&amp;" DIAS",""))))))</f>
        <v/>
      </c>
      <c r="Z47" s="32" t="str">
        <f t="shared" si="5"/>
        <v/>
      </c>
    </row>
    <row r="48" spans="1:26">
      <c r="A48" s="24"/>
      <c r="B48" s="25"/>
      <c r="C48" s="26"/>
      <c r="D48" s="26"/>
      <c r="E48" s="26"/>
      <c r="F48" s="26"/>
      <c r="G48" s="26"/>
      <c r="H48" s="26"/>
      <c r="I48" s="26"/>
      <c r="J48" s="27" t="str">
        <f>IF(D48="","",IF(COUNTIF(SERVICOS!$A$3:$A$31,D48)=0,"",INDEX(SERVICOS!$C$3:$C$31,MATCH(D48,SERVICOS!$A$3:$A$31,0))))</f>
        <v/>
      </c>
      <c r="K48" s="27" t="str">
        <f>IF(D48="","",IF(COUNTIF(SERVICOS!$A$3:$A$31,D48)=0,"",INDEX(SERVICOS!$D$3:$D$31,MATCH(D48,SERVICOS!$A$3:$A$31,0))))</f>
        <v/>
      </c>
      <c r="L48" s="28" t="str">
        <f t="shared" si="0"/>
        <v/>
      </c>
      <c r="M48" s="28" t="str">
        <f t="shared" si="1"/>
        <v/>
      </c>
      <c r="N48" s="29" t="str">
        <f>IF(D48="","",IF(COUNTIF(SERVICOS!$A$3:$A$31,D48)=0,"",INDEX(SERVICOS!$E$3:$E$31,MATCH(D48,SERVICOS!$A$3:$A$31,0))))</f>
        <v/>
      </c>
      <c r="O48" s="30"/>
      <c r="P48" s="31" t="str">
        <f t="shared" si="2"/>
        <v/>
      </c>
      <c r="Q48" s="30"/>
      <c r="R48" s="31" t="str">
        <f t="shared" si="3"/>
        <v/>
      </c>
      <c r="S48" s="32" t="str">
        <f t="shared" si="4"/>
        <v/>
      </c>
      <c r="T48" s="26"/>
      <c r="U48" s="24"/>
      <c r="V48" s="26"/>
      <c r="W48" s="24"/>
      <c r="X48" s="33"/>
      <c r="Y48" s="34" t="str">
        <f ca="1">IF(A48="","",IF(H48&lt;&gt;"Agendado","",IF(A48&lt;TODAY(),"AGENDAMENTO PASSADO",IF(A48=TODAY(),"HOJE",IF(A48=TODAY()+1,IF(I48="Pendente","AMANHÃ - CONFIRMAR","AMANHÃ"),IF(A48&lt;=TODAY()+CONFIG!$B$5,"PRÓXIMOS "&amp;CONFIG!$B$5&amp;" DIAS",""))))))</f>
        <v/>
      </c>
      <c r="Z48" s="32" t="str">
        <f t="shared" si="5"/>
        <v/>
      </c>
    </row>
    <row r="49" spans="1:26">
      <c r="A49" s="24"/>
      <c r="B49" s="25"/>
      <c r="C49" s="26"/>
      <c r="D49" s="26"/>
      <c r="E49" s="26"/>
      <c r="F49" s="26"/>
      <c r="G49" s="26"/>
      <c r="H49" s="26"/>
      <c r="I49" s="26"/>
      <c r="J49" s="27" t="str">
        <f>IF(D49="","",IF(COUNTIF(SERVICOS!$A$3:$A$31,D49)=0,"",INDEX(SERVICOS!$C$3:$C$31,MATCH(D49,SERVICOS!$A$3:$A$31,0))))</f>
        <v/>
      </c>
      <c r="K49" s="27" t="str">
        <f>IF(D49="","",IF(COUNTIF(SERVICOS!$A$3:$A$31,D49)=0,"",INDEX(SERVICOS!$D$3:$D$31,MATCH(D49,SERVICOS!$A$3:$A$31,0))))</f>
        <v/>
      </c>
      <c r="L49" s="28" t="str">
        <f t="shared" si="0"/>
        <v/>
      </c>
      <c r="M49" s="28" t="str">
        <f t="shared" si="1"/>
        <v/>
      </c>
      <c r="N49" s="29" t="str">
        <f>IF(D49="","",IF(COUNTIF(SERVICOS!$A$3:$A$31,D49)=0,"",INDEX(SERVICOS!$E$3:$E$31,MATCH(D49,SERVICOS!$A$3:$A$31,0))))</f>
        <v/>
      </c>
      <c r="O49" s="30"/>
      <c r="P49" s="31" t="str">
        <f t="shared" si="2"/>
        <v/>
      </c>
      <c r="Q49" s="30"/>
      <c r="R49" s="31" t="str">
        <f t="shared" si="3"/>
        <v/>
      </c>
      <c r="S49" s="32" t="str">
        <f t="shared" si="4"/>
        <v/>
      </c>
      <c r="T49" s="26"/>
      <c r="U49" s="24"/>
      <c r="V49" s="26"/>
      <c r="W49" s="24"/>
      <c r="X49" s="33"/>
      <c r="Y49" s="34" t="str">
        <f ca="1">IF(A49="","",IF(H49&lt;&gt;"Agendado","",IF(A49&lt;TODAY(),"AGENDAMENTO PASSADO",IF(A49=TODAY(),"HOJE",IF(A49=TODAY()+1,IF(I49="Pendente","AMANHÃ - CONFIRMAR","AMANHÃ"),IF(A49&lt;=TODAY()+CONFIG!$B$5,"PRÓXIMOS "&amp;CONFIG!$B$5&amp;" DIAS",""))))))</f>
        <v/>
      </c>
      <c r="Z49" s="32" t="str">
        <f t="shared" si="5"/>
        <v/>
      </c>
    </row>
    <row r="50" spans="1:26">
      <c r="A50" s="24"/>
      <c r="B50" s="25"/>
      <c r="C50" s="26"/>
      <c r="D50" s="26"/>
      <c r="E50" s="26"/>
      <c r="F50" s="26"/>
      <c r="G50" s="26"/>
      <c r="H50" s="26"/>
      <c r="I50" s="26"/>
      <c r="J50" s="27" t="str">
        <f>IF(D50="","",IF(COUNTIF(SERVICOS!$A$3:$A$31,D50)=0,"",INDEX(SERVICOS!$C$3:$C$31,MATCH(D50,SERVICOS!$A$3:$A$31,0))))</f>
        <v/>
      </c>
      <c r="K50" s="27" t="str">
        <f>IF(D50="","",IF(COUNTIF(SERVICOS!$A$3:$A$31,D50)=0,"",INDEX(SERVICOS!$D$3:$D$31,MATCH(D50,SERVICOS!$A$3:$A$31,0))))</f>
        <v/>
      </c>
      <c r="L50" s="28" t="str">
        <f t="shared" si="0"/>
        <v/>
      </c>
      <c r="M50" s="28" t="str">
        <f t="shared" si="1"/>
        <v/>
      </c>
      <c r="N50" s="29" t="str">
        <f>IF(D50="","",IF(COUNTIF(SERVICOS!$A$3:$A$31,D50)=0,"",INDEX(SERVICOS!$E$3:$E$31,MATCH(D50,SERVICOS!$A$3:$A$31,0))))</f>
        <v/>
      </c>
      <c r="O50" s="30"/>
      <c r="P50" s="31" t="str">
        <f t="shared" si="2"/>
        <v/>
      </c>
      <c r="Q50" s="30"/>
      <c r="R50" s="31" t="str">
        <f t="shared" si="3"/>
        <v/>
      </c>
      <c r="S50" s="32" t="str">
        <f t="shared" si="4"/>
        <v/>
      </c>
      <c r="T50" s="26"/>
      <c r="U50" s="24"/>
      <c r="V50" s="26"/>
      <c r="W50" s="24"/>
      <c r="X50" s="33"/>
      <c r="Y50" s="34" t="str">
        <f ca="1">IF(A50="","",IF(H50&lt;&gt;"Agendado","",IF(A50&lt;TODAY(),"AGENDAMENTO PASSADO",IF(A50=TODAY(),"HOJE",IF(A50=TODAY()+1,IF(I50="Pendente","AMANHÃ - CONFIRMAR","AMANHÃ"),IF(A50&lt;=TODAY()+CONFIG!$B$5,"PRÓXIMOS "&amp;CONFIG!$B$5&amp;" DIAS",""))))))</f>
        <v/>
      </c>
      <c r="Z50" s="32" t="str">
        <f t="shared" si="5"/>
        <v/>
      </c>
    </row>
    <row r="51" spans="1:26">
      <c r="A51" s="4"/>
      <c r="B51" s="5"/>
      <c r="C51" s="1"/>
      <c r="D51" s="1"/>
      <c r="E51" s="1"/>
      <c r="F51" s="1"/>
      <c r="G51" s="1"/>
      <c r="H51" s="1"/>
      <c r="I51" s="1"/>
      <c r="J51" s="6" t="str">
        <f>IF(D51="","",IF(COUNTIF(SERVICOS!$A$3:$A$31,D51)=0,"",INDEX(SERVICOS!$C$3:$C$31,MATCH(D51,SERVICOS!$A$3:$A$31,0))))</f>
        <v/>
      </c>
      <c r="K51" s="6" t="str">
        <f>IF(D51="","",IF(COUNTIF(SERVICOS!$A$3:$A$31,D51)=0,"",INDEX(SERVICOS!$D$3:$D$31,MATCH(D51,SERVICOS!$A$3:$A$31,0))))</f>
        <v/>
      </c>
      <c r="L51" s="9" t="str">
        <f t="shared" si="0"/>
        <v/>
      </c>
      <c r="M51" s="9" t="str">
        <f t="shared" si="1"/>
        <v/>
      </c>
      <c r="N51" s="7" t="str">
        <f>IF(D51="","",IF(COUNTIF(SERVICOS!$A$3:$A$31,D51)=0,"",INDEX(SERVICOS!$E$3:$E$31,MATCH(D51,SERVICOS!$A$3:$A$31,0))))</f>
        <v/>
      </c>
      <c r="O51" s="2"/>
      <c r="P51" s="10" t="str">
        <f t="shared" si="2"/>
        <v/>
      </c>
      <c r="Q51" s="2"/>
      <c r="R51" s="10" t="str">
        <f t="shared" si="3"/>
        <v/>
      </c>
      <c r="S51" s="11" t="str">
        <f t="shared" si="4"/>
        <v/>
      </c>
      <c r="T51" s="1"/>
      <c r="U51" s="4"/>
      <c r="V51" s="1"/>
      <c r="W51" s="4"/>
      <c r="X51" s="3"/>
      <c r="Y51" s="8" t="str">
        <f ca="1">IF(A51="","",IF(H51&lt;&gt;"Agendado","",IF(A51&lt;TODAY(),"AGENDAMENTO PASSADO",IF(A51=TODAY(),"HOJE",IF(A51=TODAY()+1,IF(I51="Pendente","AMANHÃ - CONFIRMAR","AMANHÃ"),IF(A51&lt;=TODAY()+CONFIG!$B$5,"PRÓXIMOS "&amp;CONFIG!$B$5&amp;" DIAS",""))))))</f>
        <v/>
      </c>
      <c r="Z51" s="11" t="str">
        <f t="shared" si="5"/>
        <v/>
      </c>
    </row>
    <row r="52" spans="1:26">
      <c r="A52" s="4"/>
      <c r="B52" s="5"/>
      <c r="C52" s="1"/>
      <c r="D52" s="1"/>
      <c r="E52" s="1"/>
      <c r="F52" s="1"/>
      <c r="G52" s="1"/>
      <c r="H52" s="1"/>
      <c r="I52" s="1"/>
      <c r="J52" s="6" t="str">
        <f>IF(D52="","",IF(COUNTIF(SERVICOS!$A$3:$A$31,D52)=0,"",INDEX(SERVICOS!$C$3:$C$31,MATCH(D52,SERVICOS!$A$3:$A$31,0))))</f>
        <v/>
      </c>
      <c r="K52" s="6" t="str">
        <f>IF(D52="","",IF(COUNTIF(SERVICOS!$A$3:$A$31,D52)=0,"",INDEX(SERVICOS!$D$3:$D$31,MATCH(D52,SERVICOS!$A$3:$A$31,0))))</f>
        <v/>
      </c>
      <c r="L52" s="9" t="str">
        <f t="shared" si="0"/>
        <v/>
      </c>
      <c r="M52" s="9" t="str">
        <f t="shared" si="1"/>
        <v/>
      </c>
      <c r="N52" s="7" t="str">
        <f>IF(D52="","",IF(COUNTIF(SERVICOS!$A$3:$A$31,D52)=0,"",INDEX(SERVICOS!$E$3:$E$31,MATCH(D52,SERVICOS!$A$3:$A$31,0))))</f>
        <v/>
      </c>
      <c r="O52" s="2"/>
      <c r="P52" s="10" t="str">
        <f t="shared" si="2"/>
        <v/>
      </c>
      <c r="Q52" s="2"/>
      <c r="R52" s="10" t="str">
        <f t="shared" si="3"/>
        <v/>
      </c>
      <c r="S52" s="11" t="str">
        <f t="shared" si="4"/>
        <v/>
      </c>
      <c r="T52" s="1"/>
      <c r="U52" s="4"/>
      <c r="V52" s="1"/>
      <c r="W52" s="4"/>
      <c r="X52" s="3"/>
      <c r="Y52" s="8" t="str">
        <f ca="1">IF(A52="","",IF(H52&lt;&gt;"Agendado","",IF(A52&lt;TODAY(),"AGENDAMENTO PASSADO",IF(A52=TODAY(),"HOJE",IF(A52=TODAY()+1,IF(I52="Pendente","AMANHÃ - CONFIRMAR","AMANHÃ"),IF(A52&lt;=TODAY()+CONFIG!$B$5,"PRÓXIMOS "&amp;CONFIG!$B$5&amp;" DIAS",""))))))</f>
        <v/>
      </c>
      <c r="Z52" s="11" t="str">
        <f t="shared" si="5"/>
        <v/>
      </c>
    </row>
    <row r="53" spans="1:26">
      <c r="A53" s="4"/>
      <c r="B53" s="5"/>
      <c r="C53" s="1"/>
      <c r="D53" s="1"/>
      <c r="E53" s="1"/>
      <c r="F53" s="1"/>
      <c r="G53" s="1"/>
      <c r="H53" s="1"/>
      <c r="I53" s="1"/>
      <c r="J53" s="6" t="str">
        <f>IF(D53="","",IF(COUNTIF(SERVICOS!$A$3:$A$31,D53)=0,"",INDEX(SERVICOS!$C$3:$C$31,MATCH(D53,SERVICOS!$A$3:$A$31,0))))</f>
        <v/>
      </c>
      <c r="K53" s="6" t="str">
        <f>IF(D53="","",IF(COUNTIF(SERVICOS!$A$3:$A$31,D53)=0,"",INDEX(SERVICOS!$D$3:$D$31,MATCH(D53,SERVICOS!$A$3:$A$31,0))))</f>
        <v/>
      </c>
      <c r="L53" s="9" t="str">
        <f t="shared" si="0"/>
        <v/>
      </c>
      <c r="M53" s="9" t="str">
        <f t="shared" si="1"/>
        <v/>
      </c>
      <c r="N53" s="7" t="str">
        <f>IF(D53="","",IF(COUNTIF(SERVICOS!$A$3:$A$31,D53)=0,"",INDEX(SERVICOS!$E$3:$E$31,MATCH(D53,SERVICOS!$A$3:$A$31,0))))</f>
        <v/>
      </c>
      <c r="O53" s="2"/>
      <c r="P53" s="10" t="str">
        <f t="shared" si="2"/>
        <v/>
      </c>
      <c r="Q53" s="2"/>
      <c r="R53" s="10" t="str">
        <f t="shared" si="3"/>
        <v/>
      </c>
      <c r="S53" s="11" t="str">
        <f t="shared" si="4"/>
        <v/>
      </c>
      <c r="T53" s="1"/>
      <c r="U53" s="4"/>
      <c r="V53" s="1"/>
      <c r="W53" s="4"/>
      <c r="X53" s="3"/>
      <c r="Y53" s="8" t="str">
        <f ca="1">IF(A53="","",IF(H53&lt;&gt;"Agendado","",IF(A53&lt;TODAY(),"AGENDAMENTO PASSADO",IF(A53=TODAY(),"HOJE",IF(A53=TODAY()+1,IF(I53="Pendente","AMANHÃ - CONFIRMAR","AMANHÃ"),IF(A53&lt;=TODAY()+CONFIG!$B$5,"PRÓXIMOS "&amp;CONFIG!$B$5&amp;" DIAS",""))))))</f>
        <v/>
      </c>
      <c r="Z53" s="11" t="str">
        <f t="shared" si="5"/>
        <v/>
      </c>
    </row>
    <row r="54" spans="1:26">
      <c r="A54" s="4"/>
      <c r="B54" s="5"/>
      <c r="C54" s="1"/>
      <c r="D54" s="1"/>
      <c r="E54" s="1"/>
      <c r="F54" s="1"/>
      <c r="G54" s="1"/>
      <c r="H54" s="1"/>
      <c r="I54" s="1"/>
      <c r="J54" s="6" t="str">
        <f>IF(D54="","",IF(COUNTIF(SERVICOS!$A$3:$A$31,D54)=0,"",INDEX(SERVICOS!$C$3:$C$31,MATCH(D54,SERVICOS!$A$3:$A$31,0))))</f>
        <v/>
      </c>
      <c r="K54" s="6" t="str">
        <f>IF(D54="","",IF(COUNTIF(SERVICOS!$A$3:$A$31,D54)=0,"",INDEX(SERVICOS!$D$3:$D$31,MATCH(D54,SERVICOS!$A$3:$A$31,0))))</f>
        <v/>
      </c>
      <c r="L54" s="9" t="str">
        <f t="shared" si="0"/>
        <v/>
      </c>
      <c r="M54" s="9" t="str">
        <f t="shared" si="1"/>
        <v/>
      </c>
      <c r="N54" s="7" t="str">
        <f>IF(D54="","",IF(COUNTIF(SERVICOS!$A$3:$A$31,D54)=0,"",INDEX(SERVICOS!$E$3:$E$31,MATCH(D54,SERVICOS!$A$3:$A$31,0))))</f>
        <v/>
      </c>
      <c r="O54" s="2"/>
      <c r="P54" s="10" t="str">
        <f t="shared" si="2"/>
        <v/>
      </c>
      <c r="Q54" s="2"/>
      <c r="R54" s="10" t="str">
        <f t="shared" si="3"/>
        <v/>
      </c>
      <c r="S54" s="11" t="str">
        <f t="shared" si="4"/>
        <v/>
      </c>
      <c r="T54" s="1"/>
      <c r="U54" s="4"/>
      <c r="V54" s="1"/>
      <c r="W54" s="4"/>
      <c r="X54" s="3"/>
      <c r="Y54" s="8" t="str">
        <f ca="1">IF(A54="","",IF(H54&lt;&gt;"Agendado","",IF(A54&lt;TODAY(),"AGENDAMENTO PASSADO",IF(A54=TODAY(),"HOJE",IF(A54=TODAY()+1,IF(I54="Pendente","AMANHÃ - CONFIRMAR","AMANHÃ"),IF(A54&lt;=TODAY()+CONFIG!$B$5,"PRÓXIMOS "&amp;CONFIG!$B$5&amp;" DIAS",""))))))</f>
        <v/>
      </c>
      <c r="Z54" s="11" t="str">
        <f t="shared" si="5"/>
        <v/>
      </c>
    </row>
    <row r="55" spans="1:26">
      <c r="A55" s="4"/>
      <c r="B55" s="5"/>
      <c r="C55" s="1"/>
      <c r="D55" s="1"/>
      <c r="E55" s="1"/>
      <c r="F55" s="1"/>
      <c r="G55" s="1"/>
      <c r="H55" s="1"/>
      <c r="I55" s="1"/>
      <c r="J55" s="6" t="str">
        <f>IF(D55="","",IF(COUNTIF(SERVICOS!$A$3:$A$31,D55)=0,"",INDEX(SERVICOS!$C$3:$C$31,MATCH(D55,SERVICOS!$A$3:$A$31,0))))</f>
        <v/>
      </c>
      <c r="K55" s="6" t="str">
        <f>IF(D55="","",IF(COUNTIF(SERVICOS!$A$3:$A$31,D55)=0,"",INDEX(SERVICOS!$D$3:$D$31,MATCH(D55,SERVICOS!$A$3:$A$31,0))))</f>
        <v/>
      </c>
      <c r="L55" s="9" t="str">
        <f t="shared" si="0"/>
        <v/>
      </c>
      <c r="M55" s="9" t="str">
        <f t="shared" si="1"/>
        <v/>
      </c>
      <c r="N55" s="7" t="str">
        <f>IF(D55="","",IF(COUNTIF(SERVICOS!$A$3:$A$31,D55)=0,"",INDEX(SERVICOS!$E$3:$E$31,MATCH(D55,SERVICOS!$A$3:$A$31,0))))</f>
        <v/>
      </c>
      <c r="O55" s="2"/>
      <c r="P55" s="10" t="str">
        <f t="shared" si="2"/>
        <v/>
      </c>
      <c r="Q55" s="2"/>
      <c r="R55" s="10" t="str">
        <f t="shared" si="3"/>
        <v/>
      </c>
      <c r="S55" s="11" t="str">
        <f t="shared" si="4"/>
        <v/>
      </c>
      <c r="T55" s="1"/>
      <c r="U55" s="4"/>
      <c r="V55" s="1"/>
      <c r="W55" s="4"/>
      <c r="X55" s="3"/>
      <c r="Y55" s="8" t="str">
        <f ca="1">IF(A55="","",IF(H55&lt;&gt;"Agendado","",IF(A55&lt;TODAY(),"AGENDAMENTO PASSADO",IF(A55=TODAY(),"HOJE",IF(A55=TODAY()+1,IF(I55="Pendente","AMANHÃ - CONFIRMAR","AMANHÃ"),IF(A55&lt;=TODAY()+CONFIG!$B$5,"PRÓXIMOS "&amp;CONFIG!$B$5&amp;" DIAS",""))))))</f>
        <v/>
      </c>
      <c r="Z55" s="11" t="str">
        <f t="shared" si="5"/>
        <v/>
      </c>
    </row>
    <row r="56" spans="1:26">
      <c r="A56" s="4"/>
      <c r="B56" s="5"/>
      <c r="C56" s="1"/>
      <c r="D56" s="1"/>
      <c r="E56" s="1"/>
      <c r="F56" s="1"/>
      <c r="G56" s="1"/>
      <c r="H56" s="1"/>
      <c r="I56" s="1"/>
      <c r="J56" s="6" t="str">
        <f>IF(D56="","",IF(COUNTIF(SERVICOS!$A$3:$A$31,D56)=0,"",INDEX(SERVICOS!$C$3:$C$31,MATCH(D56,SERVICOS!$A$3:$A$31,0))))</f>
        <v/>
      </c>
      <c r="K56" s="6" t="str">
        <f>IF(D56="","",IF(COUNTIF(SERVICOS!$A$3:$A$31,D56)=0,"",INDEX(SERVICOS!$D$3:$D$31,MATCH(D56,SERVICOS!$A$3:$A$31,0))))</f>
        <v/>
      </c>
      <c r="L56" s="9" t="str">
        <f t="shared" si="0"/>
        <v/>
      </c>
      <c r="M56" s="9" t="str">
        <f t="shared" si="1"/>
        <v/>
      </c>
      <c r="N56" s="7" t="str">
        <f>IF(D56="","",IF(COUNTIF(SERVICOS!$A$3:$A$31,D56)=0,"",INDEX(SERVICOS!$E$3:$E$31,MATCH(D56,SERVICOS!$A$3:$A$31,0))))</f>
        <v/>
      </c>
      <c r="O56" s="2"/>
      <c r="P56" s="10" t="str">
        <f t="shared" si="2"/>
        <v/>
      </c>
      <c r="Q56" s="2"/>
      <c r="R56" s="10" t="str">
        <f t="shared" si="3"/>
        <v/>
      </c>
      <c r="S56" s="11" t="str">
        <f t="shared" si="4"/>
        <v/>
      </c>
      <c r="T56" s="1"/>
      <c r="U56" s="4"/>
      <c r="V56" s="1"/>
      <c r="W56" s="4"/>
      <c r="X56" s="3"/>
      <c r="Y56" s="8" t="str">
        <f ca="1">IF(A56="","",IF(H56&lt;&gt;"Agendado","",IF(A56&lt;TODAY(),"AGENDAMENTO PASSADO",IF(A56=TODAY(),"HOJE",IF(A56=TODAY()+1,IF(I56="Pendente","AMANHÃ - CONFIRMAR","AMANHÃ"),IF(A56&lt;=TODAY()+CONFIG!$B$5,"PRÓXIMOS "&amp;CONFIG!$B$5&amp;" DIAS",""))))))</f>
        <v/>
      </c>
      <c r="Z56" s="11" t="str">
        <f t="shared" si="5"/>
        <v/>
      </c>
    </row>
    <row r="57" spans="1:26">
      <c r="A57" s="4"/>
      <c r="B57" s="5"/>
      <c r="C57" s="1"/>
      <c r="D57" s="1"/>
      <c r="E57" s="1"/>
      <c r="F57" s="1"/>
      <c r="G57" s="1"/>
      <c r="H57" s="1"/>
      <c r="I57" s="1"/>
      <c r="J57" s="6" t="str">
        <f>IF(D57="","",IF(COUNTIF(SERVICOS!$A$3:$A$31,D57)=0,"",INDEX(SERVICOS!$C$3:$C$31,MATCH(D57,SERVICOS!$A$3:$A$31,0))))</f>
        <v/>
      </c>
      <c r="K57" s="6" t="str">
        <f>IF(D57="","",IF(COUNTIF(SERVICOS!$A$3:$A$31,D57)=0,"",INDEX(SERVICOS!$D$3:$D$31,MATCH(D57,SERVICOS!$A$3:$A$31,0))))</f>
        <v/>
      </c>
      <c r="L57" s="9" t="str">
        <f t="shared" si="0"/>
        <v/>
      </c>
      <c r="M57" s="9" t="str">
        <f t="shared" si="1"/>
        <v/>
      </c>
      <c r="N57" s="7" t="str">
        <f>IF(D57="","",IF(COUNTIF(SERVICOS!$A$3:$A$31,D57)=0,"",INDEX(SERVICOS!$E$3:$E$31,MATCH(D57,SERVICOS!$A$3:$A$31,0))))</f>
        <v/>
      </c>
      <c r="O57" s="2"/>
      <c r="P57" s="10" t="str">
        <f t="shared" si="2"/>
        <v/>
      </c>
      <c r="Q57" s="2"/>
      <c r="R57" s="10" t="str">
        <f t="shared" si="3"/>
        <v/>
      </c>
      <c r="S57" s="11" t="str">
        <f t="shared" si="4"/>
        <v/>
      </c>
      <c r="T57" s="1"/>
      <c r="U57" s="4"/>
      <c r="V57" s="1"/>
      <c r="W57" s="4"/>
      <c r="X57" s="3"/>
      <c r="Y57" s="8" t="str">
        <f ca="1">IF(A57="","",IF(H57&lt;&gt;"Agendado","",IF(A57&lt;TODAY(),"AGENDAMENTO PASSADO",IF(A57=TODAY(),"HOJE",IF(A57=TODAY()+1,IF(I57="Pendente","AMANHÃ - CONFIRMAR","AMANHÃ"),IF(A57&lt;=TODAY()+CONFIG!$B$5,"PRÓXIMOS "&amp;CONFIG!$B$5&amp;" DIAS",""))))))</f>
        <v/>
      </c>
      <c r="Z57" s="11" t="str">
        <f t="shared" si="5"/>
        <v/>
      </c>
    </row>
    <row r="58" spans="1:26">
      <c r="A58" s="4"/>
      <c r="B58" s="5"/>
      <c r="C58" s="1"/>
      <c r="D58" s="1"/>
      <c r="E58" s="1"/>
      <c r="F58" s="1"/>
      <c r="G58" s="1"/>
      <c r="H58" s="1"/>
      <c r="I58" s="1"/>
      <c r="J58" s="6" t="str">
        <f>IF(D58="","",IF(COUNTIF(SERVICOS!$A$3:$A$31,D58)=0,"",INDEX(SERVICOS!$C$3:$C$31,MATCH(D58,SERVICOS!$A$3:$A$31,0))))</f>
        <v/>
      </c>
      <c r="K58" s="6" t="str">
        <f>IF(D58="","",IF(COUNTIF(SERVICOS!$A$3:$A$31,D58)=0,"",INDEX(SERVICOS!$D$3:$D$31,MATCH(D58,SERVICOS!$A$3:$A$31,0))))</f>
        <v/>
      </c>
      <c r="L58" s="9" t="str">
        <f t="shared" si="0"/>
        <v/>
      </c>
      <c r="M58" s="9" t="str">
        <f t="shared" si="1"/>
        <v/>
      </c>
      <c r="N58" s="7" t="str">
        <f>IF(D58="","",IF(COUNTIF(SERVICOS!$A$3:$A$31,D58)=0,"",INDEX(SERVICOS!$E$3:$E$31,MATCH(D58,SERVICOS!$A$3:$A$31,0))))</f>
        <v/>
      </c>
      <c r="O58" s="2"/>
      <c r="P58" s="10" t="str">
        <f t="shared" si="2"/>
        <v/>
      </c>
      <c r="Q58" s="2"/>
      <c r="R58" s="10" t="str">
        <f t="shared" si="3"/>
        <v/>
      </c>
      <c r="S58" s="11" t="str">
        <f t="shared" si="4"/>
        <v/>
      </c>
      <c r="T58" s="1"/>
      <c r="U58" s="4"/>
      <c r="V58" s="1"/>
      <c r="W58" s="4"/>
      <c r="X58" s="3"/>
      <c r="Y58" s="8" t="str">
        <f ca="1">IF(A58="","",IF(H58&lt;&gt;"Agendado","",IF(A58&lt;TODAY(),"AGENDAMENTO PASSADO",IF(A58=TODAY(),"HOJE",IF(A58=TODAY()+1,IF(I58="Pendente","AMANHÃ - CONFIRMAR","AMANHÃ"),IF(A58&lt;=TODAY()+CONFIG!$B$5,"PRÓXIMOS "&amp;CONFIG!$B$5&amp;" DIAS",""))))))</f>
        <v/>
      </c>
      <c r="Z58" s="11" t="str">
        <f t="shared" si="5"/>
        <v/>
      </c>
    </row>
    <row r="59" spans="1:26">
      <c r="A59" s="4"/>
      <c r="B59" s="5"/>
      <c r="C59" s="1"/>
      <c r="D59" s="1"/>
      <c r="E59" s="1"/>
      <c r="F59" s="1"/>
      <c r="G59" s="1"/>
      <c r="H59" s="1"/>
      <c r="I59" s="1"/>
      <c r="J59" s="6" t="str">
        <f>IF(D59="","",IF(COUNTIF(SERVICOS!$A$3:$A$31,D59)=0,"",INDEX(SERVICOS!$C$3:$C$31,MATCH(D59,SERVICOS!$A$3:$A$31,0))))</f>
        <v/>
      </c>
      <c r="K59" s="6" t="str">
        <f>IF(D59="","",IF(COUNTIF(SERVICOS!$A$3:$A$31,D59)=0,"",INDEX(SERVICOS!$D$3:$D$31,MATCH(D59,SERVICOS!$A$3:$A$31,0))))</f>
        <v/>
      </c>
      <c r="L59" s="9" t="str">
        <f t="shared" si="0"/>
        <v/>
      </c>
      <c r="M59" s="9" t="str">
        <f t="shared" si="1"/>
        <v/>
      </c>
      <c r="N59" s="7" t="str">
        <f>IF(D59="","",IF(COUNTIF(SERVICOS!$A$3:$A$31,D59)=0,"",INDEX(SERVICOS!$E$3:$E$31,MATCH(D59,SERVICOS!$A$3:$A$31,0))))</f>
        <v/>
      </c>
      <c r="O59" s="2"/>
      <c r="P59" s="10" t="str">
        <f t="shared" si="2"/>
        <v/>
      </c>
      <c r="Q59" s="2"/>
      <c r="R59" s="10" t="str">
        <f t="shared" si="3"/>
        <v/>
      </c>
      <c r="S59" s="11" t="str">
        <f t="shared" si="4"/>
        <v/>
      </c>
      <c r="T59" s="1"/>
      <c r="U59" s="4"/>
      <c r="V59" s="1"/>
      <c r="W59" s="4"/>
      <c r="X59" s="3"/>
      <c r="Y59" s="8" t="str">
        <f ca="1">IF(A59="","",IF(H59&lt;&gt;"Agendado","",IF(A59&lt;TODAY(),"AGENDAMENTO PASSADO",IF(A59=TODAY(),"HOJE",IF(A59=TODAY()+1,IF(I59="Pendente","AMANHÃ - CONFIRMAR","AMANHÃ"),IF(A59&lt;=TODAY()+CONFIG!$B$5,"PRÓXIMOS "&amp;CONFIG!$B$5&amp;" DIAS",""))))))</f>
        <v/>
      </c>
      <c r="Z59" s="11" t="str">
        <f t="shared" si="5"/>
        <v/>
      </c>
    </row>
    <row r="60" spans="1:26">
      <c r="A60" s="4"/>
      <c r="B60" s="5"/>
      <c r="C60" s="1"/>
      <c r="D60" s="1"/>
      <c r="E60" s="1"/>
      <c r="F60" s="1"/>
      <c r="G60" s="1"/>
      <c r="H60" s="1"/>
      <c r="I60" s="1"/>
      <c r="J60" s="6" t="str">
        <f>IF(D60="","",IF(COUNTIF(SERVICOS!$A$3:$A$31,D60)=0,"",INDEX(SERVICOS!$C$3:$C$31,MATCH(D60,SERVICOS!$A$3:$A$31,0))))</f>
        <v/>
      </c>
      <c r="K60" s="6" t="str">
        <f>IF(D60="","",IF(COUNTIF(SERVICOS!$A$3:$A$31,D60)=0,"",INDEX(SERVICOS!$D$3:$D$31,MATCH(D60,SERVICOS!$A$3:$A$31,0))))</f>
        <v/>
      </c>
      <c r="L60" s="9" t="str">
        <f t="shared" si="0"/>
        <v/>
      </c>
      <c r="M60" s="9" t="str">
        <f t="shared" si="1"/>
        <v/>
      </c>
      <c r="N60" s="7" t="str">
        <f>IF(D60="","",IF(COUNTIF(SERVICOS!$A$3:$A$31,D60)=0,"",INDEX(SERVICOS!$E$3:$E$31,MATCH(D60,SERVICOS!$A$3:$A$31,0))))</f>
        <v/>
      </c>
      <c r="O60" s="2"/>
      <c r="P60" s="10" t="str">
        <f t="shared" si="2"/>
        <v/>
      </c>
      <c r="Q60" s="2"/>
      <c r="R60" s="10" t="str">
        <f t="shared" si="3"/>
        <v/>
      </c>
      <c r="S60" s="11" t="str">
        <f t="shared" si="4"/>
        <v/>
      </c>
      <c r="T60" s="1"/>
      <c r="U60" s="4"/>
      <c r="V60" s="1"/>
      <c r="W60" s="4"/>
      <c r="X60" s="3"/>
      <c r="Y60" s="8" t="str">
        <f ca="1">IF(A60="","",IF(H60&lt;&gt;"Agendado","",IF(A60&lt;TODAY(),"AGENDAMENTO PASSADO",IF(A60=TODAY(),"HOJE",IF(A60=TODAY()+1,IF(I60="Pendente","AMANHÃ - CONFIRMAR","AMANHÃ"),IF(A60&lt;=TODAY()+CONFIG!$B$5,"PRÓXIMOS "&amp;CONFIG!$B$5&amp;" DIAS",""))))))</f>
        <v/>
      </c>
      <c r="Z60" s="11" t="str">
        <f t="shared" si="5"/>
        <v/>
      </c>
    </row>
    <row r="61" spans="1:26">
      <c r="A61" s="4"/>
      <c r="B61" s="5"/>
      <c r="C61" s="1"/>
      <c r="D61" s="1"/>
      <c r="E61" s="1"/>
      <c r="F61" s="1"/>
      <c r="G61" s="1"/>
      <c r="H61" s="1"/>
      <c r="I61" s="1"/>
      <c r="J61" s="6" t="str">
        <f>IF(D61="","",IF(COUNTIF(SERVICOS!$A$3:$A$31,D61)=0,"",INDEX(SERVICOS!$C$3:$C$31,MATCH(D61,SERVICOS!$A$3:$A$31,0))))</f>
        <v/>
      </c>
      <c r="K61" s="6" t="str">
        <f>IF(D61="","",IF(COUNTIF(SERVICOS!$A$3:$A$31,D61)=0,"",INDEX(SERVICOS!$D$3:$D$31,MATCH(D61,SERVICOS!$A$3:$A$31,0))))</f>
        <v/>
      </c>
      <c r="L61" s="9" t="str">
        <f t="shared" si="0"/>
        <v/>
      </c>
      <c r="M61" s="9" t="str">
        <f t="shared" si="1"/>
        <v/>
      </c>
      <c r="N61" s="7" t="str">
        <f>IF(D61="","",IF(COUNTIF(SERVICOS!$A$3:$A$31,D61)=0,"",INDEX(SERVICOS!$E$3:$E$31,MATCH(D61,SERVICOS!$A$3:$A$31,0))))</f>
        <v/>
      </c>
      <c r="O61" s="2"/>
      <c r="P61" s="10" t="str">
        <f t="shared" si="2"/>
        <v/>
      </c>
      <c r="Q61" s="2"/>
      <c r="R61" s="10" t="str">
        <f t="shared" si="3"/>
        <v/>
      </c>
      <c r="S61" s="11" t="str">
        <f t="shared" si="4"/>
        <v/>
      </c>
      <c r="T61" s="1"/>
      <c r="U61" s="4"/>
      <c r="V61" s="1"/>
      <c r="W61" s="4"/>
      <c r="X61" s="3"/>
      <c r="Y61" s="8" t="str">
        <f ca="1">IF(A61="","",IF(H61&lt;&gt;"Agendado","",IF(A61&lt;TODAY(),"AGENDAMENTO PASSADO",IF(A61=TODAY(),"HOJE",IF(A61=TODAY()+1,IF(I61="Pendente","AMANHÃ - CONFIRMAR","AMANHÃ"),IF(A61&lt;=TODAY()+CONFIG!$B$5,"PRÓXIMOS "&amp;CONFIG!$B$5&amp;" DIAS",""))))))</f>
        <v/>
      </c>
      <c r="Z61" s="11" t="str">
        <f t="shared" si="5"/>
        <v/>
      </c>
    </row>
    <row r="62" spans="1:26">
      <c r="A62" s="4"/>
      <c r="B62" s="5"/>
      <c r="C62" s="1"/>
      <c r="D62" s="1"/>
      <c r="E62" s="1"/>
      <c r="F62" s="1"/>
      <c r="G62" s="1"/>
      <c r="H62" s="1"/>
      <c r="I62" s="1"/>
      <c r="J62" s="6" t="str">
        <f>IF(D62="","",IF(COUNTIF(SERVICOS!$A$3:$A$31,D62)=0,"",INDEX(SERVICOS!$C$3:$C$31,MATCH(D62,SERVICOS!$A$3:$A$31,0))))</f>
        <v/>
      </c>
      <c r="K62" s="6" t="str">
        <f>IF(D62="","",IF(COUNTIF(SERVICOS!$A$3:$A$31,D62)=0,"",INDEX(SERVICOS!$D$3:$D$31,MATCH(D62,SERVICOS!$A$3:$A$31,0))))</f>
        <v/>
      </c>
      <c r="L62" s="9" t="str">
        <f t="shared" si="0"/>
        <v/>
      </c>
      <c r="M62" s="9" t="str">
        <f t="shared" si="1"/>
        <v/>
      </c>
      <c r="N62" s="7" t="str">
        <f>IF(D62="","",IF(COUNTIF(SERVICOS!$A$3:$A$31,D62)=0,"",INDEX(SERVICOS!$E$3:$E$31,MATCH(D62,SERVICOS!$A$3:$A$31,0))))</f>
        <v/>
      </c>
      <c r="O62" s="2"/>
      <c r="P62" s="10" t="str">
        <f t="shared" si="2"/>
        <v/>
      </c>
      <c r="Q62" s="2"/>
      <c r="R62" s="10" t="str">
        <f t="shared" si="3"/>
        <v/>
      </c>
      <c r="S62" s="11" t="str">
        <f t="shared" si="4"/>
        <v/>
      </c>
      <c r="T62" s="1"/>
      <c r="U62" s="4"/>
      <c r="V62" s="1"/>
      <c r="W62" s="4"/>
      <c r="X62" s="3"/>
      <c r="Y62" s="8" t="str">
        <f ca="1">IF(A62="","",IF(H62&lt;&gt;"Agendado","",IF(A62&lt;TODAY(),"AGENDAMENTO PASSADO",IF(A62=TODAY(),"HOJE",IF(A62=TODAY()+1,IF(I62="Pendente","AMANHÃ - CONFIRMAR","AMANHÃ"),IF(A62&lt;=TODAY()+CONFIG!$B$5,"PRÓXIMOS "&amp;CONFIG!$B$5&amp;" DIAS",""))))))</f>
        <v/>
      </c>
      <c r="Z62" s="11" t="str">
        <f t="shared" si="5"/>
        <v/>
      </c>
    </row>
    <row r="63" spans="1:26">
      <c r="A63" s="4"/>
      <c r="B63" s="5"/>
      <c r="C63" s="1"/>
      <c r="D63" s="1"/>
      <c r="E63" s="1"/>
      <c r="F63" s="1"/>
      <c r="G63" s="1"/>
      <c r="H63" s="1"/>
      <c r="I63" s="1"/>
      <c r="J63" s="6" t="str">
        <f>IF(D63="","",IF(COUNTIF(SERVICOS!$A$3:$A$31,D63)=0,"",INDEX(SERVICOS!$C$3:$C$31,MATCH(D63,SERVICOS!$A$3:$A$31,0))))</f>
        <v/>
      </c>
      <c r="K63" s="6" t="str">
        <f>IF(D63="","",IF(COUNTIF(SERVICOS!$A$3:$A$31,D63)=0,"",INDEX(SERVICOS!$D$3:$D$31,MATCH(D63,SERVICOS!$A$3:$A$31,0))))</f>
        <v/>
      </c>
      <c r="L63" s="9" t="str">
        <f t="shared" si="0"/>
        <v/>
      </c>
      <c r="M63" s="9" t="str">
        <f t="shared" si="1"/>
        <v/>
      </c>
      <c r="N63" s="7" t="str">
        <f>IF(D63="","",IF(COUNTIF(SERVICOS!$A$3:$A$31,D63)=0,"",INDEX(SERVICOS!$E$3:$E$31,MATCH(D63,SERVICOS!$A$3:$A$31,0))))</f>
        <v/>
      </c>
      <c r="O63" s="2"/>
      <c r="P63" s="10" t="str">
        <f t="shared" si="2"/>
        <v/>
      </c>
      <c r="Q63" s="2"/>
      <c r="R63" s="10" t="str">
        <f t="shared" si="3"/>
        <v/>
      </c>
      <c r="S63" s="11" t="str">
        <f t="shared" si="4"/>
        <v/>
      </c>
      <c r="T63" s="1"/>
      <c r="U63" s="4"/>
      <c r="V63" s="1"/>
      <c r="W63" s="4"/>
      <c r="X63" s="3"/>
      <c r="Y63" s="8" t="str">
        <f ca="1">IF(A63="","",IF(H63&lt;&gt;"Agendado","",IF(A63&lt;TODAY(),"AGENDAMENTO PASSADO",IF(A63=TODAY(),"HOJE",IF(A63=TODAY()+1,IF(I63="Pendente","AMANHÃ - CONFIRMAR","AMANHÃ"),IF(A63&lt;=TODAY()+CONFIG!$B$5,"PRÓXIMOS "&amp;CONFIG!$B$5&amp;" DIAS",""))))))</f>
        <v/>
      </c>
      <c r="Z63" s="11" t="str">
        <f t="shared" si="5"/>
        <v/>
      </c>
    </row>
    <row r="64" spans="1:26">
      <c r="A64" s="4"/>
      <c r="B64" s="5"/>
      <c r="C64" s="1"/>
      <c r="D64" s="1"/>
      <c r="E64" s="1"/>
      <c r="F64" s="1"/>
      <c r="G64" s="1"/>
      <c r="H64" s="1"/>
      <c r="I64" s="1"/>
      <c r="J64" s="6" t="str">
        <f>IF(D64="","",IF(COUNTIF(SERVICOS!$A$3:$A$31,D64)=0,"",INDEX(SERVICOS!$C$3:$C$31,MATCH(D64,SERVICOS!$A$3:$A$31,0))))</f>
        <v/>
      </c>
      <c r="K64" s="6" t="str">
        <f>IF(D64="","",IF(COUNTIF(SERVICOS!$A$3:$A$31,D64)=0,"",INDEX(SERVICOS!$D$3:$D$31,MATCH(D64,SERVICOS!$A$3:$A$31,0))))</f>
        <v/>
      </c>
      <c r="L64" s="9" t="str">
        <f t="shared" si="0"/>
        <v/>
      </c>
      <c r="M64" s="9" t="str">
        <f t="shared" si="1"/>
        <v/>
      </c>
      <c r="N64" s="7" t="str">
        <f>IF(D64="","",IF(COUNTIF(SERVICOS!$A$3:$A$31,D64)=0,"",INDEX(SERVICOS!$E$3:$E$31,MATCH(D64,SERVICOS!$A$3:$A$31,0))))</f>
        <v/>
      </c>
      <c r="O64" s="2"/>
      <c r="P64" s="10" t="str">
        <f t="shared" si="2"/>
        <v/>
      </c>
      <c r="Q64" s="2"/>
      <c r="R64" s="10" t="str">
        <f t="shared" si="3"/>
        <v/>
      </c>
      <c r="S64" s="11" t="str">
        <f t="shared" si="4"/>
        <v/>
      </c>
      <c r="T64" s="1"/>
      <c r="U64" s="4"/>
      <c r="V64" s="1"/>
      <c r="W64" s="4"/>
      <c r="X64" s="3"/>
      <c r="Y64" s="8" t="str">
        <f ca="1">IF(A64="","",IF(H64&lt;&gt;"Agendado","",IF(A64&lt;TODAY(),"AGENDAMENTO PASSADO",IF(A64=TODAY(),"HOJE",IF(A64=TODAY()+1,IF(I64="Pendente","AMANHÃ - CONFIRMAR","AMANHÃ"),IF(A64&lt;=TODAY()+CONFIG!$B$5,"PRÓXIMOS "&amp;CONFIG!$B$5&amp;" DIAS",""))))))</f>
        <v/>
      </c>
      <c r="Z64" s="11" t="str">
        <f t="shared" si="5"/>
        <v/>
      </c>
    </row>
    <row r="65" spans="1:26">
      <c r="A65" s="4"/>
      <c r="B65" s="5"/>
      <c r="C65" s="1"/>
      <c r="D65" s="1"/>
      <c r="E65" s="1"/>
      <c r="F65" s="1"/>
      <c r="G65" s="1"/>
      <c r="H65" s="1"/>
      <c r="I65" s="1"/>
      <c r="J65" s="6" t="str">
        <f>IF(D65="","",IF(COUNTIF(SERVICOS!$A$3:$A$31,D65)=0,"",INDEX(SERVICOS!$C$3:$C$31,MATCH(D65,SERVICOS!$A$3:$A$31,0))))</f>
        <v/>
      </c>
      <c r="K65" s="6" t="str">
        <f>IF(D65="","",IF(COUNTIF(SERVICOS!$A$3:$A$31,D65)=0,"",INDEX(SERVICOS!$D$3:$D$31,MATCH(D65,SERVICOS!$A$3:$A$31,0))))</f>
        <v/>
      </c>
      <c r="L65" s="9" t="str">
        <f t="shared" si="0"/>
        <v/>
      </c>
      <c r="M65" s="9" t="str">
        <f t="shared" si="1"/>
        <v/>
      </c>
      <c r="N65" s="7" t="str">
        <f>IF(D65="","",IF(COUNTIF(SERVICOS!$A$3:$A$31,D65)=0,"",INDEX(SERVICOS!$E$3:$E$31,MATCH(D65,SERVICOS!$A$3:$A$31,0))))</f>
        <v/>
      </c>
      <c r="O65" s="2"/>
      <c r="P65" s="10" t="str">
        <f t="shared" si="2"/>
        <v/>
      </c>
      <c r="Q65" s="2"/>
      <c r="R65" s="10" t="str">
        <f t="shared" si="3"/>
        <v/>
      </c>
      <c r="S65" s="11" t="str">
        <f t="shared" si="4"/>
        <v/>
      </c>
      <c r="T65" s="1"/>
      <c r="U65" s="4"/>
      <c r="V65" s="1"/>
      <c r="W65" s="4"/>
      <c r="X65" s="3"/>
      <c r="Y65" s="8" t="str">
        <f ca="1">IF(A65="","",IF(H65&lt;&gt;"Agendado","",IF(A65&lt;TODAY(),"AGENDAMENTO PASSADO",IF(A65=TODAY(),"HOJE",IF(A65=TODAY()+1,IF(I65="Pendente","AMANHÃ - CONFIRMAR","AMANHÃ"),IF(A65&lt;=TODAY()+CONFIG!$B$5,"PRÓXIMOS "&amp;CONFIG!$B$5&amp;" DIAS",""))))))</f>
        <v/>
      </c>
      <c r="Z65" s="11" t="str">
        <f t="shared" si="5"/>
        <v/>
      </c>
    </row>
    <row r="66" spans="1:26">
      <c r="A66" s="4"/>
      <c r="B66" s="5"/>
      <c r="C66" s="1"/>
      <c r="D66" s="1"/>
      <c r="E66" s="1"/>
      <c r="F66" s="1"/>
      <c r="G66" s="1"/>
      <c r="H66" s="1"/>
      <c r="I66" s="1"/>
      <c r="J66" s="6" t="str">
        <f>IF(D66="","",IF(COUNTIF(SERVICOS!$A$3:$A$31,D66)=0,"",INDEX(SERVICOS!$C$3:$C$31,MATCH(D66,SERVICOS!$A$3:$A$31,0))))</f>
        <v/>
      </c>
      <c r="K66" s="6" t="str">
        <f>IF(D66="","",IF(COUNTIF(SERVICOS!$A$3:$A$31,D66)=0,"",INDEX(SERVICOS!$D$3:$D$31,MATCH(D66,SERVICOS!$A$3:$A$31,0))))</f>
        <v/>
      </c>
      <c r="L66" s="9" t="str">
        <f t="shared" si="0"/>
        <v/>
      </c>
      <c r="M66" s="9" t="str">
        <f t="shared" si="1"/>
        <v/>
      </c>
      <c r="N66" s="7" t="str">
        <f>IF(D66="","",IF(COUNTIF(SERVICOS!$A$3:$A$31,D66)=0,"",INDEX(SERVICOS!$E$3:$E$31,MATCH(D66,SERVICOS!$A$3:$A$31,0))))</f>
        <v/>
      </c>
      <c r="O66" s="2"/>
      <c r="P66" s="10" t="str">
        <f t="shared" si="2"/>
        <v/>
      </c>
      <c r="Q66" s="2"/>
      <c r="R66" s="10" t="str">
        <f t="shared" si="3"/>
        <v/>
      </c>
      <c r="S66" s="11" t="str">
        <f t="shared" si="4"/>
        <v/>
      </c>
      <c r="T66" s="1"/>
      <c r="U66" s="4"/>
      <c r="V66" s="1"/>
      <c r="W66" s="4"/>
      <c r="X66" s="3"/>
      <c r="Y66" s="8" t="str">
        <f ca="1">IF(A66="","",IF(H66&lt;&gt;"Agendado","",IF(A66&lt;TODAY(),"AGENDAMENTO PASSADO",IF(A66=TODAY(),"HOJE",IF(A66=TODAY()+1,IF(I66="Pendente","AMANHÃ - CONFIRMAR","AMANHÃ"),IF(A66&lt;=TODAY()+CONFIG!$B$5,"PRÓXIMOS "&amp;CONFIG!$B$5&amp;" DIAS",""))))))</f>
        <v/>
      </c>
      <c r="Z66" s="11" t="str">
        <f t="shared" si="5"/>
        <v/>
      </c>
    </row>
    <row r="67" spans="1:26">
      <c r="A67" s="4"/>
      <c r="B67" s="5"/>
      <c r="C67" s="1"/>
      <c r="D67" s="1"/>
      <c r="E67" s="1"/>
      <c r="F67" s="1"/>
      <c r="G67" s="1"/>
      <c r="H67" s="1"/>
      <c r="I67" s="1"/>
      <c r="J67" s="6" t="str">
        <f>IF(D67="","",IF(COUNTIF(SERVICOS!$A$3:$A$31,D67)=0,"",INDEX(SERVICOS!$C$3:$C$31,MATCH(D67,SERVICOS!$A$3:$A$31,0))))</f>
        <v/>
      </c>
      <c r="K67" s="6" t="str">
        <f>IF(D67="","",IF(COUNTIF(SERVICOS!$A$3:$A$31,D67)=0,"",INDEX(SERVICOS!$D$3:$D$31,MATCH(D67,SERVICOS!$A$3:$A$31,0))))</f>
        <v/>
      </c>
      <c r="L67" s="9" t="str">
        <f t="shared" si="0"/>
        <v/>
      </c>
      <c r="M67" s="9" t="str">
        <f t="shared" si="1"/>
        <v/>
      </c>
      <c r="N67" s="7" t="str">
        <f>IF(D67="","",IF(COUNTIF(SERVICOS!$A$3:$A$31,D67)=0,"",INDEX(SERVICOS!$E$3:$E$31,MATCH(D67,SERVICOS!$A$3:$A$31,0))))</f>
        <v/>
      </c>
      <c r="O67" s="2"/>
      <c r="P67" s="10" t="str">
        <f t="shared" si="2"/>
        <v/>
      </c>
      <c r="Q67" s="2"/>
      <c r="R67" s="10" t="str">
        <f t="shared" si="3"/>
        <v/>
      </c>
      <c r="S67" s="11" t="str">
        <f t="shared" si="4"/>
        <v/>
      </c>
      <c r="T67" s="1"/>
      <c r="U67" s="4"/>
      <c r="V67" s="1"/>
      <c r="W67" s="4"/>
      <c r="X67" s="3"/>
      <c r="Y67" s="8" t="str">
        <f ca="1">IF(A67="","",IF(H67&lt;&gt;"Agendado","",IF(A67&lt;TODAY(),"AGENDAMENTO PASSADO",IF(A67=TODAY(),"HOJE",IF(A67=TODAY()+1,IF(I67="Pendente","AMANHÃ - CONFIRMAR","AMANHÃ"),IF(A67&lt;=TODAY()+CONFIG!$B$5,"PRÓXIMOS "&amp;CONFIG!$B$5&amp;" DIAS",""))))))</f>
        <v/>
      </c>
      <c r="Z67" s="11" t="str">
        <f t="shared" si="5"/>
        <v/>
      </c>
    </row>
    <row r="68" spans="1:26">
      <c r="A68" s="4"/>
      <c r="B68" s="5"/>
      <c r="C68" s="1"/>
      <c r="D68" s="1"/>
      <c r="E68" s="1"/>
      <c r="F68" s="1"/>
      <c r="G68" s="1"/>
      <c r="H68" s="1"/>
      <c r="I68" s="1"/>
      <c r="J68" s="6" t="str">
        <f>IF(D68="","",IF(COUNTIF(SERVICOS!$A$3:$A$31,D68)=0,"",INDEX(SERVICOS!$C$3:$C$31,MATCH(D68,SERVICOS!$A$3:$A$31,0))))</f>
        <v/>
      </c>
      <c r="K68" s="6" t="str">
        <f>IF(D68="","",IF(COUNTIF(SERVICOS!$A$3:$A$31,D68)=0,"",INDEX(SERVICOS!$D$3:$D$31,MATCH(D68,SERVICOS!$A$3:$A$31,0))))</f>
        <v/>
      </c>
      <c r="L68" s="9" t="str">
        <f t="shared" ref="L68:L131" si="6">IF(OR(B68="",J68=""),"",B68+J68/1440)</f>
        <v/>
      </c>
      <c r="M68" s="9" t="str">
        <f t="shared" ref="M68:M131" si="7">IF(OR(L68="",K68=""),"",L68+K68/1440)</f>
        <v/>
      </c>
      <c r="N68" s="7" t="str">
        <f>IF(D68="","",IF(COUNTIF(SERVICOS!$A$3:$A$31,D68)=0,"",INDEX(SERVICOS!$E$3:$E$31,MATCH(D68,SERVICOS!$A$3:$A$31,0))))</f>
        <v/>
      </c>
      <c r="O68" s="2"/>
      <c r="P68" s="10" t="str">
        <f t="shared" ref="P68:P131" si="8">IF(N68="","",N68+IF(O68="",0,O68))</f>
        <v/>
      </c>
      <c r="Q68" s="2"/>
      <c r="R68" s="10" t="str">
        <f t="shared" ref="R68:R131" si="9">IF(D68="","",P68-IF(Q68="",0,Q68))</f>
        <v/>
      </c>
      <c r="S68" s="11" t="str">
        <f t="shared" ref="S68:S131" si="10">IF(D68="","",IF(P68&lt;=0,"SEM COBRANÇA",IF(Q68&gt;=P68,"PAGO",IF(Q68&gt;0,"PARCIAL","PENDENTE"))))</f>
        <v/>
      </c>
      <c r="T68" s="1"/>
      <c r="U68" s="4"/>
      <c r="V68" s="1"/>
      <c r="W68" s="4"/>
      <c r="X68" s="3"/>
      <c r="Y68" s="8" t="str">
        <f ca="1">IF(A68="","",IF(H68&lt;&gt;"Agendado","",IF(A68&lt;TODAY(),"AGENDAMENTO PASSADO",IF(A68=TODAY(),"HOJE",IF(A68=TODAY()+1,IF(I68="Pendente","AMANHÃ - CONFIRMAR","AMANHÃ"),IF(A68&lt;=TODAY()+CONFIG!$B$5,"PRÓXIMOS "&amp;CONFIG!$B$5&amp;" DIAS",""))))))</f>
        <v/>
      </c>
      <c r="Z68" s="11" t="str">
        <f t="shared" ref="Z68:Z131" si="11">IF(OR(A68="",B68="",M68="",E68="",H68&lt;&gt;"Agendado"),"",IF(COUNTIFS($A$4:$A$403,A68,$E$4:$E$403,E68,$B$4:$B$403,"&lt;"&amp;M68,$M$4:$M$403,"&gt;"&amp;B68,$H$4:$H$403,"Agendado")&gt;1,"CONFLITO",""))</f>
        <v/>
      </c>
    </row>
    <row r="69" spans="1:26">
      <c r="A69" s="4"/>
      <c r="B69" s="5"/>
      <c r="C69" s="1"/>
      <c r="D69" s="1"/>
      <c r="E69" s="1"/>
      <c r="F69" s="1"/>
      <c r="G69" s="1"/>
      <c r="H69" s="1"/>
      <c r="I69" s="1"/>
      <c r="J69" s="6" t="str">
        <f>IF(D69="","",IF(COUNTIF(SERVICOS!$A$3:$A$31,D69)=0,"",INDEX(SERVICOS!$C$3:$C$31,MATCH(D69,SERVICOS!$A$3:$A$31,0))))</f>
        <v/>
      </c>
      <c r="K69" s="6" t="str">
        <f>IF(D69="","",IF(COUNTIF(SERVICOS!$A$3:$A$31,D69)=0,"",INDEX(SERVICOS!$D$3:$D$31,MATCH(D69,SERVICOS!$A$3:$A$31,0))))</f>
        <v/>
      </c>
      <c r="L69" s="9" t="str">
        <f t="shared" si="6"/>
        <v/>
      </c>
      <c r="M69" s="9" t="str">
        <f t="shared" si="7"/>
        <v/>
      </c>
      <c r="N69" s="7" t="str">
        <f>IF(D69="","",IF(COUNTIF(SERVICOS!$A$3:$A$31,D69)=0,"",INDEX(SERVICOS!$E$3:$E$31,MATCH(D69,SERVICOS!$A$3:$A$31,0))))</f>
        <v/>
      </c>
      <c r="O69" s="2"/>
      <c r="P69" s="10" t="str">
        <f t="shared" si="8"/>
        <v/>
      </c>
      <c r="Q69" s="2"/>
      <c r="R69" s="10" t="str">
        <f t="shared" si="9"/>
        <v/>
      </c>
      <c r="S69" s="11" t="str">
        <f t="shared" si="10"/>
        <v/>
      </c>
      <c r="T69" s="1"/>
      <c r="U69" s="4"/>
      <c r="V69" s="1"/>
      <c r="W69" s="4"/>
      <c r="X69" s="3"/>
      <c r="Y69" s="8" t="str">
        <f ca="1">IF(A69="","",IF(H69&lt;&gt;"Agendado","",IF(A69&lt;TODAY(),"AGENDAMENTO PASSADO",IF(A69=TODAY(),"HOJE",IF(A69=TODAY()+1,IF(I69="Pendente","AMANHÃ - CONFIRMAR","AMANHÃ"),IF(A69&lt;=TODAY()+CONFIG!$B$5,"PRÓXIMOS "&amp;CONFIG!$B$5&amp;" DIAS",""))))))</f>
        <v/>
      </c>
      <c r="Z69" s="11" t="str">
        <f t="shared" si="11"/>
        <v/>
      </c>
    </row>
    <row r="70" spans="1:26">
      <c r="A70" s="4"/>
      <c r="B70" s="5"/>
      <c r="C70" s="1"/>
      <c r="D70" s="1"/>
      <c r="E70" s="1"/>
      <c r="F70" s="1"/>
      <c r="G70" s="1"/>
      <c r="H70" s="1"/>
      <c r="I70" s="1"/>
      <c r="J70" s="6" t="str">
        <f>IF(D70="","",IF(COUNTIF(SERVICOS!$A$3:$A$31,D70)=0,"",INDEX(SERVICOS!$C$3:$C$31,MATCH(D70,SERVICOS!$A$3:$A$31,0))))</f>
        <v/>
      </c>
      <c r="K70" s="6" t="str">
        <f>IF(D70="","",IF(COUNTIF(SERVICOS!$A$3:$A$31,D70)=0,"",INDEX(SERVICOS!$D$3:$D$31,MATCH(D70,SERVICOS!$A$3:$A$31,0))))</f>
        <v/>
      </c>
      <c r="L70" s="9" t="str">
        <f t="shared" si="6"/>
        <v/>
      </c>
      <c r="M70" s="9" t="str">
        <f t="shared" si="7"/>
        <v/>
      </c>
      <c r="N70" s="7" t="str">
        <f>IF(D70="","",IF(COUNTIF(SERVICOS!$A$3:$A$31,D70)=0,"",INDEX(SERVICOS!$E$3:$E$31,MATCH(D70,SERVICOS!$A$3:$A$31,0))))</f>
        <v/>
      </c>
      <c r="O70" s="2"/>
      <c r="P70" s="10" t="str">
        <f t="shared" si="8"/>
        <v/>
      </c>
      <c r="Q70" s="2"/>
      <c r="R70" s="10" t="str">
        <f t="shared" si="9"/>
        <v/>
      </c>
      <c r="S70" s="11" t="str">
        <f t="shared" si="10"/>
        <v/>
      </c>
      <c r="T70" s="1"/>
      <c r="U70" s="4"/>
      <c r="V70" s="1"/>
      <c r="W70" s="4"/>
      <c r="X70" s="3"/>
      <c r="Y70" s="8" t="str">
        <f ca="1">IF(A70="","",IF(H70&lt;&gt;"Agendado","",IF(A70&lt;TODAY(),"AGENDAMENTO PASSADO",IF(A70=TODAY(),"HOJE",IF(A70=TODAY()+1,IF(I70="Pendente","AMANHÃ - CONFIRMAR","AMANHÃ"),IF(A70&lt;=TODAY()+CONFIG!$B$5,"PRÓXIMOS "&amp;CONFIG!$B$5&amp;" DIAS",""))))))</f>
        <v/>
      </c>
      <c r="Z70" s="11" t="str">
        <f t="shared" si="11"/>
        <v/>
      </c>
    </row>
    <row r="71" spans="1:26">
      <c r="A71" s="4"/>
      <c r="B71" s="5"/>
      <c r="C71" s="1"/>
      <c r="D71" s="1"/>
      <c r="E71" s="1"/>
      <c r="F71" s="1"/>
      <c r="G71" s="1"/>
      <c r="H71" s="1"/>
      <c r="I71" s="1"/>
      <c r="J71" s="6" t="str">
        <f>IF(D71="","",IF(COUNTIF(SERVICOS!$A$3:$A$31,D71)=0,"",INDEX(SERVICOS!$C$3:$C$31,MATCH(D71,SERVICOS!$A$3:$A$31,0))))</f>
        <v/>
      </c>
      <c r="K71" s="6" t="str">
        <f>IF(D71="","",IF(COUNTIF(SERVICOS!$A$3:$A$31,D71)=0,"",INDEX(SERVICOS!$D$3:$D$31,MATCH(D71,SERVICOS!$A$3:$A$31,0))))</f>
        <v/>
      </c>
      <c r="L71" s="9" t="str">
        <f t="shared" si="6"/>
        <v/>
      </c>
      <c r="M71" s="9" t="str">
        <f t="shared" si="7"/>
        <v/>
      </c>
      <c r="N71" s="7" t="str">
        <f>IF(D71="","",IF(COUNTIF(SERVICOS!$A$3:$A$31,D71)=0,"",INDEX(SERVICOS!$E$3:$E$31,MATCH(D71,SERVICOS!$A$3:$A$31,0))))</f>
        <v/>
      </c>
      <c r="O71" s="2"/>
      <c r="P71" s="10" t="str">
        <f t="shared" si="8"/>
        <v/>
      </c>
      <c r="Q71" s="2"/>
      <c r="R71" s="10" t="str">
        <f t="shared" si="9"/>
        <v/>
      </c>
      <c r="S71" s="11" t="str">
        <f t="shared" si="10"/>
        <v/>
      </c>
      <c r="T71" s="1"/>
      <c r="U71" s="4"/>
      <c r="V71" s="1"/>
      <c r="W71" s="4"/>
      <c r="X71" s="3"/>
      <c r="Y71" s="8" t="str">
        <f ca="1">IF(A71="","",IF(H71&lt;&gt;"Agendado","",IF(A71&lt;TODAY(),"AGENDAMENTO PASSADO",IF(A71=TODAY(),"HOJE",IF(A71=TODAY()+1,IF(I71="Pendente","AMANHÃ - CONFIRMAR","AMANHÃ"),IF(A71&lt;=TODAY()+CONFIG!$B$5,"PRÓXIMOS "&amp;CONFIG!$B$5&amp;" DIAS",""))))))</f>
        <v/>
      </c>
      <c r="Z71" s="11" t="str">
        <f t="shared" si="11"/>
        <v/>
      </c>
    </row>
    <row r="72" spans="1:26">
      <c r="A72" s="4"/>
      <c r="B72" s="5"/>
      <c r="C72" s="1"/>
      <c r="D72" s="1"/>
      <c r="E72" s="1"/>
      <c r="F72" s="1"/>
      <c r="G72" s="1"/>
      <c r="H72" s="1"/>
      <c r="I72" s="1"/>
      <c r="J72" s="6" t="str">
        <f>IF(D72="","",IF(COUNTIF(SERVICOS!$A$3:$A$31,D72)=0,"",INDEX(SERVICOS!$C$3:$C$31,MATCH(D72,SERVICOS!$A$3:$A$31,0))))</f>
        <v/>
      </c>
      <c r="K72" s="6" t="str">
        <f>IF(D72="","",IF(COUNTIF(SERVICOS!$A$3:$A$31,D72)=0,"",INDEX(SERVICOS!$D$3:$D$31,MATCH(D72,SERVICOS!$A$3:$A$31,0))))</f>
        <v/>
      </c>
      <c r="L72" s="9" t="str">
        <f t="shared" si="6"/>
        <v/>
      </c>
      <c r="M72" s="9" t="str">
        <f t="shared" si="7"/>
        <v/>
      </c>
      <c r="N72" s="7" t="str">
        <f>IF(D72="","",IF(COUNTIF(SERVICOS!$A$3:$A$31,D72)=0,"",INDEX(SERVICOS!$E$3:$E$31,MATCH(D72,SERVICOS!$A$3:$A$31,0))))</f>
        <v/>
      </c>
      <c r="O72" s="2"/>
      <c r="P72" s="10" t="str">
        <f t="shared" si="8"/>
        <v/>
      </c>
      <c r="Q72" s="2"/>
      <c r="R72" s="10" t="str">
        <f t="shared" si="9"/>
        <v/>
      </c>
      <c r="S72" s="11" t="str">
        <f t="shared" si="10"/>
        <v/>
      </c>
      <c r="T72" s="1"/>
      <c r="U72" s="4"/>
      <c r="V72" s="1"/>
      <c r="W72" s="4"/>
      <c r="X72" s="3"/>
      <c r="Y72" s="8" t="str">
        <f ca="1">IF(A72="","",IF(H72&lt;&gt;"Agendado","",IF(A72&lt;TODAY(),"AGENDAMENTO PASSADO",IF(A72=TODAY(),"HOJE",IF(A72=TODAY()+1,IF(I72="Pendente","AMANHÃ - CONFIRMAR","AMANHÃ"),IF(A72&lt;=TODAY()+CONFIG!$B$5,"PRÓXIMOS "&amp;CONFIG!$B$5&amp;" DIAS",""))))))</f>
        <v/>
      </c>
      <c r="Z72" s="11" t="str">
        <f t="shared" si="11"/>
        <v/>
      </c>
    </row>
    <row r="73" spans="1:26">
      <c r="A73" s="4"/>
      <c r="B73" s="5"/>
      <c r="C73" s="1"/>
      <c r="D73" s="1"/>
      <c r="E73" s="1"/>
      <c r="F73" s="1"/>
      <c r="G73" s="1"/>
      <c r="H73" s="1"/>
      <c r="I73" s="1"/>
      <c r="J73" s="6" t="str">
        <f>IF(D73="","",IF(COUNTIF(SERVICOS!$A$3:$A$31,D73)=0,"",INDEX(SERVICOS!$C$3:$C$31,MATCH(D73,SERVICOS!$A$3:$A$31,0))))</f>
        <v/>
      </c>
      <c r="K73" s="6" t="str">
        <f>IF(D73="","",IF(COUNTIF(SERVICOS!$A$3:$A$31,D73)=0,"",INDEX(SERVICOS!$D$3:$D$31,MATCH(D73,SERVICOS!$A$3:$A$31,0))))</f>
        <v/>
      </c>
      <c r="L73" s="9" t="str">
        <f t="shared" si="6"/>
        <v/>
      </c>
      <c r="M73" s="9" t="str">
        <f t="shared" si="7"/>
        <v/>
      </c>
      <c r="N73" s="7" t="str">
        <f>IF(D73="","",IF(COUNTIF(SERVICOS!$A$3:$A$31,D73)=0,"",INDEX(SERVICOS!$E$3:$E$31,MATCH(D73,SERVICOS!$A$3:$A$31,0))))</f>
        <v/>
      </c>
      <c r="O73" s="2"/>
      <c r="P73" s="10" t="str">
        <f t="shared" si="8"/>
        <v/>
      </c>
      <c r="Q73" s="2"/>
      <c r="R73" s="10" t="str">
        <f t="shared" si="9"/>
        <v/>
      </c>
      <c r="S73" s="11" t="str">
        <f t="shared" si="10"/>
        <v/>
      </c>
      <c r="T73" s="1"/>
      <c r="U73" s="4"/>
      <c r="V73" s="1"/>
      <c r="W73" s="4"/>
      <c r="X73" s="3"/>
      <c r="Y73" s="8" t="str">
        <f ca="1">IF(A73="","",IF(H73&lt;&gt;"Agendado","",IF(A73&lt;TODAY(),"AGENDAMENTO PASSADO",IF(A73=TODAY(),"HOJE",IF(A73=TODAY()+1,IF(I73="Pendente","AMANHÃ - CONFIRMAR","AMANHÃ"),IF(A73&lt;=TODAY()+CONFIG!$B$5,"PRÓXIMOS "&amp;CONFIG!$B$5&amp;" DIAS",""))))))</f>
        <v/>
      </c>
      <c r="Z73" s="11" t="str">
        <f t="shared" si="11"/>
        <v/>
      </c>
    </row>
    <row r="74" spans="1:26">
      <c r="A74" s="4"/>
      <c r="B74" s="5"/>
      <c r="C74" s="1"/>
      <c r="D74" s="1"/>
      <c r="E74" s="1"/>
      <c r="F74" s="1"/>
      <c r="G74" s="1"/>
      <c r="H74" s="1"/>
      <c r="I74" s="1"/>
      <c r="J74" s="6" t="str">
        <f>IF(D74="","",IF(COUNTIF(SERVICOS!$A$3:$A$31,D74)=0,"",INDEX(SERVICOS!$C$3:$C$31,MATCH(D74,SERVICOS!$A$3:$A$31,0))))</f>
        <v/>
      </c>
      <c r="K74" s="6" t="str">
        <f>IF(D74="","",IF(COUNTIF(SERVICOS!$A$3:$A$31,D74)=0,"",INDEX(SERVICOS!$D$3:$D$31,MATCH(D74,SERVICOS!$A$3:$A$31,0))))</f>
        <v/>
      </c>
      <c r="L74" s="9" t="str">
        <f t="shared" si="6"/>
        <v/>
      </c>
      <c r="M74" s="9" t="str">
        <f t="shared" si="7"/>
        <v/>
      </c>
      <c r="N74" s="7" t="str">
        <f>IF(D74="","",IF(COUNTIF(SERVICOS!$A$3:$A$31,D74)=0,"",INDEX(SERVICOS!$E$3:$E$31,MATCH(D74,SERVICOS!$A$3:$A$31,0))))</f>
        <v/>
      </c>
      <c r="O74" s="2"/>
      <c r="P74" s="10" t="str">
        <f t="shared" si="8"/>
        <v/>
      </c>
      <c r="Q74" s="2"/>
      <c r="R74" s="10" t="str">
        <f t="shared" si="9"/>
        <v/>
      </c>
      <c r="S74" s="11" t="str">
        <f t="shared" si="10"/>
        <v/>
      </c>
      <c r="T74" s="1"/>
      <c r="U74" s="4"/>
      <c r="V74" s="1"/>
      <c r="W74" s="4"/>
      <c r="X74" s="3"/>
      <c r="Y74" s="8" t="str">
        <f ca="1">IF(A74="","",IF(H74&lt;&gt;"Agendado","",IF(A74&lt;TODAY(),"AGENDAMENTO PASSADO",IF(A74=TODAY(),"HOJE",IF(A74=TODAY()+1,IF(I74="Pendente","AMANHÃ - CONFIRMAR","AMANHÃ"),IF(A74&lt;=TODAY()+CONFIG!$B$5,"PRÓXIMOS "&amp;CONFIG!$B$5&amp;" DIAS",""))))))</f>
        <v/>
      </c>
      <c r="Z74" s="11" t="str">
        <f t="shared" si="11"/>
        <v/>
      </c>
    </row>
    <row r="75" spans="1:26">
      <c r="A75" s="4"/>
      <c r="B75" s="5"/>
      <c r="C75" s="1"/>
      <c r="D75" s="1"/>
      <c r="E75" s="1"/>
      <c r="F75" s="1"/>
      <c r="G75" s="1"/>
      <c r="H75" s="1"/>
      <c r="I75" s="1"/>
      <c r="J75" s="6" t="str">
        <f>IF(D75="","",IF(COUNTIF(SERVICOS!$A$3:$A$31,D75)=0,"",INDEX(SERVICOS!$C$3:$C$31,MATCH(D75,SERVICOS!$A$3:$A$31,0))))</f>
        <v/>
      </c>
      <c r="K75" s="6" t="str">
        <f>IF(D75="","",IF(COUNTIF(SERVICOS!$A$3:$A$31,D75)=0,"",INDEX(SERVICOS!$D$3:$D$31,MATCH(D75,SERVICOS!$A$3:$A$31,0))))</f>
        <v/>
      </c>
      <c r="L75" s="9" t="str">
        <f t="shared" si="6"/>
        <v/>
      </c>
      <c r="M75" s="9" t="str">
        <f t="shared" si="7"/>
        <v/>
      </c>
      <c r="N75" s="7" t="str">
        <f>IF(D75="","",IF(COUNTIF(SERVICOS!$A$3:$A$31,D75)=0,"",INDEX(SERVICOS!$E$3:$E$31,MATCH(D75,SERVICOS!$A$3:$A$31,0))))</f>
        <v/>
      </c>
      <c r="O75" s="2"/>
      <c r="P75" s="10" t="str">
        <f t="shared" si="8"/>
        <v/>
      </c>
      <c r="Q75" s="2"/>
      <c r="R75" s="10" t="str">
        <f t="shared" si="9"/>
        <v/>
      </c>
      <c r="S75" s="11" t="str">
        <f t="shared" si="10"/>
        <v/>
      </c>
      <c r="T75" s="1"/>
      <c r="U75" s="4"/>
      <c r="V75" s="1"/>
      <c r="W75" s="4"/>
      <c r="X75" s="3"/>
      <c r="Y75" s="8" t="str">
        <f ca="1">IF(A75="","",IF(H75&lt;&gt;"Agendado","",IF(A75&lt;TODAY(),"AGENDAMENTO PASSADO",IF(A75=TODAY(),"HOJE",IF(A75=TODAY()+1,IF(I75="Pendente","AMANHÃ - CONFIRMAR","AMANHÃ"),IF(A75&lt;=TODAY()+CONFIG!$B$5,"PRÓXIMOS "&amp;CONFIG!$B$5&amp;" DIAS",""))))))</f>
        <v/>
      </c>
      <c r="Z75" s="11" t="str">
        <f t="shared" si="11"/>
        <v/>
      </c>
    </row>
    <row r="76" spans="1:26">
      <c r="A76" s="4"/>
      <c r="B76" s="5"/>
      <c r="C76" s="1"/>
      <c r="D76" s="1"/>
      <c r="E76" s="1"/>
      <c r="F76" s="1"/>
      <c r="G76" s="1"/>
      <c r="H76" s="1"/>
      <c r="I76" s="1"/>
      <c r="J76" s="6" t="str">
        <f>IF(D76="","",IF(COUNTIF(SERVICOS!$A$3:$A$31,D76)=0,"",INDEX(SERVICOS!$C$3:$C$31,MATCH(D76,SERVICOS!$A$3:$A$31,0))))</f>
        <v/>
      </c>
      <c r="K76" s="6" t="str">
        <f>IF(D76="","",IF(COUNTIF(SERVICOS!$A$3:$A$31,D76)=0,"",INDEX(SERVICOS!$D$3:$D$31,MATCH(D76,SERVICOS!$A$3:$A$31,0))))</f>
        <v/>
      </c>
      <c r="L76" s="9" t="str">
        <f t="shared" si="6"/>
        <v/>
      </c>
      <c r="M76" s="9" t="str">
        <f t="shared" si="7"/>
        <v/>
      </c>
      <c r="N76" s="7" t="str">
        <f>IF(D76="","",IF(COUNTIF(SERVICOS!$A$3:$A$31,D76)=0,"",INDEX(SERVICOS!$E$3:$E$31,MATCH(D76,SERVICOS!$A$3:$A$31,0))))</f>
        <v/>
      </c>
      <c r="O76" s="2"/>
      <c r="P76" s="10" t="str">
        <f t="shared" si="8"/>
        <v/>
      </c>
      <c r="Q76" s="2"/>
      <c r="R76" s="10" t="str">
        <f t="shared" si="9"/>
        <v/>
      </c>
      <c r="S76" s="11" t="str">
        <f t="shared" si="10"/>
        <v/>
      </c>
      <c r="T76" s="1"/>
      <c r="U76" s="4"/>
      <c r="V76" s="1"/>
      <c r="W76" s="4"/>
      <c r="X76" s="3"/>
      <c r="Y76" s="8" t="str">
        <f ca="1">IF(A76="","",IF(H76&lt;&gt;"Agendado","",IF(A76&lt;TODAY(),"AGENDAMENTO PASSADO",IF(A76=TODAY(),"HOJE",IF(A76=TODAY()+1,IF(I76="Pendente","AMANHÃ - CONFIRMAR","AMANHÃ"),IF(A76&lt;=TODAY()+CONFIG!$B$5,"PRÓXIMOS "&amp;CONFIG!$B$5&amp;" DIAS",""))))))</f>
        <v/>
      </c>
      <c r="Z76" s="11" t="str">
        <f t="shared" si="11"/>
        <v/>
      </c>
    </row>
    <row r="77" spans="1:26">
      <c r="A77" s="4"/>
      <c r="B77" s="5"/>
      <c r="C77" s="1"/>
      <c r="D77" s="1"/>
      <c r="E77" s="1"/>
      <c r="F77" s="1"/>
      <c r="G77" s="1"/>
      <c r="H77" s="1"/>
      <c r="I77" s="1"/>
      <c r="J77" s="6" t="str">
        <f>IF(D77="","",IF(COUNTIF(SERVICOS!$A$3:$A$31,D77)=0,"",INDEX(SERVICOS!$C$3:$C$31,MATCH(D77,SERVICOS!$A$3:$A$31,0))))</f>
        <v/>
      </c>
      <c r="K77" s="6" t="str">
        <f>IF(D77="","",IF(COUNTIF(SERVICOS!$A$3:$A$31,D77)=0,"",INDEX(SERVICOS!$D$3:$D$31,MATCH(D77,SERVICOS!$A$3:$A$31,0))))</f>
        <v/>
      </c>
      <c r="L77" s="9" t="str">
        <f t="shared" si="6"/>
        <v/>
      </c>
      <c r="M77" s="9" t="str">
        <f t="shared" si="7"/>
        <v/>
      </c>
      <c r="N77" s="7" t="str">
        <f>IF(D77="","",IF(COUNTIF(SERVICOS!$A$3:$A$31,D77)=0,"",INDEX(SERVICOS!$E$3:$E$31,MATCH(D77,SERVICOS!$A$3:$A$31,0))))</f>
        <v/>
      </c>
      <c r="O77" s="2"/>
      <c r="P77" s="10" t="str">
        <f t="shared" si="8"/>
        <v/>
      </c>
      <c r="Q77" s="2"/>
      <c r="R77" s="10" t="str">
        <f t="shared" si="9"/>
        <v/>
      </c>
      <c r="S77" s="11" t="str">
        <f t="shared" si="10"/>
        <v/>
      </c>
      <c r="T77" s="1"/>
      <c r="U77" s="4"/>
      <c r="V77" s="1"/>
      <c r="W77" s="4"/>
      <c r="X77" s="3"/>
      <c r="Y77" s="8" t="str">
        <f ca="1">IF(A77="","",IF(H77&lt;&gt;"Agendado","",IF(A77&lt;TODAY(),"AGENDAMENTO PASSADO",IF(A77=TODAY(),"HOJE",IF(A77=TODAY()+1,IF(I77="Pendente","AMANHÃ - CONFIRMAR","AMANHÃ"),IF(A77&lt;=TODAY()+CONFIG!$B$5,"PRÓXIMOS "&amp;CONFIG!$B$5&amp;" DIAS",""))))))</f>
        <v/>
      </c>
      <c r="Z77" s="11" t="str">
        <f t="shared" si="11"/>
        <v/>
      </c>
    </row>
    <row r="78" spans="1:26">
      <c r="A78" s="4"/>
      <c r="B78" s="5"/>
      <c r="C78" s="1"/>
      <c r="D78" s="1"/>
      <c r="E78" s="1"/>
      <c r="F78" s="1"/>
      <c r="G78" s="1"/>
      <c r="H78" s="1"/>
      <c r="I78" s="1"/>
      <c r="J78" s="6" t="str">
        <f>IF(D78="","",IF(COUNTIF(SERVICOS!$A$3:$A$31,D78)=0,"",INDEX(SERVICOS!$C$3:$C$31,MATCH(D78,SERVICOS!$A$3:$A$31,0))))</f>
        <v/>
      </c>
      <c r="K78" s="6" t="str">
        <f>IF(D78="","",IF(COUNTIF(SERVICOS!$A$3:$A$31,D78)=0,"",INDEX(SERVICOS!$D$3:$D$31,MATCH(D78,SERVICOS!$A$3:$A$31,0))))</f>
        <v/>
      </c>
      <c r="L78" s="9" t="str">
        <f t="shared" si="6"/>
        <v/>
      </c>
      <c r="M78" s="9" t="str">
        <f t="shared" si="7"/>
        <v/>
      </c>
      <c r="N78" s="7" t="str">
        <f>IF(D78="","",IF(COUNTIF(SERVICOS!$A$3:$A$31,D78)=0,"",INDEX(SERVICOS!$E$3:$E$31,MATCH(D78,SERVICOS!$A$3:$A$31,0))))</f>
        <v/>
      </c>
      <c r="O78" s="2"/>
      <c r="P78" s="10" t="str">
        <f t="shared" si="8"/>
        <v/>
      </c>
      <c r="Q78" s="2"/>
      <c r="R78" s="10" t="str">
        <f t="shared" si="9"/>
        <v/>
      </c>
      <c r="S78" s="11" t="str">
        <f t="shared" si="10"/>
        <v/>
      </c>
      <c r="T78" s="1"/>
      <c r="U78" s="4"/>
      <c r="V78" s="1"/>
      <c r="W78" s="4"/>
      <c r="X78" s="3"/>
      <c r="Y78" s="8" t="str">
        <f ca="1">IF(A78="","",IF(H78&lt;&gt;"Agendado","",IF(A78&lt;TODAY(),"AGENDAMENTO PASSADO",IF(A78=TODAY(),"HOJE",IF(A78=TODAY()+1,IF(I78="Pendente","AMANHÃ - CONFIRMAR","AMANHÃ"),IF(A78&lt;=TODAY()+CONFIG!$B$5,"PRÓXIMOS "&amp;CONFIG!$B$5&amp;" DIAS",""))))))</f>
        <v/>
      </c>
      <c r="Z78" s="11" t="str">
        <f t="shared" si="11"/>
        <v/>
      </c>
    </row>
    <row r="79" spans="1:26">
      <c r="A79" s="4"/>
      <c r="B79" s="5"/>
      <c r="C79" s="1"/>
      <c r="D79" s="1"/>
      <c r="E79" s="1"/>
      <c r="F79" s="1"/>
      <c r="G79" s="1"/>
      <c r="H79" s="1"/>
      <c r="I79" s="1"/>
      <c r="J79" s="6" t="str">
        <f>IF(D79="","",IF(COUNTIF(SERVICOS!$A$3:$A$31,D79)=0,"",INDEX(SERVICOS!$C$3:$C$31,MATCH(D79,SERVICOS!$A$3:$A$31,0))))</f>
        <v/>
      </c>
      <c r="K79" s="6" t="str">
        <f>IF(D79="","",IF(COUNTIF(SERVICOS!$A$3:$A$31,D79)=0,"",INDEX(SERVICOS!$D$3:$D$31,MATCH(D79,SERVICOS!$A$3:$A$31,0))))</f>
        <v/>
      </c>
      <c r="L79" s="9" t="str">
        <f t="shared" si="6"/>
        <v/>
      </c>
      <c r="M79" s="9" t="str">
        <f t="shared" si="7"/>
        <v/>
      </c>
      <c r="N79" s="7" t="str">
        <f>IF(D79="","",IF(COUNTIF(SERVICOS!$A$3:$A$31,D79)=0,"",INDEX(SERVICOS!$E$3:$E$31,MATCH(D79,SERVICOS!$A$3:$A$31,0))))</f>
        <v/>
      </c>
      <c r="O79" s="2"/>
      <c r="P79" s="10" t="str">
        <f t="shared" si="8"/>
        <v/>
      </c>
      <c r="Q79" s="2"/>
      <c r="R79" s="10" t="str">
        <f t="shared" si="9"/>
        <v/>
      </c>
      <c r="S79" s="11" t="str">
        <f t="shared" si="10"/>
        <v/>
      </c>
      <c r="T79" s="1"/>
      <c r="U79" s="4"/>
      <c r="V79" s="1"/>
      <c r="W79" s="4"/>
      <c r="X79" s="3"/>
      <c r="Y79" s="8" t="str">
        <f ca="1">IF(A79="","",IF(H79&lt;&gt;"Agendado","",IF(A79&lt;TODAY(),"AGENDAMENTO PASSADO",IF(A79=TODAY(),"HOJE",IF(A79=TODAY()+1,IF(I79="Pendente","AMANHÃ - CONFIRMAR","AMANHÃ"),IF(A79&lt;=TODAY()+CONFIG!$B$5,"PRÓXIMOS "&amp;CONFIG!$B$5&amp;" DIAS",""))))))</f>
        <v/>
      </c>
      <c r="Z79" s="11" t="str">
        <f t="shared" si="11"/>
        <v/>
      </c>
    </row>
    <row r="80" spans="1:26">
      <c r="A80" s="4"/>
      <c r="B80" s="5"/>
      <c r="C80" s="1"/>
      <c r="D80" s="1"/>
      <c r="E80" s="1"/>
      <c r="F80" s="1"/>
      <c r="G80" s="1"/>
      <c r="H80" s="1"/>
      <c r="I80" s="1"/>
      <c r="J80" s="6" t="str">
        <f>IF(D80="","",IF(COUNTIF(SERVICOS!$A$3:$A$31,D80)=0,"",INDEX(SERVICOS!$C$3:$C$31,MATCH(D80,SERVICOS!$A$3:$A$31,0))))</f>
        <v/>
      </c>
      <c r="K80" s="6" t="str">
        <f>IF(D80="","",IF(COUNTIF(SERVICOS!$A$3:$A$31,D80)=0,"",INDEX(SERVICOS!$D$3:$D$31,MATCH(D80,SERVICOS!$A$3:$A$31,0))))</f>
        <v/>
      </c>
      <c r="L80" s="9" t="str">
        <f t="shared" si="6"/>
        <v/>
      </c>
      <c r="M80" s="9" t="str">
        <f t="shared" si="7"/>
        <v/>
      </c>
      <c r="N80" s="7" t="str">
        <f>IF(D80="","",IF(COUNTIF(SERVICOS!$A$3:$A$31,D80)=0,"",INDEX(SERVICOS!$E$3:$E$31,MATCH(D80,SERVICOS!$A$3:$A$31,0))))</f>
        <v/>
      </c>
      <c r="O80" s="2"/>
      <c r="P80" s="10" t="str">
        <f t="shared" si="8"/>
        <v/>
      </c>
      <c r="Q80" s="2"/>
      <c r="R80" s="10" t="str">
        <f t="shared" si="9"/>
        <v/>
      </c>
      <c r="S80" s="11" t="str">
        <f t="shared" si="10"/>
        <v/>
      </c>
      <c r="T80" s="1"/>
      <c r="U80" s="4"/>
      <c r="V80" s="1"/>
      <c r="W80" s="4"/>
      <c r="X80" s="3"/>
      <c r="Y80" s="8" t="str">
        <f ca="1">IF(A80="","",IF(H80&lt;&gt;"Agendado","",IF(A80&lt;TODAY(),"AGENDAMENTO PASSADO",IF(A80=TODAY(),"HOJE",IF(A80=TODAY()+1,IF(I80="Pendente","AMANHÃ - CONFIRMAR","AMANHÃ"),IF(A80&lt;=TODAY()+CONFIG!$B$5,"PRÓXIMOS "&amp;CONFIG!$B$5&amp;" DIAS",""))))))</f>
        <v/>
      </c>
      <c r="Z80" s="11" t="str">
        <f t="shared" si="11"/>
        <v/>
      </c>
    </row>
    <row r="81" spans="1:26">
      <c r="A81" s="4"/>
      <c r="B81" s="5"/>
      <c r="C81" s="1"/>
      <c r="D81" s="1"/>
      <c r="E81" s="1"/>
      <c r="F81" s="1"/>
      <c r="G81" s="1"/>
      <c r="H81" s="1"/>
      <c r="I81" s="1"/>
      <c r="J81" s="6" t="str">
        <f>IF(D81="","",IF(COUNTIF(SERVICOS!$A$3:$A$31,D81)=0,"",INDEX(SERVICOS!$C$3:$C$31,MATCH(D81,SERVICOS!$A$3:$A$31,0))))</f>
        <v/>
      </c>
      <c r="K81" s="6" t="str">
        <f>IF(D81="","",IF(COUNTIF(SERVICOS!$A$3:$A$31,D81)=0,"",INDEX(SERVICOS!$D$3:$D$31,MATCH(D81,SERVICOS!$A$3:$A$31,0))))</f>
        <v/>
      </c>
      <c r="L81" s="9" t="str">
        <f t="shared" si="6"/>
        <v/>
      </c>
      <c r="M81" s="9" t="str">
        <f t="shared" si="7"/>
        <v/>
      </c>
      <c r="N81" s="7" t="str">
        <f>IF(D81="","",IF(COUNTIF(SERVICOS!$A$3:$A$31,D81)=0,"",INDEX(SERVICOS!$E$3:$E$31,MATCH(D81,SERVICOS!$A$3:$A$31,0))))</f>
        <v/>
      </c>
      <c r="O81" s="2"/>
      <c r="P81" s="10" t="str">
        <f t="shared" si="8"/>
        <v/>
      </c>
      <c r="Q81" s="2"/>
      <c r="R81" s="10" t="str">
        <f t="shared" si="9"/>
        <v/>
      </c>
      <c r="S81" s="11" t="str">
        <f t="shared" si="10"/>
        <v/>
      </c>
      <c r="T81" s="1"/>
      <c r="U81" s="4"/>
      <c r="V81" s="1"/>
      <c r="W81" s="4"/>
      <c r="X81" s="3"/>
      <c r="Y81" s="8" t="str">
        <f ca="1">IF(A81="","",IF(H81&lt;&gt;"Agendado","",IF(A81&lt;TODAY(),"AGENDAMENTO PASSADO",IF(A81=TODAY(),"HOJE",IF(A81=TODAY()+1,IF(I81="Pendente","AMANHÃ - CONFIRMAR","AMANHÃ"),IF(A81&lt;=TODAY()+CONFIG!$B$5,"PRÓXIMOS "&amp;CONFIG!$B$5&amp;" DIAS",""))))))</f>
        <v/>
      </c>
      <c r="Z81" s="11" t="str">
        <f t="shared" si="11"/>
        <v/>
      </c>
    </row>
    <row r="82" spans="1:26">
      <c r="A82" s="4"/>
      <c r="B82" s="5"/>
      <c r="C82" s="1"/>
      <c r="D82" s="1"/>
      <c r="E82" s="1"/>
      <c r="F82" s="1"/>
      <c r="G82" s="1"/>
      <c r="H82" s="1"/>
      <c r="I82" s="1"/>
      <c r="J82" s="6" t="str">
        <f>IF(D82="","",IF(COUNTIF(SERVICOS!$A$3:$A$31,D82)=0,"",INDEX(SERVICOS!$C$3:$C$31,MATCH(D82,SERVICOS!$A$3:$A$31,0))))</f>
        <v/>
      </c>
      <c r="K82" s="6" t="str">
        <f>IF(D82="","",IF(COUNTIF(SERVICOS!$A$3:$A$31,D82)=0,"",INDEX(SERVICOS!$D$3:$D$31,MATCH(D82,SERVICOS!$A$3:$A$31,0))))</f>
        <v/>
      </c>
      <c r="L82" s="9" t="str">
        <f t="shared" si="6"/>
        <v/>
      </c>
      <c r="M82" s="9" t="str">
        <f t="shared" si="7"/>
        <v/>
      </c>
      <c r="N82" s="7" t="str">
        <f>IF(D82="","",IF(COUNTIF(SERVICOS!$A$3:$A$31,D82)=0,"",INDEX(SERVICOS!$E$3:$E$31,MATCH(D82,SERVICOS!$A$3:$A$31,0))))</f>
        <v/>
      </c>
      <c r="O82" s="2"/>
      <c r="P82" s="10" t="str">
        <f t="shared" si="8"/>
        <v/>
      </c>
      <c r="Q82" s="2"/>
      <c r="R82" s="10" t="str">
        <f t="shared" si="9"/>
        <v/>
      </c>
      <c r="S82" s="11" t="str">
        <f t="shared" si="10"/>
        <v/>
      </c>
      <c r="T82" s="1"/>
      <c r="U82" s="4"/>
      <c r="V82" s="1"/>
      <c r="W82" s="4"/>
      <c r="X82" s="3"/>
      <c r="Y82" s="8" t="str">
        <f ca="1">IF(A82="","",IF(H82&lt;&gt;"Agendado","",IF(A82&lt;TODAY(),"AGENDAMENTO PASSADO",IF(A82=TODAY(),"HOJE",IF(A82=TODAY()+1,IF(I82="Pendente","AMANHÃ - CONFIRMAR","AMANHÃ"),IF(A82&lt;=TODAY()+CONFIG!$B$5,"PRÓXIMOS "&amp;CONFIG!$B$5&amp;" DIAS",""))))))</f>
        <v/>
      </c>
      <c r="Z82" s="11" t="str">
        <f t="shared" si="11"/>
        <v/>
      </c>
    </row>
    <row r="83" spans="1:26">
      <c r="A83" s="4"/>
      <c r="B83" s="5"/>
      <c r="C83" s="1"/>
      <c r="D83" s="1"/>
      <c r="E83" s="1"/>
      <c r="F83" s="1"/>
      <c r="G83" s="1"/>
      <c r="H83" s="1"/>
      <c r="I83" s="1"/>
      <c r="J83" s="6" t="str">
        <f>IF(D83="","",IF(COUNTIF(SERVICOS!$A$3:$A$31,D83)=0,"",INDEX(SERVICOS!$C$3:$C$31,MATCH(D83,SERVICOS!$A$3:$A$31,0))))</f>
        <v/>
      </c>
      <c r="K83" s="6" t="str">
        <f>IF(D83="","",IF(COUNTIF(SERVICOS!$A$3:$A$31,D83)=0,"",INDEX(SERVICOS!$D$3:$D$31,MATCH(D83,SERVICOS!$A$3:$A$31,0))))</f>
        <v/>
      </c>
      <c r="L83" s="9" t="str">
        <f t="shared" si="6"/>
        <v/>
      </c>
      <c r="M83" s="9" t="str">
        <f t="shared" si="7"/>
        <v/>
      </c>
      <c r="N83" s="7" t="str">
        <f>IF(D83="","",IF(COUNTIF(SERVICOS!$A$3:$A$31,D83)=0,"",INDEX(SERVICOS!$E$3:$E$31,MATCH(D83,SERVICOS!$A$3:$A$31,0))))</f>
        <v/>
      </c>
      <c r="O83" s="2"/>
      <c r="P83" s="10" t="str">
        <f t="shared" si="8"/>
        <v/>
      </c>
      <c r="Q83" s="2"/>
      <c r="R83" s="10" t="str">
        <f t="shared" si="9"/>
        <v/>
      </c>
      <c r="S83" s="11" t="str">
        <f t="shared" si="10"/>
        <v/>
      </c>
      <c r="T83" s="1"/>
      <c r="U83" s="4"/>
      <c r="V83" s="1"/>
      <c r="W83" s="4"/>
      <c r="X83" s="3"/>
      <c r="Y83" s="8" t="str">
        <f ca="1">IF(A83="","",IF(H83&lt;&gt;"Agendado","",IF(A83&lt;TODAY(),"AGENDAMENTO PASSADO",IF(A83=TODAY(),"HOJE",IF(A83=TODAY()+1,IF(I83="Pendente","AMANHÃ - CONFIRMAR","AMANHÃ"),IF(A83&lt;=TODAY()+CONFIG!$B$5,"PRÓXIMOS "&amp;CONFIG!$B$5&amp;" DIAS",""))))))</f>
        <v/>
      </c>
      <c r="Z83" s="11" t="str">
        <f t="shared" si="11"/>
        <v/>
      </c>
    </row>
    <row r="84" spans="1:26">
      <c r="A84" s="4"/>
      <c r="B84" s="5"/>
      <c r="C84" s="1"/>
      <c r="D84" s="1"/>
      <c r="E84" s="1"/>
      <c r="F84" s="1"/>
      <c r="G84" s="1"/>
      <c r="H84" s="1"/>
      <c r="I84" s="1"/>
      <c r="J84" s="6" t="str">
        <f>IF(D84="","",IF(COUNTIF(SERVICOS!$A$3:$A$31,D84)=0,"",INDEX(SERVICOS!$C$3:$C$31,MATCH(D84,SERVICOS!$A$3:$A$31,0))))</f>
        <v/>
      </c>
      <c r="K84" s="6" t="str">
        <f>IF(D84="","",IF(COUNTIF(SERVICOS!$A$3:$A$31,D84)=0,"",INDEX(SERVICOS!$D$3:$D$31,MATCH(D84,SERVICOS!$A$3:$A$31,0))))</f>
        <v/>
      </c>
      <c r="L84" s="9" t="str">
        <f t="shared" si="6"/>
        <v/>
      </c>
      <c r="M84" s="9" t="str">
        <f t="shared" si="7"/>
        <v/>
      </c>
      <c r="N84" s="7" t="str">
        <f>IF(D84="","",IF(COUNTIF(SERVICOS!$A$3:$A$31,D84)=0,"",INDEX(SERVICOS!$E$3:$E$31,MATCH(D84,SERVICOS!$A$3:$A$31,0))))</f>
        <v/>
      </c>
      <c r="O84" s="2"/>
      <c r="P84" s="10" t="str">
        <f t="shared" si="8"/>
        <v/>
      </c>
      <c r="Q84" s="2"/>
      <c r="R84" s="10" t="str">
        <f t="shared" si="9"/>
        <v/>
      </c>
      <c r="S84" s="11" t="str">
        <f t="shared" si="10"/>
        <v/>
      </c>
      <c r="T84" s="1"/>
      <c r="U84" s="4"/>
      <c r="V84" s="1"/>
      <c r="W84" s="4"/>
      <c r="X84" s="3"/>
      <c r="Y84" s="8" t="str">
        <f ca="1">IF(A84="","",IF(H84&lt;&gt;"Agendado","",IF(A84&lt;TODAY(),"AGENDAMENTO PASSADO",IF(A84=TODAY(),"HOJE",IF(A84=TODAY()+1,IF(I84="Pendente","AMANHÃ - CONFIRMAR","AMANHÃ"),IF(A84&lt;=TODAY()+CONFIG!$B$5,"PRÓXIMOS "&amp;CONFIG!$B$5&amp;" DIAS",""))))))</f>
        <v/>
      </c>
      <c r="Z84" s="11" t="str">
        <f t="shared" si="11"/>
        <v/>
      </c>
    </row>
    <row r="85" spans="1:26">
      <c r="A85" s="4"/>
      <c r="B85" s="5"/>
      <c r="C85" s="1"/>
      <c r="D85" s="1"/>
      <c r="E85" s="1"/>
      <c r="F85" s="1"/>
      <c r="G85" s="1"/>
      <c r="H85" s="1"/>
      <c r="I85" s="1"/>
      <c r="J85" s="6" t="str">
        <f>IF(D85="","",IF(COUNTIF(SERVICOS!$A$3:$A$31,D85)=0,"",INDEX(SERVICOS!$C$3:$C$31,MATCH(D85,SERVICOS!$A$3:$A$31,0))))</f>
        <v/>
      </c>
      <c r="K85" s="6" t="str">
        <f>IF(D85="","",IF(COUNTIF(SERVICOS!$A$3:$A$31,D85)=0,"",INDEX(SERVICOS!$D$3:$D$31,MATCH(D85,SERVICOS!$A$3:$A$31,0))))</f>
        <v/>
      </c>
      <c r="L85" s="9" t="str">
        <f t="shared" si="6"/>
        <v/>
      </c>
      <c r="M85" s="9" t="str">
        <f t="shared" si="7"/>
        <v/>
      </c>
      <c r="N85" s="7" t="str">
        <f>IF(D85="","",IF(COUNTIF(SERVICOS!$A$3:$A$31,D85)=0,"",INDEX(SERVICOS!$E$3:$E$31,MATCH(D85,SERVICOS!$A$3:$A$31,0))))</f>
        <v/>
      </c>
      <c r="O85" s="2"/>
      <c r="P85" s="10" t="str">
        <f t="shared" si="8"/>
        <v/>
      </c>
      <c r="Q85" s="2"/>
      <c r="R85" s="10" t="str">
        <f t="shared" si="9"/>
        <v/>
      </c>
      <c r="S85" s="11" t="str">
        <f t="shared" si="10"/>
        <v/>
      </c>
      <c r="T85" s="1"/>
      <c r="U85" s="4"/>
      <c r="V85" s="1"/>
      <c r="W85" s="4"/>
      <c r="X85" s="3"/>
      <c r="Y85" s="8" t="str">
        <f ca="1">IF(A85="","",IF(H85&lt;&gt;"Agendado","",IF(A85&lt;TODAY(),"AGENDAMENTO PASSADO",IF(A85=TODAY(),"HOJE",IF(A85=TODAY()+1,IF(I85="Pendente","AMANHÃ - CONFIRMAR","AMANHÃ"),IF(A85&lt;=TODAY()+CONFIG!$B$5,"PRÓXIMOS "&amp;CONFIG!$B$5&amp;" DIAS",""))))))</f>
        <v/>
      </c>
      <c r="Z85" s="11" t="str">
        <f t="shared" si="11"/>
        <v/>
      </c>
    </row>
    <row r="86" spans="1:26">
      <c r="A86" s="4"/>
      <c r="B86" s="5"/>
      <c r="C86" s="1"/>
      <c r="D86" s="1"/>
      <c r="E86" s="1"/>
      <c r="F86" s="1"/>
      <c r="G86" s="1"/>
      <c r="H86" s="1"/>
      <c r="I86" s="1"/>
      <c r="J86" s="6" t="str">
        <f>IF(D86="","",IF(COUNTIF(SERVICOS!$A$3:$A$31,D86)=0,"",INDEX(SERVICOS!$C$3:$C$31,MATCH(D86,SERVICOS!$A$3:$A$31,0))))</f>
        <v/>
      </c>
      <c r="K86" s="6" t="str">
        <f>IF(D86="","",IF(COUNTIF(SERVICOS!$A$3:$A$31,D86)=0,"",INDEX(SERVICOS!$D$3:$D$31,MATCH(D86,SERVICOS!$A$3:$A$31,0))))</f>
        <v/>
      </c>
      <c r="L86" s="9" t="str">
        <f t="shared" si="6"/>
        <v/>
      </c>
      <c r="M86" s="9" t="str">
        <f t="shared" si="7"/>
        <v/>
      </c>
      <c r="N86" s="7" t="str">
        <f>IF(D86="","",IF(COUNTIF(SERVICOS!$A$3:$A$31,D86)=0,"",INDEX(SERVICOS!$E$3:$E$31,MATCH(D86,SERVICOS!$A$3:$A$31,0))))</f>
        <v/>
      </c>
      <c r="O86" s="2"/>
      <c r="P86" s="10" t="str">
        <f t="shared" si="8"/>
        <v/>
      </c>
      <c r="Q86" s="2"/>
      <c r="R86" s="10" t="str">
        <f t="shared" si="9"/>
        <v/>
      </c>
      <c r="S86" s="11" t="str">
        <f t="shared" si="10"/>
        <v/>
      </c>
      <c r="T86" s="1"/>
      <c r="U86" s="4"/>
      <c r="V86" s="1"/>
      <c r="W86" s="4"/>
      <c r="X86" s="3"/>
      <c r="Y86" s="8" t="str">
        <f ca="1">IF(A86="","",IF(H86&lt;&gt;"Agendado","",IF(A86&lt;TODAY(),"AGENDAMENTO PASSADO",IF(A86=TODAY(),"HOJE",IF(A86=TODAY()+1,IF(I86="Pendente","AMANHÃ - CONFIRMAR","AMANHÃ"),IF(A86&lt;=TODAY()+CONFIG!$B$5,"PRÓXIMOS "&amp;CONFIG!$B$5&amp;" DIAS",""))))))</f>
        <v/>
      </c>
      <c r="Z86" s="11" t="str">
        <f t="shared" si="11"/>
        <v/>
      </c>
    </row>
    <row r="87" spans="1:26">
      <c r="A87" s="4"/>
      <c r="B87" s="5"/>
      <c r="C87" s="1"/>
      <c r="D87" s="1"/>
      <c r="E87" s="1"/>
      <c r="F87" s="1"/>
      <c r="G87" s="1"/>
      <c r="H87" s="1"/>
      <c r="I87" s="1"/>
      <c r="J87" s="6" t="str">
        <f>IF(D87="","",IF(COUNTIF(SERVICOS!$A$3:$A$31,D87)=0,"",INDEX(SERVICOS!$C$3:$C$31,MATCH(D87,SERVICOS!$A$3:$A$31,0))))</f>
        <v/>
      </c>
      <c r="K87" s="6" t="str">
        <f>IF(D87="","",IF(COUNTIF(SERVICOS!$A$3:$A$31,D87)=0,"",INDEX(SERVICOS!$D$3:$D$31,MATCH(D87,SERVICOS!$A$3:$A$31,0))))</f>
        <v/>
      </c>
      <c r="L87" s="9" t="str">
        <f t="shared" si="6"/>
        <v/>
      </c>
      <c r="M87" s="9" t="str">
        <f t="shared" si="7"/>
        <v/>
      </c>
      <c r="N87" s="7" t="str">
        <f>IF(D87="","",IF(COUNTIF(SERVICOS!$A$3:$A$31,D87)=0,"",INDEX(SERVICOS!$E$3:$E$31,MATCH(D87,SERVICOS!$A$3:$A$31,0))))</f>
        <v/>
      </c>
      <c r="O87" s="2"/>
      <c r="P87" s="10" t="str">
        <f t="shared" si="8"/>
        <v/>
      </c>
      <c r="Q87" s="2"/>
      <c r="R87" s="10" t="str">
        <f t="shared" si="9"/>
        <v/>
      </c>
      <c r="S87" s="11" t="str">
        <f t="shared" si="10"/>
        <v/>
      </c>
      <c r="T87" s="1"/>
      <c r="U87" s="4"/>
      <c r="V87" s="1"/>
      <c r="W87" s="4"/>
      <c r="X87" s="3"/>
      <c r="Y87" s="8" t="str">
        <f ca="1">IF(A87="","",IF(H87&lt;&gt;"Agendado","",IF(A87&lt;TODAY(),"AGENDAMENTO PASSADO",IF(A87=TODAY(),"HOJE",IF(A87=TODAY()+1,IF(I87="Pendente","AMANHÃ - CONFIRMAR","AMANHÃ"),IF(A87&lt;=TODAY()+CONFIG!$B$5,"PRÓXIMOS "&amp;CONFIG!$B$5&amp;" DIAS",""))))))</f>
        <v/>
      </c>
      <c r="Z87" s="11" t="str">
        <f t="shared" si="11"/>
        <v/>
      </c>
    </row>
    <row r="88" spans="1:26">
      <c r="A88" s="4"/>
      <c r="B88" s="5"/>
      <c r="C88" s="1"/>
      <c r="D88" s="1"/>
      <c r="E88" s="1"/>
      <c r="F88" s="1"/>
      <c r="G88" s="1"/>
      <c r="H88" s="1"/>
      <c r="I88" s="1"/>
      <c r="J88" s="6" t="str">
        <f>IF(D88="","",IF(COUNTIF(SERVICOS!$A$3:$A$31,D88)=0,"",INDEX(SERVICOS!$C$3:$C$31,MATCH(D88,SERVICOS!$A$3:$A$31,0))))</f>
        <v/>
      </c>
      <c r="K88" s="6" t="str">
        <f>IF(D88="","",IF(COUNTIF(SERVICOS!$A$3:$A$31,D88)=0,"",INDEX(SERVICOS!$D$3:$D$31,MATCH(D88,SERVICOS!$A$3:$A$31,0))))</f>
        <v/>
      </c>
      <c r="L88" s="9" t="str">
        <f t="shared" si="6"/>
        <v/>
      </c>
      <c r="M88" s="9" t="str">
        <f t="shared" si="7"/>
        <v/>
      </c>
      <c r="N88" s="7" t="str">
        <f>IF(D88="","",IF(COUNTIF(SERVICOS!$A$3:$A$31,D88)=0,"",INDEX(SERVICOS!$E$3:$E$31,MATCH(D88,SERVICOS!$A$3:$A$31,0))))</f>
        <v/>
      </c>
      <c r="O88" s="2"/>
      <c r="P88" s="10" t="str">
        <f t="shared" si="8"/>
        <v/>
      </c>
      <c r="Q88" s="2"/>
      <c r="R88" s="10" t="str">
        <f t="shared" si="9"/>
        <v/>
      </c>
      <c r="S88" s="11" t="str">
        <f t="shared" si="10"/>
        <v/>
      </c>
      <c r="T88" s="1"/>
      <c r="U88" s="4"/>
      <c r="V88" s="1"/>
      <c r="W88" s="4"/>
      <c r="X88" s="3"/>
      <c r="Y88" s="8" t="str">
        <f ca="1">IF(A88="","",IF(H88&lt;&gt;"Agendado","",IF(A88&lt;TODAY(),"AGENDAMENTO PASSADO",IF(A88=TODAY(),"HOJE",IF(A88=TODAY()+1,IF(I88="Pendente","AMANHÃ - CONFIRMAR","AMANHÃ"),IF(A88&lt;=TODAY()+CONFIG!$B$5,"PRÓXIMOS "&amp;CONFIG!$B$5&amp;" DIAS",""))))))</f>
        <v/>
      </c>
      <c r="Z88" s="11" t="str">
        <f t="shared" si="11"/>
        <v/>
      </c>
    </row>
    <row r="89" spans="1:26">
      <c r="A89" s="4"/>
      <c r="B89" s="5"/>
      <c r="C89" s="1"/>
      <c r="D89" s="1"/>
      <c r="E89" s="1"/>
      <c r="F89" s="1"/>
      <c r="G89" s="1"/>
      <c r="H89" s="1"/>
      <c r="I89" s="1"/>
      <c r="J89" s="6" t="str">
        <f>IF(D89="","",IF(COUNTIF(SERVICOS!$A$3:$A$31,D89)=0,"",INDEX(SERVICOS!$C$3:$C$31,MATCH(D89,SERVICOS!$A$3:$A$31,0))))</f>
        <v/>
      </c>
      <c r="K89" s="6" t="str">
        <f>IF(D89="","",IF(COUNTIF(SERVICOS!$A$3:$A$31,D89)=0,"",INDEX(SERVICOS!$D$3:$D$31,MATCH(D89,SERVICOS!$A$3:$A$31,0))))</f>
        <v/>
      </c>
      <c r="L89" s="9" t="str">
        <f t="shared" si="6"/>
        <v/>
      </c>
      <c r="M89" s="9" t="str">
        <f t="shared" si="7"/>
        <v/>
      </c>
      <c r="N89" s="7" t="str">
        <f>IF(D89="","",IF(COUNTIF(SERVICOS!$A$3:$A$31,D89)=0,"",INDEX(SERVICOS!$E$3:$E$31,MATCH(D89,SERVICOS!$A$3:$A$31,0))))</f>
        <v/>
      </c>
      <c r="O89" s="2"/>
      <c r="P89" s="10" t="str">
        <f t="shared" si="8"/>
        <v/>
      </c>
      <c r="Q89" s="2"/>
      <c r="R89" s="10" t="str">
        <f t="shared" si="9"/>
        <v/>
      </c>
      <c r="S89" s="11" t="str">
        <f t="shared" si="10"/>
        <v/>
      </c>
      <c r="T89" s="1"/>
      <c r="U89" s="4"/>
      <c r="V89" s="1"/>
      <c r="W89" s="4"/>
      <c r="X89" s="3"/>
      <c r="Y89" s="8" t="str">
        <f ca="1">IF(A89="","",IF(H89&lt;&gt;"Agendado","",IF(A89&lt;TODAY(),"AGENDAMENTO PASSADO",IF(A89=TODAY(),"HOJE",IF(A89=TODAY()+1,IF(I89="Pendente","AMANHÃ - CONFIRMAR","AMANHÃ"),IF(A89&lt;=TODAY()+CONFIG!$B$5,"PRÓXIMOS "&amp;CONFIG!$B$5&amp;" DIAS",""))))))</f>
        <v/>
      </c>
      <c r="Z89" s="11" t="str">
        <f t="shared" si="11"/>
        <v/>
      </c>
    </row>
    <row r="90" spans="1:26">
      <c r="A90" s="4"/>
      <c r="B90" s="5"/>
      <c r="C90" s="1"/>
      <c r="D90" s="1"/>
      <c r="E90" s="1"/>
      <c r="F90" s="1"/>
      <c r="G90" s="1"/>
      <c r="H90" s="1"/>
      <c r="I90" s="1"/>
      <c r="J90" s="6" t="str">
        <f>IF(D90="","",IF(COUNTIF(SERVICOS!$A$3:$A$31,D90)=0,"",INDEX(SERVICOS!$C$3:$C$31,MATCH(D90,SERVICOS!$A$3:$A$31,0))))</f>
        <v/>
      </c>
      <c r="K90" s="6" t="str">
        <f>IF(D90="","",IF(COUNTIF(SERVICOS!$A$3:$A$31,D90)=0,"",INDEX(SERVICOS!$D$3:$D$31,MATCH(D90,SERVICOS!$A$3:$A$31,0))))</f>
        <v/>
      </c>
      <c r="L90" s="9" t="str">
        <f t="shared" si="6"/>
        <v/>
      </c>
      <c r="M90" s="9" t="str">
        <f t="shared" si="7"/>
        <v/>
      </c>
      <c r="N90" s="7" t="str">
        <f>IF(D90="","",IF(COUNTIF(SERVICOS!$A$3:$A$31,D90)=0,"",INDEX(SERVICOS!$E$3:$E$31,MATCH(D90,SERVICOS!$A$3:$A$31,0))))</f>
        <v/>
      </c>
      <c r="O90" s="2"/>
      <c r="P90" s="10" t="str">
        <f t="shared" si="8"/>
        <v/>
      </c>
      <c r="Q90" s="2"/>
      <c r="R90" s="10" t="str">
        <f t="shared" si="9"/>
        <v/>
      </c>
      <c r="S90" s="11" t="str">
        <f t="shared" si="10"/>
        <v/>
      </c>
      <c r="T90" s="1"/>
      <c r="U90" s="4"/>
      <c r="V90" s="1"/>
      <c r="W90" s="4"/>
      <c r="X90" s="3"/>
      <c r="Y90" s="8" t="str">
        <f ca="1">IF(A90="","",IF(H90&lt;&gt;"Agendado","",IF(A90&lt;TODAY(),"AGENDAMENTO PASSADO",IF(A90=TODAY(),"HOJE",IF(A90=TODAY()+1,IF(I90="Pendente","AMANHÃ - CONFIRMAR","AMANHÃ"),IF(A90&lt;=TODAY()+CONFIG!$B$5,"PRÓXIMOS "&amp;CONFIG!$B$5&amp;" DIAS",""))))))</f>
        <v/>
      </c>
      <c r="Z90" s="11" t="str">
        <f t="shared" si="11"/>
        <v/>
      </c>
    </row>
    <row r="91" spans="1:26">
      <c r="A91" s="4"/>
      <c r="B91" s="5"/>
      <c r="C91" s="1"/>
      <c r="D91" s="1"/>
      <c r="E91" s="1"/>
      <c r="F91" s="1"/>
      <c r="G91" s="1"/>
      <c r="H91" s="1"/>
      <c r="I91" s="1"/>
      <c r="J91" s="6" t="str">
        <f>IF(D91="","",IF(COUNTIF(SERVICOS!$A$3:$A$31,D91)=0,"",INDEX(SERVICOS!$C$3:$C$31,MATCH(D91,SERVICOS!$A$3:$A$31,0))))</f>
        <v/>
      </c>
      <c r="K91" s="6" t="str">
        <f>IF(D91="","",IF(COUNTIF(SERVICOS!$A$3:$A$31,D91)=0,"",INDEX(SERVICOS!$D$3:$D$31,MATCH(D91,SERVICOS!$A$3:$A$31,0))))</f>
        <v/>
      </c>
      <c r="L91" s="9" t="str">
        <f t="shared" si="6"/>
        <v/>
      </c>
      <c r="M91" s="9" t="str">
        <f t="shared" si="7"/>
        <v/>
      </c>
      <c r="N91" s="7" t="str">
        <f>IF(D91="","",IF(COUNTIF(SERVICOS!$A$3:$A$31,D91)=0,"",INDEX(SERVICOS!$E$3:$E$31,MATCH(D91,SERVICOS!$A$3:$A$31,0))))</f>
        <v/>
      </c>
      <c r="O91" s="2"/>
      <c r="P91" s="10" t="str">
        <f t="shared" si="8"/>
        <v/>
      </c>
      <c r="Q91" s="2"/>
      <c r="R91" s="10" t="str">
        <f t="shared" si="9"/>
        <v/>
      </c>
      <c r="S91" s="11" t="str">
        <f t="shared" si="10"/>
        <v/>
      </c>
      <c r="T91" s="1"/>
      <c r="U91" s="4"/>
      <c r="V91" s="1"/>
      <c r="W91" s="4"/>
      <c r="X91" s="3"/>
      <c r="Y91" s="8" t="str">
        <f ca="1">IF(A91="","",IF(H91&lt;&gt;"Agendado","",IF(A91&lt;TODAY(),"AGENDAMENTO PASSADO",IF(A91=TODAY(),"HOJE",IF(A91=TODAY()+1,IF(I91="Pendente","AMANHÃ - CONFIRMAR","AMANHÃ"),IF(A91&lt;=TODAY()+CONFIG!$B$5,"PRÓXIMOS "&amp;CONFIG!$B$5&amp;" DIAS",""))))))</f>
        <v/>
      </c>
      <c r="Z91" s="11" t="str">
        <f t="shared" si="11"/>
        <v/>
      </c>
    </row>
    <row r="92" spans="1:26">
      <c r="A92" s="4"/>
      <c r="B92" s="5"/>
      <c r="C92" s="1"/>
      <c r="D92" s="1"/>
      <c r="E92" s="1"/>
      <c r="F92" s="1"/>
      <c r="G92" s="1"/>
      <c r="H92" s="1"/>
      <c r="I92" s="1"/>
      <c r="J92" s="6" t="str">
        <f>IF(D92="","",IF(COUNTIF(SERVICOS!$A$3:$A$31,D92)=0,"",INDEX(SERVICOS!$C$3:$C$31,MATCH(D92,SERVICOS!$A$3:$A$31,0))))</f>
        <v/>
      </c>
      <c r="K92" s="6" t="str">
        <f>IF(D92="","",IF(COUNTIF(SERVICOS!$A$3:$A$31,D92)=0,"",INDEX(SERVICOS!$D$3:$D$31,MATCH(D92,SERVICOS!$A$3:$A$31,0))))</f>
        <v/>
      </c>
      <c r="L92" s="9" t="str">
        <f t="shared" si="6"/>
        <v/>
      </c>
      <c r="M92" s="9" t="str">
        <f t="shared" si="7"/>
        <v/>
      </c>
      <c r="N92" s="7" t="str">
        <f>IF(D92="","",IF(COUNTIF(SERVICOS!$A$3:$A$31,D92)=0,"",INDEX(SERVICOS!$E$3:$E$31,MATCH(D92,SERVICOS!$A$3:$A$31,0))))</f>
        <v/>
      </c>
      <c r="O92" s="2"/>
      <c r="P92" s="10" t="str">
        <f t="shared" si="8"/>
        <v/>
      </c>
      <c r="Q92" s="2"/>
      <c r="R92" s="10" t="str">
        <f t="shared" si="9"/>
        <v/>
      </c>
      <c r="S92" s="11" t="str">
        <f t="shared" si="10"/>
        <v/>
      </c>
      <c r="T92" s="1"/>
      <c r="U92" s="4"/>
      <c r="V92" s="1"/>
      <c r="W92" s="4"/>
      <c r="X92" s="3"/>
      <c r="Y92" s="8" t="str">
        <f ca="1">IF(A92="","",IF(H92&lt;&gt;"Agendado","",IF(A92&lt;TODAY(),"AGENDAMENTO PASSADO",IF(A92=TODAY(),"HOJE",IF(A92=TODAY()+1,IF(I92="Pendente","AMANHÃ - CONFIRMAR","AMANHÃ"),IF(A92&lt;=TODAY()+CONFIG!$B$5,"PRÓXIMOS "&amp;CONFIG!$B$5&amp;" DIAS",""))))))</f>
        <v/>
      </c>
      <c r="Z92" s="11" t="str">
        <f t="shared" si="11"/>
        <v/>
      </c>
    </row>
    <row r="93" spans="1:26">
      <c r="A93" s="4"/>
      <c r="B93" s="5"/>
      <c r="C93" s="1"/>
      <c r="D93" s="1"/>
      <c r="E93" s="1"/>
      <c r="F93" s="1"/>
      <c r="G93" s="1"/>
      <c r="H93" s="1"/>
      <c r="I93" s="1"/>
      <c r="J93" s="6" t="str">
        <f>IF(D93="","",IF(COUNTIF(SERVICOS!$A$3:$A$31,D93)=0,"",INDEX(SERVICOS!$C$3:$C$31,MATCH(D93,SERVICOS!$A$3:$A$31,0))))</f>
        <v/>
      </c>
      <c r="K93" s="6" t="str">
        <f>IF(D93="","",IF(COUNTIF(SERVICOS!$A$3:$A$31,D93)=0,"",INDEX(SERVICOS!$D$3:$D$31,MATCH(D93,SERVICOS!$A$3:$A$31,0))))</f>
        <v/>
      </c>
      <c r="L93" s="9" t="str">
        <f t="shared" si="6"/>
        <v/>
      </c>
      <c r="M93" s="9" t="str">
        <f t="shared" si="7"/>
        <v/>
      </c>
      <c r="N93" s="7" t="str">
        <f>IF(D93="","",IF(COUNTIF(SERVICOS!$A$3:$A$31,D93)=0,"",INDEX(SERVICOS!$E$3:$E$31,MATCH(D93,SERVICOS!$A$3:$A$31,0))))</f>
        <v/>
      </c>
      <c r="O93" s="2"/>
      <c r="P93" s="10" t="str">
        <f t="shared" si="8"/>
        <v/>
      </c>
      <c r="Q93" s="2"/>
      <c r="R93" s="10" t="str">
        <f t="shared" si="9"/>
        <v/>
      </c>
      <c r="S93" s="11" t="str">
        <f t="shared" si="10"/>
        <v/>
      </c>
      <c r="T93" s="1"/>
      <c r="U93" s="4"/>
      <c r="V93" s="1"/>
      <c r="W93" s="4"/>
      <c r="X93" s="3"/>
      <c r="Y93" s="8" t="str">
        <f ca="1">IF(A93="","",IF(H93&lt;&gt;"Agendado","",IF(A93&lt;TODAY(),"AGENDAMENTO PASSADO",IF(A93=TODAY(),"HOJE",IF(A93=TODAY()+1,IF(I93="Pendente","AMANHÃ - CONFIRMAR","AMANHÃ"),IF(A93&lt;=TODAY()+CONFIG!$B$5,"PRÓXIMOS "&amp;CONFIG!$B$5&amp;" DIAS",""))))))</f>
        <v/>
      </c>
      <c r="Z93" s="11" t="str">
        <f t="shared" si="11"/>
        <v/>
      </c>
    </row>
    <row r="94" spans="1:26">
      <c r="A94" s="4"/>
      <c r="B94" s="5"/>
      <c r="C94" s="1"/>
      <c r="D94" s="1"/>
      <c r="E94" s="1"/>
      <c r="F94" s="1"/>
      <c r="G94" s="1"/>
      <c r="H94" s="1"/>
      <c r="I94" s="1"/>
      <c r="J94" s="6" t="str">
        <f>IF(D94="","",IF(COUNTIF(SERVICOS!$A$3:$A$31,D94)=0,"",INDEX(SERVICOS!$C$3:$C$31,MATCH(D94,SERVICOS!$A$3:$A$31,0))))</f>
        <v/>
      </c>
      <c r="K94" s="6" t="str">
        <f>IF(D94="","",IF(COUNTIF(SERVICOS!$A$3:$A$31,D94)=0,"",INDEX(SERVICOS!$D$3:$D$31,MATCH(D94,SERVICOS!$A$3:$A$31,0))))</f>
        <v/>
      </c>
      <c r="L94" s="9" t="str">
        <f t="shared" si="6"/>
        <v/>
      </c>
      <c r="M94" s="9" t="str">
        <f t="shared" si="7"/>
        <v/>
      </c>
      <c r="N94" s="7" t="str">
        <f>IF(D94="","",IF(COUNTIF(SERVICOS!$A$3:$A$31,D94)=0,"",INDEX(SERVICOS!$E$3:$E$31,MATCH(D94,SERVICOS!$A$3:$A$31,0))))</f>
        <v/>
      </c>
      <c r="O94" s="2"/>
      <c r="P94" s="10" t="str">
        <f t="shared" si="8"/>
        <v/>
      </c>
      <c r="Q94" s="2"/>
      <c r="R94" s="10" t="str">
        <f t="shared" si="9"/>
        <v/>
      </c>
      <c r="S94" s="11" t="str">
        <f t="shared" si="10"/>
        <v/>
      </c>
      <c r="T94" s="1"/>
      <c r="U94" s="4"/>
      <c r="V94" s="1"/>
      <c r="W94" s="4"/>
      <c r="X94" s="3"/>
      <c r="Y94" s="8" t="str">
        <f ca="1">IF(A94="","",IF(H94&lt;&gt;"Agendado","",IF(A94&lt;TODAY(),"AGENDAMENTO PASSADO",IF(A94=TODAY(),"HOJE",IF(A94=TODAY()+1,IF(I94="Pendente","AMANHÃ - CONFIRMAR","AMANHÃ"),IF(A94&lt;=TODAY()+CONFIG!$B$5,"PRÓXIMOS "&amp;CONFIG!$B$5&amp;" DIAS",""))))))</f>
        <v/>
      </c>
      <c r="Z94" s="11" t="str">
        <f t="shared" si="11"/>
        <v/>
      </c>
    </row>
    <row r="95" spans="1:26">
      <c r="A95" s="4"/>
      <c r="B95" s="5"/>
      <c r="C95" s="1"/>
      <c r="D95" s="1"/>
      <c r="E95" s="1"/>
      <c r="F95" s="1"/>
      <c r="G95" s="1"/>
      <c r="H95" s="1"/>
      <c r="I95" s="1"/>
      <c r="J95" s="6" t="str">
        <f>IF(D95="","",IF(COUNTIF(SERVICOS!$A$3:$A$31,D95)=0,"",INDEX(SERVICOS!$C$3:$C$31,MATCH(D95,SERVICOS!$A$3:$A$31,0))))</f>
        <v/>
      </c>
      <c r="K95" s="6" t="str">
        <f>IF(D95="","",IF(COUNTIF(SERVICOS!$A$3:$A$31,D95)=0,"",INDEX(SERVICOS!$D$3:$D$31,MATCH(D95,SERVICOS!$A$3:$A$31,0))))</f>
        <v/>
      </c>
      <c r="L95" s="9" t="str">
        <f t="shared" si="6"/>
        <v/>
      </c>
      <c r="M95" s="9" t="str">
        <f t="shared" si="7"/>
        <v/>
      </c>
      <c r="N95" s="7" t="str">
        <f>IF(D95="","",IF(COUNTIF(SERVICOS!$A$3:$A$31,D95)=0,"",INDEX(SERVICOS!$E$3:$E$31,MATCH(D95,SERVICOS!$A$3:$A$31,0))))</f>
        <v/>
      </c>
      <c r="O95" s="2"/>
      <c r="P95" s="10" t="str">
        <f t="shared" si="8"/>
        <v/>
      </c>
      <c r="Q95" s="2"/>
      <c r="R95" s="10" t="str">
        <f t="shared" si="9"/>
        <v/>
      </c>
      <c r="S95" s="11" t="str">
        <f t="shared" si="10"/>
        <v/>
      </c>
      <c r="T95" s="1"/>
      <c r="U95" s="4"/>
      <c r="V95" s="1"/>
      <c r="W95" s="4"/>
      <c r="X95" s="3"/>
      <c r="Y95" s="8" t="str">
        <f ca="1">IF(A95="","",IF(H95&lt;&gt;"Agendado","",IF(A95&lt;TODAY(),"AGENDAMENTO PASSADO",IF(A95=TODAY(),"HOJE",IF(A95=TODAY()+1,IF(I95="Pendente","AMANHÃ - CONFIRMAR","AMANHÃ"),IF(A95&lt;=TODAY()+CONFIG!$B$5,"PRÓXIMOS "&amp;CONFIG!$B$5&amp;" DIAS",""))))))</f>
        <v/>
      </c>
      <c r="Z95" s="11" t="str">
        <f t="shared" si="11"/>
        <v/>
      </c>
    </row>
    <row r="96" spans="1:26">
      <c r="A96" s="4"/>
      <c r="B96" s="5"/>
      <c r="C96" s="1"/>
      <c r="D96" s="1"/>
      <c r="E96" s="1"/>
      <c r="F96" s="1"/>
      <c r="G96" s="1"/>
      <c r="H96" s="1"/>
      <c r="I96" s="1"/>
      <c r="J96" s="6" t="str">
        <f>IF(D96="","",IF(COUNTIF(SERVICOS!$A$3:$A$31,D96)=0,"",INDEX(SERVICOS!$C$3:$C$31,MATCH(D96,SERVICOS!$A$3:$A$31,0))))</f>
        <v/>
      </c>
      <c r="K96" s="6" t="str">
        <f>IF(D96="","",IF(COUNTIF(SERVICOS!$A$3:$A$31,D96)=0,"",INDEX(SERVICOS!$D$3:$D$31,MATCH(D96,SERVICOS!$A$3:$A$31,0))))</f>
        <v/>
      </c>
      <c r="L96" s="9" t="str">
        <f t="shared" si="6"/>
        <v/>
      </c>
      <c r="M96" s="9" t="str">
        <f t="shared" si="7"/>
        <v/>
      </c>
      <c r="N96" s="7" t="str">
        <f>IF(D96="","",IF(COUNTIF(SERVICOS!$A$3:$A$31,D96)=0,"",INDEX(SERVICOS!$E$3:$E$31,MATCH(D96,SERVICOS!$A$3:$A$31,0))))</f>
        <v/>
      </c>
      <c r="O96" s="2"/>
      <c r="P96" s="10" t="str">
        <f t="shared" si="8"/>
        <v/>
      </c>
      <c r="Q96" s="2"/>
      <c r="R96" s="10" t="str">
        <f t="shared" si="9"/>
        <v/>
      </c>
      <c r="S96" s="11" t="str">
        <f t="shared" si="10"/>
        <v/>
      </c>
      <c r="T96" s="1"/>
      <c r="U96" s="4"/>
      <c r="V96" s="1"/>
      <c r="W96" s="4"/>
      <c r="X96" s="3"/>
      <c r="Y96" s="8" t="str">
        <f ca="1">IF(A96="","",IF(H96&lt;&gt;"Agendado","",IF(A96&lt;TODAY(),"AGENDAMENTO PASSADO",IF(A96=TODAY(),"HOJE",IF(A96=TODAY()+1,IF(I96="Pendente","AMANHÃ - CONFIRMAR","AMANHÃ"),IF(A96&lt;=TODAY()+CONFIG!$B$5,"PRÓXIMOS "&amp;CONFIG!$B$5&amp;" DIAS",""))))))</f>
        <v/>
      </c>
      <c r="Z96" s="11" t="str">
        <f t="shared" si="11"/>
        <v/>
      </c>
    </row>
    <row r="97" spans="1:26">
      <c r="A97" s="4"/>
      <c r="B97" s="5"/>
      <c r="C97" s="1"/>
      <c r="D97" s="1"/>
      <c r="E97" s="1"/>
      <c r="F97" s="1"/>
      <c r="G97" s="1"/>
      <c r="H97" s="1"/>
      <c r="I97" s="1"/>
      <c r="J97" s="6" t="str">
        <f>IF(D97="","",IF(COUNTIF(SERVICOS!$A$3:$A$31,D97)=0,"",INDEX(SERVICOS!$C$3:$C$31,MATCH(D97,SERVICOS!$A$3:$A$31,0))))</f>
        <v/>
      </c>
      <c r="K97" s="6" t="str">
        <f>IF(D97="","",IF(COUNTIF(SERVICOS!$A$3:$A$31,D97)=0,"",INDEX(SERVICOS!$D$3:$D$31,MATCH(D97,SERVICOS!$A$3:$A$31,0))))</f>
        <v/>
      </c>
      <c r="L97" s="9" t="str">
        <f t="shared" si="6"/>
        <v/>
      </c>
      <c r="M97" s="9" t="str">
        <f t="shared" si="7"/>
        <v/>
      </c>
      <c r="N97" s="7" t="str">
        <f>IF(D97="","",IF(COUNTIF(SERVICOS!$A$3:$A$31,D97)=0,"",INDEX(SERVICOS!$E$3:$E$31,MATCH(D97,SERVICOS!$A$3:$A$31,0))))</f>
        <v/>
      </c>
      <c r="O97" s="2"/>
      <c r="P97" s="10" t="str">
        <f t="shared" si="8"/>
        <v/>
      </c>
      <c r="Q97" s="2"/>
      <c r="R97" s="10" t="str">
        <f t="shared" si="9"/>
        <v/>
      </c>
      <c r="S97" s="11" t="str">
        <f t="shared" si="10"/>
        <v/>
      </c>
      <c r="T97" s="1"/>
      <c r="U97" s="4"/>
      <c r="V97" s="1"/>
      <c r="W97" s="4"/>
      <c r="X97" s="3"/>
      <c r="Y97" s="8" t="str">
        <f ca="1">IF(A97="","",IF(H97&lt;&gt;"Agendado","",IF(A97&lt;TODAY(),"AGENDAMENTO PASSADO",IF(A97=TODAY(),"HOJE",IF(A97=TODAY()+1,IF(I97="Pendente","AMANHÃ - CONFIRMAR","AMANHÃ"),IF(A97&lt;=TODAY()+CONFIG!$B$5,"PRÓXIMOS "&amp;CONFIG!$B$5&amp;" DIAS",""))))))</f>
        <v/>
      </c>
      <c r="Z97" s="11" t="str">
        <f t="shared" si="11"/>
        <v/>
      </c>
    </row>
    <row r="98" spans="1:26">
      <c r="A98" s="4"/>
      <c r="B98" s="5"/>
      <c r="C98" s="1"/>
      <c r="D98" s="1"/>
      <c r="E98" s="1"/>
      <c r="F98" s="1"/>
      <c r="G98" s="1"/>
      <c r="H98" s="1"/>
      <c r="I98" s="1"/>
      <c r="J98" s="6" t="str">
        <f>IF(D98="","",IF(COUNTIF(SERVICOS!$A$3:$A$31,D98)=0,"",INDEX(SERVICOS!$C$3:$C$31,MATCH(D98,SERVICOS!$A$3:$A$31,0))))</f>
        <v/>
      </c>
      <c r="K98" s="6" t="str">
        <f>IF(D98="","",IF(COUNTIF(SERVICOS!$A$3:$A$31,D98)=0,"",INDEX(SERVICOS!$D$3:$D$31,MATCH(D98,SERVICOS!$A$3:$A$31,0))))</f>
        <v/>
      </c>
      <c r="L98" s="9" t="str">
        <f t="shared" si="6"/>
        <v/>
      </c>
      <c r="M98" s="9" t="str">
        <f t="shared" si="7"/>
        <v/>
      </c>
      <c r="N98" s="7" t="str">
        <f>IF(D98="","",IF(COUNTIF(SERVICOS!$A$3:$A$31,D98)=0,"",INDEX(SERVICOS!$E$3:$E$31,MATCH(D98,SERVICOS!$A$3:$A$31,0))))</f>
        <v/>
      </c>
      <c r="O98" s="2"/>
      <c r="P98" s="10" t="str">
        <f t="shared" si="8"/>
        <v/>
      </c>
      <c r="Q98" s="2"/>
      <c r="R98" s="10" t="str">
        <f t="shared" si="9"/>
        <v/>
      </c>
      <c r="S98" s="11" t="str">
        <f t="shared" si="10"/>
        <v/>
      </c>
      <c r="T98" s="1"/>
      <c r="U98" s="4"/>
      <c r="V98" s="1"/>
      <c r="W98" s="4"/>
      <c r="X98" s="3"/>
      <c r="Y98" s="8" t="str">
        <f ca="1">IF(A98="","",IF(H98&lt;&gt;"Agendado","",IF(A98&lt;TODAY(),"AGENDAMENTO PASSADO",IF(A98=TODAY(),"HOJE",IF(A98=TODAY()+1,IF(I98="Pendente","AMANHÃ - CONFIRMAR","AMANHÃ"),IF(A98&lt;=TODAY()+CONFIG!$B$5,"PRÓXIMOS "&amp;CONFIG!$B$5&amp;" DIAS",""))))))</f>
        <v/>
      </c>
      <c r="Z98" s="11" t="str">
        <f t="shared" si="11"/>
        <v/>
      </c>
    </row>
    <row r="99" spans="1:26">
      <c r="A99" s="4"/>
      <c r="B99" s="5"/>
      <c r="C99" s="1"/>
      <c r="D99" s="1"/>
      <c r="E99" s="1"/>
      <c r="F99" s="1"/>
      <c r="G99" s="1"/>
      <c r="H99" s="1"/>
      <c r="I99" s="1"/>
      <c r="J99" s="6" t="str">
        <f>IF(D99="","",IF(COUNTIF(SERVICOS!$A$3:$A$31,D99)=0,"",INDEX(SERVICOS!$C$3:$C$31,MATCH(D99,SERVICOS!$A$3:$A$31,0))))</f>
        <v/>
      </c>
      <c r="K99" s="6" t="str">
        <f>IF(D99="","",IF(COUNTIF(SERVICOS!$A$3:$A$31,D99)=0,"",INDEX(SERVICOS!$D$3:$D$31,MATCH(D99,SERVICOS!$A$3:$A$31,0))))</f>
        <v/>
      </c>
      <c r="L99" s="9" t="str">
        <f t="shared" si="6"/>
        <v/>
      </c>
      <c r="M99" s="9" t="str">
        <f t="shared" si="7"/>
        <v/>
      </c>
      <c r="N99" s="7" t="str">
        <f>IF(D99="","",IF(COUNTIF(SERVICOS!$A$3:$A$31,D99)=0,"",INDEX(SERVICOS!$E$3:$E$31,MATCH(D99,SERVICOS!$A$3:$A$31,0))))</f>
        <v/>
      </c>
      <c r="O99" s="2"/>
      <c r="P99" s="10" t="str">
        <f t="shared" si="8"/>
        <v/>
      </c>
      <c r="Q99" s="2"/>
      <c r="R99" s="10" t="str">
        <f t="shared" si="9"/>
        <v/>
      </c>
      <c r="S99" s="11" t="str">
        <f t="shared" si="10"/>
        <v/>
      </c>
      <c r="T99" s="1"/>
      <c r="U99" s="4"/>
      <c r="V99" s="1"/>
      <c r="W99" s="4"/>
      <c r="X99" s="3"/>
      <c r="Y99" s="8" t="str">
        <f ca="1">IF(A99="","",IF(H99&lt;&gt;"Agendado","",IF(A99&lt;TODAY(),"AGENDAMENTO PASSADO",IF(A99=TODAY(),"HOJE",IF(A99=TODAY()+1,IF(I99="Pendente","AMANHÃ - CONFIRMAR","AMANHÃ"),IF(A99&lt;=TODAY()+CONFIG!$B$5,"PRÓXIMOS "&amp;CONFIG!$B$5&amp;" DIAS",""))))))</f>
        <v/>
      </c>
      <c r="Z99" s="11" t="str">
        <f t="shared" si="11"/>
        <v/>
      </c>
    </row>
    <row r="100" spans="1:26">
      <c r="A100" s="4"/>
      <c r="B100" s="5"/>
      <c r="C100" s="1"/>
      <c r="D100" s="1"/>
      <c r="E100" s="1"/>
      <c r="F100" s="1"/>
      <c r="G100" s="1"/>
      <c r="H100" s="1"/>
      <c r="I100" s="1"/>
      <c r="J100" s="6" t="str">
        <f>IF(D100="","",IF(COUNTIF(SERVICOS!$A$3:$A$31,D100)=0,"",INDEX(SERVICOS!$C$3:$C$31,MATCH(D100,SERVICOS!$A$3:$A$31,0))))</f>
        <v/>
      </c>
      <c r="K100" s="6" t="str">
        <f>IF(D100="","",IF(COUNTIF(SERVICOS!$A$3:$A$31,D100)=0,"",INDEX(SERVICOS!$D$3:$D$31,MATCH(D100,SERVICOS!$A$3:$A$31,0))))</f>
        <v/>
      </c>
      <c r="L100" s="9" t="str">
        <f t="shared" si="6"/>
        <v/>
      </c>
      <c r="M100" s="9" t="str">
        <f t="shared" si="7"/>
        <v/>
      </c>
      <c r="N100" s="7" t="str">
        <f>IF(D100="","",IF(COUNTIF(SERVICOS!$A$3:$A$31,D100)=0,"",INDEX(SERVICOS!$E$3:$E$31,MATCH(D100,SERVICOS!$A$3:$A$31,0))))</f>
        <v/>
      </c>
      <c r="O100" s="2"/>
      <c r="P100" s="10" t="str">
        <f t="shared" si="8"/>
        <v/>
      </c>
      <c r="Q100" s="2"/>
      <c r="R100" s="10" t="str">
        <f t="shared" si="9"/>
        <v/>
      </c>
      <c r="S100" s="11" t="str">
        <f t="shared" si="10"/>
        <v/>
      </c>
      <c r="T100" s="1"/>
      <c r="U100" s="4"/>
      <c r="V100" s="1"/>
      <c r="W100" s="4"/>
      <c r="X100" s="3"/>
      <c r="Y100" s="8" t="str">
        <f ca="1">IF(A100="","",IF(H100&lt;&gt;"Agendado","",IF(A100&lt;TODAY(),"AGENDAMENTO PASSADO",IF(A100=TODAY(),"HOJE",IF(A100=TODAY()+1,IF(I100="Pendente","AMANHÃ - CONFIRMAR","AMANHÃ"),IF(A100&lt;=TODAY()+CONFIG!$B$5,"PRÓXIMOS "&amp;CONFIG!$B$5&amp;" DIAS",""))))))</f>
        <v/>
      </c>
      <c r="Z100" s="11" t="str">
        <f t="shared" si="11"/>
        <v/>
      </c>
    </row>
    <row r="101" spans="1:26">
      <c r="A101" s="4"/>
      <c r="B101" s="5"/>
      <c r="C101" s="1"/>
      <c r="D101" s="1"/>
      <c r="E101" s="1"/>
      <c r="F101" s="1"/>
      <c r="G101" s="1"/>
      <c r="H101" s="1"/>
      <c r="I101" s="1"/>
      <c r="J101" s="6" t="str">
        <f>IF(D101="","",IF(COUNTIF(SERVICOS!$A$3:$A$31,D101)=0,"",INDEX(SERVICOS!$C$3:$C$31,MATCH(D101,SERVICOS!$A$3:$A$31,0))))</f>
        <v/>
      </c>
      <c r="K101" s="6" t="str">
        <f>IF(D101="","",IF(COUNTIF(SERVICOS!$A$3:$A$31,D101)=0,"",INDEX(SERVICOS!$D$3:$D$31,MATCH(D101,SERVICOS!$A$3:$A$31,0))))</f>
        <v/>
      </c>
      <c r="L101" s="9" t="str">
        <f t="shared" si="6"/>
        <v/>
      </c>
      <c r="M101" s="9" t="str">
        <f t="shared" si="7"/>
        <v/>
      </c>
      <c r="N101" s="7" t="str">
        <f>IF(D101="","",IF(COUNTIF(SERVICOS!$A$3:$A$31,D101)=0,"",INDEX(SERVICOS!$E$3:$E$31,MATCH(D101,SERVICOS!$A$3:$A$31,0))))</f>
        <v/>
      </c>
      <c r="O101" s="2"/>
      <c r="P101" s="10" t="str">
        <f t="shared" si="8"/>
        <v/>
      </c>
      <c r="Q101" s="2"/>
      <c r="R101" s="10" t="str">
        <f t="shared" si="9"/>
        <v/>
      </c>
      <c r="S101" s="11" t="str">
        <f t="shared" si="10"/>
        <v/>
      </c>
      <c r="T101" s="1"/>
      <c r="U101" s="4"/>
      <c r="V101" s="1"/>
      <c r="W101" s="4"/>
      <c r="X101" s="3"/>
      <c r="Y101" s="8" t="str">
        <f ca="1">IF(A101="","",IF(H101&lt;&gt;"Agendado","",IF(A101&lt;TODAY(),"AGENDAMENTO PASSADO",IF(A101=TODAY(),"HOJE",IF(A101=TODAY()+1,IF(I101="Pendente","AMANHÃ - CONFIRMAR","AMANHÃ"),IF(A101&lt;=TODAY()+CONFIG!$B$5,"PRÓXIMOS "&amp;CONFIG!$B$5&amp;" DIAS",""))))))</f>
        <v/>
      </c>
      <c r="Z101" s="11" t="str">
        <f t="shared" si="11"/>
        <v/>
      </c>
    </row>
    <row r="102" spans="1:26">
      <c r="A102" s="4"/>
      <c r="B102" s="5"/>
      <c r="C102" s="1"/>
      <c r="D102" s="1"/>
      <c r="E102" s="1"/>
      <c r="F102" s="1"/>
      <c r="G102" s="1"/>
      <c r="H102" s="1"/>
      <c r="I102" s="1"/>
      <c r="J102" s="6" t="str">
        <f>IF(D102="","",IF(COUNTIF(SERVICOS!$A$3:$A$31,D102)=0,"",INDEX(SERVICOS!$C$3:$C$31,MATCH(D102,SERVICOS!$A$3:$A$31,0))))</f>
        <v/>
      </c>
      <c r="K102" s="6" t="str">
        <f>IF(D102="","",IF(COUNTIF(SERVICOS!$A$3:$A$31,D102)=0,"",INDEX(SERVICOS!$D$3:$D$31,MATCH(D102,SERVICOS!$A$3:$A$31,0))))</f>
        <v/>
      </c>
      <c r="L102" s="9" t="str">
        <f t="shared" si="6"/>
        <v/>
      </c>
      <c r="M102" s="9" t="str">
        <f t="shared" si="7"/>
        <v/>
      </c>
      <c r="N102" s="7" t="str">
        <f>IF(D102="","",IF(COUNTIF(SERVICOS!$A$3:$A$31,D102)=0,"",INDEX(SERVICOS!$E$3:$E$31,MATCH(D102,SERVICOS!$A$3:$A$31,0))))</f>
        <v/>
      </c>
      <c r="O102" s="2"/>
      <c r="P102" s="10" t="str">
        <f t="shared" si="8"/>
        <v/>
      </c>
      <c r="Q102" s="2"/>
      <c r="R102" s="10" t="str">
        <f t="shared" si="9"/>
        <v/>
      </c>
      <c r="S102" s="11" t="str">
        <f t="shared" si="10"/>
        <v/>
      </c>
      <c r="T102" s="1"/>
      <c r="U102" s="4"/>
      <c r="V102" s="1"/>
      <c r="W102" s="4"/>
      <c r="X102" s="3"/>
      <c r="Y102" s="8" t="str">
        <f ca="1">IF(A102="","",IF(H102&lt;&gt;"Agendado","",IF(A102&lt;TODAY(),"AGENDAMENTO PASSADO",IF(A102=TODAY(),"HOJE",IF(A102=TODAY()+1,IF(I102="Pendente","AMANHÃ - CONFIRMAR","AMANHÃ"),IF(A102&lt;=TODAY()+CONFIG!$B$5,"PRÓXIMOS "&amp;CONFIG!$B$5&amp;" DIAS",""))))))</f>
        <v/>
      </c>
      <c r="Z102" s="11" t="str">
        <f t="shared" si="11"/>
        <v/>
      </c>
    </row>
    <row r="103" spans="1:26">
      <c r="A103" s="4"/>
      <c r="B103" s="5"/>
      <c r="C103" s="1"/>
      <c r="D103" s="1"/>
      <c r="E103" s="1"/>
      <c r="F103" s="1"/>
      <c r="G103" s="1"/>
      <c r="H103" s="1"/>
      <c r="I103" s="1"/>
      <c r="J103" s="6" t="str">
        <f>IF(D103="","",IF(COUNTIF(SERVICOS!$A$3:$A$31,D103)=0,"",INDEX(SERVICOS!$C$3:$C$31,MATCH(D103,SERVICOS!$A$3:$A$31,0))))</f>
        <v/>
      </c>
      <c r="K103" s="6" t="str">
        <f>IF(D103="","",IF(COUNTIF(SERVICOS!$A$3:$A$31,D103)=0,"",INDEX(SERVICOS!$D$3:$D$31,MATCH(D103,SERVICOS!$A$3:$A$31,0))))</f>
        <v/>
      </c>
      <c r="L103" s="9" t="str">
        <f t="shared" si="6"/>
        <v/>
      </c>
      <c r="M103" s="9" t="str">
        <f t="shared" si="7"/>
        <v/>
      </c>
      <c r="N103" s="7" t="str">
        <f>IF(D103="","",IF(COUNTIF(SERVICOS!$A$3:$A$31,D103)=0,"",INDEX(SERVICOS!$E$3:$E$31,MATCH(D103,SERVICOS!$A$3:$A$31,0))))</f>
        <v/>
      </c>
      <c r="O103" s="2"/>
      <c r="P103" s="10" t="str">
        <f t="shared" si="8"/>
        <v/>
      </c>
      <c r="Q103" s="2"/>
      <c r="R103" s="10" t="str">
        <f t="shared" si="9"/>
        <v/>
      </c>
      <c r="S103" s="11" t="str">
        <f t="shared" si="10"/>
        <v/>
      </c>
      <c r="T103" s="1"/>
      <c r="U103" s="4"/>
      <c r="V103" s="1"/>
      <c r="W103" s="4"/>
      <c r="X103" s="3"/>
      <c r="Y103" s="8" t="str">
        <f ca="1">IF(A103="","",IF(H103&lt;&gt;"Agendado","",IF(A103&lt;TODAY(),"AGENDAMENTO PASSADO",IF(A103=TODAY(),"HOJE",IF(A103=TODAY()+1,IF(I103="Pendente","AMANHÃ - CONFIRMAR","AMANHÃ"),IF(A103&lt;=TODAY()+CONFIG!$B$5,"PRÓXIMOS "&amp;CONFIG!$B$5&amp;" DIAS",""))))))</f>
        <v/>
      </c>
      <c r="Z103" s="11" t="str">
        <f t="shared" si="11"/>
        <v/>
      </c>
    </row>
    <row r="104" spans="1:26">
      <c r="A104" s="4"/>
      <c r="B104" s="5"/>
      <c r="C104" s="1"/>
      <c r="D104" s="1"/>
      <c r="E104" s="1"/>
      <c r="F104" s="1"/>
      <c r="G104" s="1"/>
      <c r="H104" s="1"/>
      <c r="I104" s="1"/>
      <c r="J104" s="6" t="str">
        <f>IF(D104="","",IF(COUNTIF(SERVICOS!$A$3:$A$31,D104)=0,"",INDEX(SERVICOS!$C$3:$C$31,MATCH(D104,SERVICOS!$A$3:$A$31,0))))</f>
        <v/>
      </c>
      <c r="K104" s="6" t="str">
        <f>IF(D104="","",IF(COUNTIF(SERVICOS!$A$3:$A$31,D104)=0,"",INDEX(SERVICOS!$D$3:$D$31,MATCH(D104,SERVICOS!$A$3:$A$31,0))))</f>
        <v/>
      </c>
      <c r="L104" s="9" t="str">
        <f t="shared" si="6"/>
        <v/>
      </c>
      <c r="M104" s="9" t="str">
        <f t="shared" si="7"/>
        <v/>
      </c>
      <c r="N104" s="7" t="str">
        <f>IF(D104="","",IF(COUNTIF(SERVICOS!$A$3:$A$31,D104)=0,"",INDEX(SERVICOS!$E$3:$E$31,MATCH(D104,SERVICOS!$A$3:$A$31,0))))</f>
        <v/>
      </c>
      <c r="O104" s="2"/>
      <c r="P104" s="10" t="str">
        <f t="shared" si="8"/>
        <v/>
      </c>
      <c r="Q104" s="2"/>
      <c r="R104" s="10" t="str">
        <f t="shared" si="9"/>
        <v/>
      </c>
      <c r="S104" s="11" t="str">
        <f t="shared" si="10"/>
        <v/>
      </c>
      <c r="T104" s="1"/>
      <c r="U104" s="4"/>
      <c r="V104" s="1"/>
      <c r="W104" s="4"/>
      <c r="X104" s="3"/>
      <c r="Y104" s="8" t="str">
        <f ca="1">IF(A104="","",IF(H104&lt;&gt;"Agendado","",IF(A104&lt;TODAY(),"AGENDAMENTO PASSADO",IF(A104=TODAY(),"HOJE",IF(A104=TODAY()+1,IF(I104="Pendente","AMANHÃ - CONFIRMAR","AMANHÃ"),IF(A104&lt;=TODAY()+CONFIG!$B$5,"PRÓXIMOS "&amp;CONFIG!$B$5&amp;" DIAS",""))))))</f>
        <v/>
      </c>
      <c r="Z104" s="11" t="str">
        <f t="shared" si="11"/>
        <v/>
      </c>
    </row>
    <row r="105" spans="1:26">
      <c r="A105" s="4"/>
      <c r="B105" s="5"/>
      <c r="C105" s="1"/>
      <c r="D105" s="1"/>
      <c r="E105" s="1"/>
      <c r="F105" s="1"/>
      <c r="G105" s="1"/>
      <c r="H105" s="1"/>
      <c r="I105" s="1"/>
      <c r="J105" s="6" t="str">
        <f>IF(D105="","",IF(COUNTIF(SERVICOS!$A$3:$A$31,D105)=0,"",INDEX(SERVICOS!$C$3:$C$31,MATCH(D105,SERVICOS!$A$3:$A$31,0))))</f>
        <v/>
      </c>
      <c r="K105" s="6" t="str">
        <f>IF(D105="","",IF(COUNTIF(SERVICOS!$A$3:$A$31,D105)=0,"",INDEX(SERVICOS!$D$3:$D$31,MATCH(D105,SERVICOS!$A$3:$A$31,0))))</f>
        <v/>
      </c>
      <c r="L105" s="9" t="str">
        <f t="shared" si="6"/>
        <v/>
      </c>
      <c r="M105" s="9" t="str">
        <f t="shared" si="7"/>
        <v/>
      </c>
      <c r="N105" s="7" t="str">
        <f>IF(D105="","",IF(COUNTIF(SERVICOS!$A$3:$A$31,D105)=0,"",INDEX(SERVICOS!$E$3:$E$31,MATCH(D105,SERVICOS!$A$3:$A$31,0))))</f>
        <v/>
      </c>
      <c r="O105" s="2"/>
      <c r="P105" s="10" t="str">
        <f t="shared" si="8"/>
        <v/>
      </c>
      <c r="Q105" s="2"/>
      <c r="R105" s="10" t="str">
        <f t="shared" si="9"/>
        <v/>
      </c>
      <c r="S105" s="11" t="str">
        <f t="shared" si="10"/>
        <v/>
      </c>
      <c r="T105" s="1"/>
      <c r="U105" s="4"/>
      <c r="V105" s="1"/>
      <c r="W105" s="4"/>
      <c r="X105" s="3"/>
      <c r="Y105" s="8" t="str">
        <f ca="1">IF(A105="","",IF(H105&lt;&gt;"Agendado","",IF(A105&lt;TODAY(),"AGENDAMENTO PASSADO",IF(A105=TODAY(),"HOJE",IF(A105=TODAY()+1,IF(I105="Pendente","AMANHÃ - CONFIRMAR","AMANHÃ"),IF(A105&lt;=TODAY()+CONFIG!$B$5,"PRÓXIMOS "&amp;CONFIG!$B$5&amp;" DIAS",""))))))</f>
        <v/>
      </c>
      <c r="Z105" s="11" t="str">
        <f t="shared" si="11"/>
        <v/>
      </c>
    </row>
    <row r="106" spans="1:26">
      <c r="A106" s="4"/>
      <c r="B106" s="5"/>
      <c r="C106" s="1"/>
      <c r="D106" s="1"/>
      <c r="E106" s="1"/>
      <c r="F106" s="1"/>
      <c r="G106" s="1"/>
      <c r="H106" s="1"/>
      <c r="I106" s="1"/>
      <c r="J106" s="6" t="str">
        <f>IF(D106="","",IF(COUNTIF(SERVICOS!$A$3:$A$31,D106)=0,"",INDEX(SERVICOS!$C$3:$C$31,MATCH(D106,SERVICOS!$A$3:$A$31,0))))</f>
        <v/>
      </c>
      <c r="K106" s="6" t="str">
        <f>IF(D106="","",IF(COUNTIF(SERVICOS!$A$3:$A$31,D106)=0,"",INDEX(SERVICOS!$D$3:$D$31,MATCH(D106,SERVICOS!$A$3:$A$31,0))))</f>
        <v/>
      </c>
      <c r="L106" s="9" t="str">
        <f t="shared" si="6"/>
        <v/>
      </c>
      <c r="M106" s="9" t="str">
        <f t="shared" si="7"/>
        <v/>
      </c>
      <c r="N106" s="7" t="str">
        <f>IF(D106="","",IF(COUNTIF(SERVICOS!$A$3:$A$31,D106)=0,"",INDEX(SERVICOS!$E$3:$E$31,MATCH(D106,SERVICOS!$A$3:$A$31,0))))</f>
        <v/>
      </c>
      <c r="O106" s="2"/>
      <c r="P106" s="10" t="str">
        <f t="shared" si="8"/>
        <v/>
      </c>
      <c r="Q106" s="2"/>
      <c r="R106" s="10" t="str">
        <f t="shared" si="9"/>
        <v/>
      </c>
      <c r="S106" s="11" t="str">
        <f t="shared" si="10"/>
        <v/>
      </c>
      <c r="T106" s="1"/>
      <c r="U106" s="4"/>
      <c r="V106" s="1"/>
      <c r="W106" s="4"/>
      <c r="X106" s="3"/>
      <c r="Y106" s="8" t="str">
        <f ca="1">IF(A106="","",IF(H106&lt;&gt;"Agendado","",IF(A106&lt;TODAY(),"AGENDAMENTO PASSADO",IF(A106=TODAY(),"HOJE",IF(A106=TODAY()+1,IF(I106="Pendente","AMANHÃ - CONFIRMAR","AMANHÃ"),IF(A106&lt;=TODAY()+CONFIG!$B$5,"PRÓXIMOS "&amp;CONFIG!$B$5&amp;" DIAS",""))))))</f>
        <v/>
      </c>
      <c r="Z106" s="11" t="str">
        <f t="shared" si="11"/>
        <v/>
      </c>
    </row>
    <row r="107" spans="1:26">
      <c r="A107" s="4"/>
      <c r="B107" s="5"/>
      <c r="C107" s="1"/>
      <c r="D107" s="1"/>
      <c r="E107" s="1"/>
      <c r="F107" s="1"/>
      <c r="G107" s="1"/>
      <c r="H107" s="1"/>
      <c r="I107" s="1"/>
      <c r="J107" s="6" t="str">
        <f>IF(D107="","",IF(COUNTIF(SERVICOS!$A$3:$A$31,D107)=0,"",INDEX(SERVICOS!$C$3:$C$31,MATCH(D107,SERVICOS!$A$3:$A$31,0))))</f>
        <v/>
      </c>
      <c r="K107" s="6" t="str">
        <f>IF(D107="","",IF(COUNTIF(SERVICOS!$A$3:$A$31,D107)=0,"",INDEX(SERVICOS!$D$3:$D$31,MATCH(D107,SERVICOS!$A$3:$A$31,0))))</f>
        <v/>
      </c>
      <c r="L107" s="9" t="str">
        <f t="shared" si="6"/>
        <v/>
      </c>
      <c r="M107" s="9" t="str">
        <f t="shared" si="7"/>
        <v/>
      </c>
      <c r="N107" s="7" t="str">
        <f>IF(D107="","",IF(COUNTIF(SERVICOS!$A$3:$A$31,D107)=0,"",INDEX(SERVICOS!$E$3:$E$31,MATCH(D107,SERVICOS!$A$3:$A$31,0))))</f>
        <v/>
      </c>
      <c r="O107" s="2"/>
      <c r="P107" s="10" t="str">
        <f t="shared" si="8"/>
        <v/>
      </c>
      <c r="Q107" s="2"/>
      <c r="R107" s="10" t="str">
        <f t="shared" si="9"/>
        <v/>
      </c>
      <c r="S107" s="11" t="str">
        <f t="shared" si="10"/>
        <v/>
      </c>
      <c r="T107" s="1"/>
      <c r="U107" s="4"/>
      <c r="V107" s="1"/>
      <c r="W107" s="4"/>
      <c r="X107" s="3"/>
      <c r="Y107" s="8" t="str">
        <f ca="1">IF(A107="","",IF(H107&lt;&gt;"Agendado","",IF(A107&lt;TODAY(),"AGENDAMENTO PASSADO",IF(A107=TODAY(),"HOJE",IF(A107=TODAY()+1,IF(I107="Pendente","AMANHÃ - CONFIRMAR","AMANHÃ"),IF(A107&lt;=TODAY()+CONFIG!$B$5,"PRÓXIMOS "&amp;CONFIG!$B$5&amp;" DIAS",""))))))</f>
        <v/>
      </c>
      <c r="Z107" s="11" t="str">
        <f t="shared" si="11"/>
        <v/>
      </c>
    </row>
    <row r="108" spans="1:26">
      <c r="A108" s="4"/>
      <c r="B108" s="5"/>
      <c r="C108" s="1"/>
      <c r="D108" s="1"/>
      <c r="E108" s="1"/>
      <c r="F108" s="1"/>
      <c r="G108" s="1"/>
      <c r="H108" s="1"/>
      <c r="I108" s="1"/>
      <c r="J108" s="6" t="str">
        <f>IF(D108="","",IF(COUNTIF(SERVICOS!$A$3:$A$31,D108)=0,"",INDEX(SERVICOS!$C$3:$C$31,MATCH(D108,SERVICOS!$A$3:$A$31,0))))</f>
        <v/>
      </c>
      <c r="K108" s="6" t="str">
        <f>IF(D108="","",IF(COUNTIF(SERVICOS!$A$3:$A$31,D108)=0,"",INDEX(SERVICOS!$D$3:$D$31,MATCH(D108,SERVICOS!$A$3:$A$31,0))))</f>
        <v/>
      </c>
      <c r="L108" s="9" t="str">
        <f t="shared" si="6"/>
        <v/>
      </c>
      <c r="M108" s="9" t="str">
        <f t="shared" si="7"/>
        <v/>
      </c>
      <c r="N108" s="7" t="str">
        <f>IF(D108="","",IF(COUNTIF(SERVICOS!$A$3:$A$31,D108)=0,"",INDEX(SERVICOS!$E$3:$E$31,MATCH(D108,SERVICOS!$A$3:$A$31,0))))</f>
        <v/>
      </c>
      <c r="O108" s="2"/>
      <c r="P108" s="10" t="str">
        <f t="shared" si="8"/>
        <v/>
      </c>
      <c r="Q108" s="2"/>
      <c r="R108" s="10" t="str">
        <f t="shared" si="9"/>
        <v/>
      </c>
      <c r="S108" s="11" t="str">
        <f t="shared" si="10"/>
        <v/>
      </c>
      <c r="T108" s="1"/>
      <c r="U108" s="4"/>
      <c r="V108" s="1"/>
      <c r="W108" s="4"/>
      <c r="X108" s="3"/>
      <c r="Y108" s="8" t="str">
        <f ca="1">IF(A108="","",IF(H108&lt;&gt;"Agendado","",IF(A108&lt;TODAY(),"AGENDAMENTO PASSADO",IF(A108=TODAY(),"HOJE",IF(A108=TODAY()+1,IF(I108="Pendente","AMANHÃ - CONFIRMAR","AMANHÃ"),IF(A108&lt;=TODAY()+CONFIG!$B$5,"PRÓXIMOS "&amp;CONFIG!$B$5&amp;" DIAS",""))))))</f>
        <v/>
      </c>
      <c r="Z108" s="11" t="str">
        <f t="shared" si="11"/>
        <v/>
      </c>
    </row>
    <row r="109" spans="1:26">
      <c r="A109" s="4"/>
      <c r="B109" s="5"/>
      <c r="C109" s="1"/>
      <c r="D109" s="1"/>
      <c r="E109" s="1"/>
      <c r="F109" s="1"/>
      <c r="G109" s="1"/>
      <c r="H109" s="1"/>
      <c r="I109" s="1"/>
      <c r="J109" s="6" t="str">
        <f>IF(D109="","",IF(COUNTIF(SERVICOS!$A$3:$A$31,D109)=0,"",INDEX(SERVICOS!$C$3:$C$31,MATCH(D109,SERVICOS!$A$3:$A$31,0))))</f>
        <v/>
      </c>
      <c r="K109" s="6" t="str">
        <f>IF(D109="","",IF(COUNTIF(SERVICOS!$A$3:$A$31,D109)=0,"",INDEX(SERVICOS!$D$3:$D$31,MATCH(D109,SERVICOS!$A$3:$A$31,0))))</f>
        <v/>
      </c>
      <c r="L109" s="9" t="str">
        <f t="shared" si="6"/>
        <v/>
      </c>
      <c r="M109" s="9" t="str">
        <f t="shared" si="7"/>
        <v/>
      </c>
      <c r="N109" s="7" t="str">
        <f>IF(D109="","",IF(COUNTIF(SERVICOS!$A$3:$A$31,D109)=0,"",INDEX(SERVICOS!$E$3:$E$31,MATCH(D109,SERVICOS!$A$3:$A$31,0))))</f>
        <v/>
      </c>
      <c r="O109" s="2"/>
      <c r="P109" s="10" t="str">
        <f t="shared" si="8"/>
        <v/>
      </c>
      <c r="Q109" s="2"/>
      <c r="R109" s="10" t="str">
        <f t="shared" si="9"/>
        <v/>
      </c>
      <c r="S109" s="11" t="str">
        <f t="shared" si="10"/>
        <v/>
      </c>
      <c r="T109" s="1"/>
      <c r="U109" s="4"/>
      <c r="V109" s="1"/>
      <c r="W109" s="4"/>
      <c r="X109" s="3"/>
      <c r="Y109" s="8" t="str">
        <f ca="1">IF(A109="","",IF(H109&lt;&gt;"Agendado","",IF(A109&lt;TODAY(),"AGENDAMENTO PASSADO",IF(A109=TODAY(),"HOJE",IF(A109=TODAY()+1,IF(I109="Pendente","AMANHÃ - CONFIRMAR","AMANHÃ"),IF(A109&lt;=TODAY()+CONFIG!$B$5,"PRÓXIMOS "&amp;CONFIG!$B$5&amp;" DIAS",""))))))</f>
        <v/>
      </c>
      <c r="Z109" s="11" t="str">
        <f t="shared" si="11"/>
        <v/>
      </c>
    </row>
    <row r="110" spans="1:26">
      <c r="A110" s="4"/>
      <c r="B110" s="5"/>
      <c r="C110" s="1"/>
      <c r="D110" s="1"/>
      <c r="E110" s="1"/>
      <c r="F110" s="1"/>
      <c r="G110" s="1"/>
      <c r="H110" s="1"/>
      <c r="I110" s="1"/>
      <c r="J110" s="6" t="str">
        <f>IF(D110="","",IF(COUNTIF(SERVICOS!$A$3:$A$31,D110)=0,"",INDEX(SERVICOS!$C$3:$C$31,MATCH(D110,SERVICOS!$A$3:$A$31,0))))</f>
        <v/>
      </c>
      <c r="K110" s="6" t="str">
        <f>IF(D110="","",IF(COUNTIF(SERVICOS!$A$3:$A$31,D110)=0,"",INDEX(SERVICOS!$D$3:$D$31,MATCH(D110,SERVICOS!$A$3:$A$31,0))))</f>
        <v/>
      </c>
      <c r="L110" s="9" t="str">
        <f t="shared" si="6"/>
        <v/>
      </c>
      <c r="M110" s="9" t="str">
        <f t="shared" si="7"/>
        <v/>
      </c>
      <c r="N110" s="7" t="str">
        <f>IF(D110="","",IF(COUNTIF(SERVICOS!$A$3:$A$31,D110)=0,"",INDEX(SERVICOS!$E$3:$E$31,MATCH(D110,SERVICOS!$A$3:$A$31,0))))</f>
        <v/>
      </c>
      <c r="O110" s="2"/>
      <c r="P110" s="10" t="str">
        <f t="shared" si="8"/>
        <v/>
      </c>
      <c r="Q110" s="2"/>
      <c r="R110" s="10" t="str">
        <f t="shared" si="9"/>
        <v/>
      </c>
      <c r="S110" s="11" t="str">
        <f t="shared" si="10"/>
        <v/>
      </c>
      <c r="T110" s="1"/>
      <c r="U110" s="4"/>
      <c r="V110" s="1"/>
      <c r="W110" s="4"/>
      <c r="X110" s="3"/>
      <c r="Y110" s="8" t="str">
        <f ca="1">IF(A110="","",IF(H110&lt;&gt;"Agendado","",IF(A110&lt;TODAY(),"AGENDAMENTO PASSADO",IF(A110=TODAY(),"HOJE",IF(A110=TODAY()+1,IF(I110="Pendente","AMANHÃ - CONFIRMAR","AMANHÃ"),IF(A110&lt;=TODAY()+CONFIG!$B$5,"PRÓXIMOS "&amp;CONFIG!$B$5&amp;" DIAS",""))))))</f>
        <v/>
      </c>
      <c r="Z110" s="11" t="str">
        <f t="shared" si="11"/>
        <v/>
      </c>
    </row>
    <row r="111" spans="1:26">
      <c r="A111" s="4"/>
      <c r="B111" s="5"/>
      <c r="C111" s="1"/>
      <c r="D111" s="1"/>
      <c r="E111" s="1"/>
      <c r="F111" s="1"/>
      <c r="G111" s="1"/>
      <c r="H111" s="1"/>
      <c r="I111" s="1"/>
      <c r="J111" s="6" t="str">
        <f>IF(D111="","",IF(COUNTIF(SERVICOS!$A$3:$A$31,D111)=0,"",INDEX(SERVICOS!$C$3:$C$31,MATCH(D111,SERVICOS!$A$3:$A$31,0))))</f>
        <v/>
      </c>
      <c r="K111" s="6" t="str">
        <f>IF(D111="","",IF(COUNTIF(SERVICOS!$A$3:$A$31,D111)=0,"",INDEX(SERVICOS!$D$3:$D$31,MATCH(D111,SERVICOS!$A$3:$A$31,0))))</f>
        <v/>
      </c>
      <c r="L111" s="9" t="str">
        <f t="shared" si="6"/>
        <v/>
      </c>
      <c r="M111" s="9" t="str">
        <f t="shared" si="7"/>
        <v/>
      </c>
      <c r="N111" s="7" t="str">
        <f>IF(D111="","",IF(COUNTIF(SERVICOS!$A$3:$A$31,D111)=0,"",INDEX(SERVICOS!$E$3:$E$31,MATCH(D111,SERVICOS!$A$3:$A$31,0))))</f>
        <v/>
      </c>
      <c r="O111" s="2"/>
      <c r="P111" s="10" t="str">
        <f t="shared" si="8"/>
        <v/>
      </c>
      <c r="Q111" s="2"/>
      <c r="R111" s="10" t="str">
        <f t="shared" si="9"/>
        <v/>
      </c>
      <c r="S111" s="11" t="str">
        <f t="shared" si="10"/>
        <v/>
      </c>
      <c r="T111" s="1"/>
      <c r="U111" s="4"/>
      <c r="V111" s="1"/>
      <c r="W111" s="4"/>
      <c r="X111" s="3"/>
      <c r="Y111" s="8" t="str">
        <f ca="1">IF(A111="","",IF(H111&lt;&gt;"Agendado","",IF(A111&lt;TODAY(),"AGENDAMENTO PASSADO",IF(A111=TODAY(),"HOJE",IF(A111=TODAY()+1,IF(I111="Pendente","AMANHÃ - CONFIRMAR","AMANHÃ"),IF(A111&lt;=TODAY()+CONFIG!$B$5,"PRÓXIMOS "&amp;CONFIG!$B$5&amp;" DIAS",""))))))</f>
        <v/>
      </c>
      <c r="Z111" s="11" t="str">
        <f t="shared" si="11"/>
        <v/>
      </c>
    </row>
    <row r="112" spans="1:26">
      <c r="A112" s="4"/>
      <c r="B112" s="5"/>
      <c r="C112" s="1"/>
      <c r="D112" s="1"/>
      <c r="E112" s="1"/>
      <c r="F112" s="1"/>
      <c r="G112" s="1"/>
      <c r="H112" s="1"/>
      <c r="I112" s="1"/>
      <c r="J112" s="6" t="str">
        <f>IF(D112="","",IF(COUNTIF(SERVICOS!$A$3:$A$31,D112)=0,"",INDEX(SERVICOS!$C$3:$C$31,MATCH(D112,SERVICOS!$A$3:$A$31,0))))</f>
        <v/>
      </c>
      <c r="K112" s="6" t="str">
        <f>IF(D112="","",IF(COUNTIF(SERVICOS!$A$3:$A$31,D112)=0,"",INDEX(SERVICOS!$D$3:$D$31,MATCH(D112,SERVICOS!$A$3:$A$31,0))))</f>
        <v/>
      </c>
      <c r="L112" s="9" t="str">
        <f t="shared" si="6"/>
        <v/>
      </c>
      <c r="M112" s="9" t="str">
        <f t="shared" si="7"/>
        <v/>
      </c>
      <c r="N112" s="7" t="str">
        <f>IF(D112="","",IF(COUNTIF(SERVICOS!$A$3:$A$31,D112)=0,"",INDEX(SERVICOS!$E$3:$E$31,MATCH(D112,SERVICOS!$A$3:$A$31,0))))</f>
        <v/>
      </c>
      <c r="O112" s="2"/>
      <c r="P112" s="10" t="str">
        <f t="shared" si="8"/>
        <v/>
      </c>
      <c r="Q112" s="2"/>
      <c r="R112" s="10" t="str">
        <f t="shared" si="9"/>
        <v/>
      </c>
      <c r="S112" s="11" t="str">
        <f t="shared" si="10"/>
        <v/>
      </c>
      <c r="T112" s="1"/>
      <c r="U112" s="4"/>
      <c r="V112" s="1"/>
      <c r="W112" s="4"/>
      <c r="X112" s="3"/>
      <c r="Y112" s="8" t="str">
        <f ca="1">IF(A112="","",IF(H112&lt;&gt;"Agendado","",IF(A112&lt;TODAY(),"AGENDAMENTO PASSADO",IF(A112=TODAY(),"HOJE",IF(A112=TODAY()+1,IF(I112="Pendente","AMANHÃ - CONFIRMAR","AMANHÃ"),IF(A112&lt;=TODAY()+CONFIG!$B$5,"PRÓXIMOS "&amp;CONFIG!$B$5&amp;" DIAS",""))))))</f>
        <v/>
      </c>
      <c r="Z112" s="11" t="str">
        <f t="shared" si="11"/>
        <v/>
      </c>
    </row>
    <row r="113" spans="1:26">
      <c r="A113" s="4"/>
      <c r="B113" s="5"/>
      <c r="C113" s="1"/>
      <c r="D113" s="1"/>
      <c r="E113" s="1"/>
      <c r="F113" s="1"/>
      <c r="G113" s="1"/>
      <c r="H113" s="1"/>
      <c r="I113" s="1"/>
      <c r="J113" s="6" t="str">
        <f>IF(D113="","",IF(COUNTIF(SERVICOS!$A$3:$A$31,D113)=0,"",INDEX(SERVICOS!$C$3:$C$31,MATCH(D113,SERVICOS!$A$3:$A$31,0))))</f>
        <v/>
      </c>
      <c r="K113" s="6" t="str">
        <f>IF(D113="","",IF(COUNTIF(SERVICOS!$A$3:$A$31,D113)=0,"",INDEX(SERVICOS!$D$3:$D$31,MATCH(D113,SERVICOS!$A$3:$A$31,0))))</f>
        <v/>
      </c>
      <c r="L113" s="9" t="str">
        <f t="shared" si="6"/>
        <v/>
      </c>
      <c r="M113" s="9" t="str">
        <f t="shared" si="7"/>
        <v/>
      </c>
      <c r="N113" s="7" t="str">
        <f>IF(D113="","",IF(COUNTIF(SERVICOS!$A$3:$A$31,D113)=0,"",INDEX(SERVICOS!$E$3:$E$31,MATCH(D113,SERVICOS!$A$3:$A$31,0))))</f>
        <v/>
      </c>
      <c r="O113" s="2"/>
      <c r="P113" s="10" t="str">
        <f t="shared" si="8"/>
        <v/>
      </c>
      <c r="Q113" s="2"/>
      <c r="R113" s="10" t="str">
        <f t="shared" si="9"/>
        <v/>
      </c>
      <c r="S113" s="11" t="str">
        <f t="shared" si="10"/>
        <v/>
      </c>
      <c r="T113" s="1"/>
      <c r="U113" s="4"/>
      <c r="V113" s="1"/>
      <c r="W113" s="4"/>
      <c r="X113" s="3"/>
      <c r="Y113" s="8" t="str">
        <f ca="1">IF(A113="","",IF(H113&lt;&gt;"Agendado","",IF(A113&lt;TODAY(),"AGENDAMENTO PASSADO",IF(A113=TODAY(),"HOJE",IF(A113=TODAY()+1,IF(I113="Pendente","AMANHÃ - CONFIRMAR","AMANHÃ"),IF(A113&lt;=TODAY()+CONFIG!$B$5,"PRÓXIMOS "&amp;CONFIG!$B$5&amp;" DIAS",""))))))</f>
        <v/>
      </c>
      <c r="Z113" s="11" t="str">
        <f t="shared" si="11"/>
        <v/>
      </c>
    </row>
    <row r="114" spans="1:26">
      <c r="A114" s="4"/>
      <c r="B114" s="5"/>
      <c r="C114" s="1"/>
      <c r="D114" s="1"/>
      <c r="E114" s="1"/>
      <c r="F114" s="1"/>
      <c r="G114" s="1"/>
      <c r="H114" s="1"/>
      <c r="I114" s="1"/>
      <c r="J114" s="6" t="str">
        <f>IF(D114="","",IF(COUNTIF(SERVICOS!$A$3:$A$31,D114)=0,"",INDEX(SERVICOS!$C$3:$C$31,MATCH(D114,SERVICOS!$A$3:$A$31,0))))</f>
        <v/>
      </c>
      <c r="K114" s="6" t="str">
        <f>IF(D114="","",IF(COUNTIF(SERVICOS!$A$3:$A$31,D114)=0,"",INDEX(SERVICOS!$D$3:$D$31,MATCH(D114,SERVICOS!$A$3:$A$31,0))))</f>
        <v/>
      </c>
      <c r="L114" s="9" t="str">
        <f t="shared" si="6"/>
        <v/>
      </c>
      <c r="M114" s="9" t="str">
        <f t="shared" si="7"/>
        <v/>
      </c>
      <c r="N114" s="7" t="str">
        <f>IF(D114="","",IF(COUNTIF(SERVICOS!$A$3:$A$31,D114)=0,"",INDEX(SERVICOS!$E$3:$E$31,MATCH(D114,SERVICOS!$A$3:$A$31,0))))</f>
        <v/>
      </c>
      <c r="O114" s="2"/>
      <c r="P114" s="10" t="str">
        <f t="shared" si="8"/>
        <v/>
      </c>
      <c r="Q114" s="2"/>
      <c r="R114" s="10" t="str">
        <f t="shared" si="9"/>
        <v/>
      </c>
      <c r="S114" s="11" t="str">
        <f t="shared" si="10"/>
        <v/>
      </c>
      <c r="T114" s="1"/>
      <c r="U114" s="4"/>
      <c r="V114" s="1"/>
      <c r="W114" s="4"/>
      <c r="X114" s="3"/>
      <c r="Y114" s="8" t="str">
        <f ca="1">IF(A114="","",IF(H114&lt;&gt;"Agendado","",IF(A114&lt;TODAY(),"AGENDAMENTO PASSADO",IF(A114=TODAY(),"HOJE",IF(A114=TODAY()+1,IF(I114="Pendente","AMANHÃ - CONFIRMAR","AMANHÃ"),IF(A114&lt;=TODAY()+CONFIG!$B$5,"PRÓXIMOS "&amp;CONFIG!$B$5&amp;" DIAS",""))))))</f>
        <v/>
      </c>
      <c r="Z114" s="11" t="str">
        <f t="shared" si="11"/>
        <v/>
      </c>
    </row>
    <row r="115" spans="1:26">
      <c r="A115" s="4"/>
      <c r="B115" s="5"/>
      <c r="C115" s="1"/>
      <c r="D115" s="1"/>
      <c r="E115" s="1"/>
      <c r="F115" s="1"/>
      <c r="G115" s="1"/>
      <c r="H115" s="1"/>
      <c r="I115" s="1"/>
      <c r="J115" s="6" t="str">
        <f>IF(D115="","",IF(COUNTIF(SERVICOS!$A$3:$A$31,D115)=0,"",INDEX(SERVICOS!$C$3:$C$31,MATCH(D115,SERVICOS!$A$3:$A$31,0))))</f>
        <v/>
      </c>
      <c r="K115" s="6" t="str">
        <f>IF(D115="","",IF(COUNTIF(SERVICOS!$A$3:$A$31,D115)=0,"",INDEX(SERVICOS!$D$3:$D$31,MATCH(D115,SERVICOS!$A$3:$A$31,0))))</f>
        <v/>
      </c>
      <c r="L115" s="9" t="str">
        <f t="shared" si="6"/>
        <v/>
      </c>
      <c r="M115" s="9" t="str">
        <f t="shared" si="7"/>
        <v/>
      </c>
      <c r="N115" s="7" t="str">
        <f>IF(D115="","",IF(COUNTIF(SERVICOS!$A$3:$A$31,D115)=0,"",INDEX(SERVICOS!$E$3:$E$31,MATCH(D115,SERVICOS!$A$3:$A$31,0))))</f>
        <v/>
      </c>
      <c r="O115" s="2"/>
      <c r="P115" s="10" t="str">
        <f t="shared" si="8"/>
        <v/>
      </c>
      <c r="Q115" s="2"/>
      <c r="R115" s="10" t="str">
        <f t="shared" si="9"/>
        <v/>
      </c>
      <c r="S115" s="11" t="str">
        <f t="shared" si="10"/>
        <v/>
      </c>
      <c r="T115" s="1"/>
      <c r="U115" s="4"/>
      <c r="V115" s="1"/>
      <c r="W115" s="4"/>
      <c r="X115" s="3"/>
      <c r="Y115" s="8" t="str">
        <f ca="1">IF(A115="","",IF(H115&lt;&gt;"Agendado","",IF(A115&lt;TODAY(),"AGENDAMENTO PASSADO",IF(A115=TODAY(),"HOJE",IF(A115=TODAY()+1,IF(I115="Pendente","AMANHÃ - CONFIRMAR","AMANHÃ"),IF(A115&lt;=TODAY()+CONFIG!$B$5,"PRÓXIMOS "&amp;CONFIG!$B$5&amp;" DIAS",""))))))</f>
        <v/>
      </c>
      <c r="Z115" s="11" t="str">
        <f t="shared" si="11"/>
        <v/>
      </c>
    </row>
    <row r="116" spans="1:26">
      <c r="A116" s="4"/>
      <c r="B116" s="5"/>
      <c r="C116" s="1"/>
      <c r="D116" s="1"/>
      <c r="E116" s="1"/>
      <c r="F116" s="1"/>
      <c r="G116" s="1"/>
      <c r="H116" s="1"/>
      <c r="I116" s="1"/>
      <c r="J116" s="6" t="str">
        <f>IF(D116="","",IF(COUNTIF(SERVICOS!$A$3:$A$31,D116)=0,"",INDEX(SERVICOS!$C$3:$C$31,MATCH(D116,SERVICOS!$A$3:$A$31,0))))</f>
        <v/>
      </c>
      <c r="K116" s="6" t="str">
        <f>IF(D116="","",IF(COUNTIF(SERVICOS!$A$3:$A$31,D116)=0,"",INDEX(SERVICOS!$D$3:$D$31,MATCH(D116,SERVICOS!$A$3:$A$31,0))))</f>
        <v/>
      </c>
      <c r="L116" s="9" t="str">
        <f t="shared" si="6"/>
        <v/>
      </c>
      <c r="M116" s="9" t="str">
        <f t="shared" si="7"/>
        <v/>
      </c>
      <c r="N116" s="7" t="str">
        <f>IF(D116="","",IF(COUNTIF(SERVICOS!$A$3:$A$31,D116)=0,"",INDEX(SERVICOS!$E$3:$E$31,MATCH(D116,SERVICOS!$A$3:$A$31,0))))</f>
        <v/>
      </c>
      <c r="O116" s="2"/>
      <c r="P116" s="10" t="str">
        <f t="shared" si="8"/>
        <v/>
      </c>
      <c r="Q116" s="2"/>
      <c r="R116" s="10" t="str">
        <f t="shared" si="9"/>
        <v/>
      </c>
      <c r="S116" s="11" t="str">
        <f t="shared" si="10"/>
        <v/>
      </c>
      <c r="T116" s="1"/>
      <c r="U116" s="4"/>
      <c r="V116" s="1"/>
      <c r="W116" s="4"/>
      <c r="X116" s="3"/>
      <c r="Y116" s="8" t="str">
        <f ca="1">IF(A116="","",IF(H116&lt;&gt;"Agendado","",IF(A116&lt;TODAY(),"AGENDAMENTO PASSADO",IF(A116=TODAY(),"HOJE",IF(A116=TODAY()+1,IF(I116="Pendente","AMANHÃ - CONFIRMAR","AMANHÃ"),IF(A116&lt;=TODAY()+CONFIG!$B$5,"PRÓXIMOS "&amp;CONFIG!$B$5&amp;" DIAS",""))))))</f>
        <v/>
      </c>
      <c r="Z116" s="11" t="str">
        <f t="shared" si="11"/>
        <v/>
      </c>
    </row>
    <row r="117" spans="1:26">
      <c r="A117" s="4"/>
      <c r="B117" s="5"/>
      <c r="C117" s="1"/>
      <c r="D117" s="1"/>
      <c r="E117" s="1"/>
      <c r="F117" s="1"/>
      <c r="G117" s="1"/>
      <c r="H117" s="1"/>
      <c r="I117" s="1"/>
      <c r="J117" s="6" t="str">
        <f>IF(D117="","",IF(COUNTIF(SERVICOS!$A$3:$A$31,D117)=0,"",INDEX(SERVICOS!$C$3:$C$31,MATCH(D117,SERVICOS!$A$3:$A$31,0))))</f>
        <v/>
      </c>
      <c r="K117" s="6" t="str">
        <f>IF(D117="","",IF(COUNTIF(SERVICOS!$A$3:$A$31,D117)=0,"",INDEX(SERVICOS!$D$3:$D$31,MATCH(D117,SERVICOS!$A$3:$A$31,0))))</f>
        <v/>
      </c>
      <c r="L117" s="9" t="str">
        <f t="shared" si="6"/>
        <v/>
      </c>
      <c r="M117" s="9" t="str">
        <f t="shared" si="7"/>
        <v/>
      </c>
      <c r="N117" s="7" t="str">
        <f>IF(D117="","",IF(COUNTIF(SERVICOS!$A$3:$A$31,D117)=0,"",INDEX(SERVICOS!$E$3:$E$31,MATCH(D117,SERVICOS!$A$3:$A$31,0))))</f>
        <v/>
      </c>
      <c r="O117" s="2"/>
      <c r="P117" s="10" t="str">
        <f t="shared" si="8"/>
        <v/>
      </c>
      <c r="Q117" s="2"/>
      <c r="R117" s="10" t="str">
        <f t="shared" si="9"/>
        <v/>
      </c>
      <c r="S117" s="11" t="str">
        <f t="shared" si="10"/>
        <v/>
      </c>
      <c r="T117" s="1"/>
      <c r="U117" s="4"/>
      <c r="V117" s="1"/>
      <c r="W117" s="4"/>
      <c r="X117" s="3"/>
      <c r="Y117" s="8" t="str">
        <f ca="1">IF(A117="","",IF(H117&lt;&gt;"Agendado","",IF(A117&lt;TODAY(),"AGENDAMENTO PASSADO",IF(A117=TODAY(),"HOJE",IF(A117=TODAY()+1,IF(I117="Pendente","AMANHÃ - CONFIRMAR","AMANHÃ"),IF(A117&lt;=TODAY()+CONFIG!$B$5,"PRÓXIMOS "&amp;CONFIG!$B$5&amp;" DIAS",""))))))</f>
        <v/>
      </c>
      <c r="Z117" s="11" t="str">
        <f t="shared" si="11"/>
        <v/>
      </c>
    </row>
    <row r="118" spans="1:26">
      <c r="A118" s="4"/>
      <c r="B118" s="5"/>
      <c r="C118" s="1"/>
      <c r="D118" s="1"/>
      <c r="E118" s="1"/>
      <c r="F118" s="1"/>
      <c r="G118" s="1"/>
      <c r="H118" s="1"/>
      <c r="I118" s="1"/>
      <c r="J118" s="6" t="str">
        <f>IF(D118="","",IF(COUNTIF(SERVICOS!$A$3:$A$31,D118)=0,"",INDEX(SERVICOS!$C$3:$C$31,MATCH(D118,SERVICOS!$A$3:$A$31,0))))</f>
        <v/>
      </c>
      <c r="K118" s="6" t="str">
        <f>IF(D118="","",IF(COUNTIF(SERVICOS!$A$3:$A$31,D118)=0,"",INDEX(SERVICOS!$D$3:$D$31,MATCH(D118,SERVICOS!$A$3:$A$31,0))))</f>
        <v/>
      </c>
      <c r="L118" s="9" t="str">
        <f t="shared" si="6"/>
        <v/>
      </c>
      <c r="M118" s="9" t="str">
        <f t="shared" si="7"/>
        <v/>
      </c>
      <c r="N118" s="7" t="str">
        <f>IF(D118="","",IF(COUNTIF(SERVICOS!$A$3:$A$31,D118)=0,"",INDEX(SERVICOS!$E$3:$E$31,MATCH(D118,SERVICOS!$A$3:$A$31,0))))</f>
        <v/>
      </c>
      <c r="O118" s="2"/>
      <c r="P118" s="10" t="str">
        <f t="shared" si="8"/>
        <v/>
      </c>
      <c r="Q118" s="2"/>
      <c r="R118" s="10" t="str">
        <f t="shared" si="9"/>
        <v/>
      </c>
      <c r="S118" s="11" t="str">
        <f t="shared" si="10"/>
        <v/>
      </c>
      <c r="T118" s="1"/>
      <c r="U118" s="4"/>
      <c r="V118" s="1"/>
      <c r="W118" s="4"/>
      <c r="X118" s="3"/>
      <c r="Y118" s="8" t="str">
        <f ca="1">IF(A118="","",IF(H118&lt;&gt;"Agendado","",IF(A118&lt;TODAY(),"AGENDAMENTO PASSADO",IF(A118=TODAY(),"HOJE",IF(A118=TODAY()+1,IF(I118="Pendente","AMANHÃ - CONFIRMAR","AMANHÃ"),IF(A118&lt;=TODAY()+CONFIG!$B$5,"PRÓXIMOS "&amp;CONFIG!$B$5&amp;" DIAS",""))))))</f>
        <v/>
      </c>
      <c r="Z118" s="11" t="str">
        <f t="shared" si="11"/>
        <v/>
      </c>
    </row>
    <row r="119" spans="1:26">
      <c r="A119" s="4"/>
      <c r="B119" s="5"/>
      <c r="C119" s="1"/>
      <c r="D119" s="1"/>
      <c r="E119" s="1"/>
      <c r="F119" s="1"/>
      <c r="G119" s="1"/>
      <c r="H119" s="1"/>
      <c r="I119" s="1"/>
      <c r="J119" s="6" t="str">
        <f>IF(D119="","",IF(COUNTIF(SERVICOS!$A$3:$A$31,D119)=0,"",INDEX(SERVICOS!$C$3:$C$31,MATCH(D119,SERVICOS!$A$3:$A$31,0))))</f>
        <v/>
      </c>
      <c r="K119" s="6" t="str">
        <f>IF(D119="","",IF(COUNTIF(SERVICOS!$A$3:$A$31,D119)=0,"",INDEX(SERVICOS!$D$3:$D$31,MATCH(D119,SERVICOS!$A$3:$A$31,0))))</f>
        <v/>
      </c>
      <c r="L119" s="9" t="str">
        <f t="shared" si="6"/>
        <v/>
      </c>
      <c r="M119" s="9" t="str">
        <f t="shared" si="7"/>
        <v/>
      </c>
      <c r="N119" s="7" t="str">
        <f>IF(D119="","",IF(COUNTIF(SERVICOS!$A$3:$A$31,D119)=0,"",INDEX(SERVICOS!$E$3:$E$31,MATCH(D119,SERVICOS!$A$3:$A$31,0))))</f>
        <v/>
      </c>
      <c r="O119" s="2"/>
      <c r="P119" s="10" t="str">
        <f t="shared" si="8"/>
        <v/>
      </c>
      <c r="Q119" s="2"/>
      <c r="R119" s="10" t="str">
        <f t="shared" si="9"/>
        <v/>
      </c>
      <c r="S119" s="11" t="str">
        <f t="shared" si="10"/>
        <v/>
      </c>
      <c r="T119" s="1"/>
      <c r="U119" s="4"/>
      <c r="V119" s="1"/>
      <c r="W119" s="4"/>
      <c r="X119" s="3"/>
      <c r="Y119" s="8" t="str">
        <f ca="1">IF(A119="","",IF(H119&lt;&gt;"Agendado","",IF(A119&lt;TODAY(),"AGENDAMENTO PASSADO",IF(A119=TODAY(),"HOJE",IF(A119=TODAY()+1,IF(I119="Pendente","AMANHÃ - CONFIRMAR","AMANHÃ"),IF(A119&lt;=TODAY()+CONFIG!$B$5,"PRÓXIMOS "&amp;CONFIG!$B$5&amp;" DIAS",""))))))</f>
        <v/>
      </c>
      <c r="Z119" s="11" t="str">
        <f t="shared" si="11"/>
        <v/>
      </c>
    </row>
    <row r="120" spans="1:26">
      <c r="A120" s="4"/>
      <c r="B120" s="5"/>
      <c r="C120" s="1"/>
      <c r="D120" s="1"/>
      <c r="E120" s="1"/>
      <c r="F120" s="1"/>
      <c r="G120" s="1"/>
      <c r="H120" s="1"/>
      <c r="I120" s="1"/>
      <c r="J120" s="6" t="str">
        <f>IF(D120="","",IF(COUNTIF(SERVICOS!$A$3:$A$31,D120)=0,"",INDEX(SERVICOS!$C$3:$C$31,MATCH(D120,SERVICOS!$A$3:$A$31,0))))</f>
        <v/>
      </c>
      <c r="K120" s="6" t="str">
        <f>IF(D120="","",IF(COUNTIF(SERVICOS!$A$3:$A$31,D120)=0,"",INDEX(SERVICOS!$D$3:$D$31,MATCH(D120,SERVICOS!$A$3:$A$31,0))))</f>
        <v/>
      </c>
      <c r="L120" s="9" t="str">
        <f t="shared" si="6"/>
        <v/>
      </c>
      <c r="M120" s="9" t="str">
        <f t="shared" si="7"/>
        <v/>
      </c>
      <c r="N120" s="7" t="str">
        <f>IF(D120="","",IF(COUNTIF(SERVICOS!$A$3:$A$31,D120)=0,"",INDEX(SERVICOS!$E$3:$E$31,MATCH(D120,SERVICOS!$A$3:$A$31,0))))</f>
        <v/>
      </c>
      <c r="O120" s="2"/>
      <c r="P120" s="10" t="str">
        <f t="shared" si="8"/>
        <v/>
      </c>
      <c r="Q120" s="2"/>
      <c r="R120" s="10" t="str">
        <f t="shared" si="9"/>
        <v/>
      </c>
      <c r="S120" s="11" t="str">
        <f t="shared" si="10"/>
        <v/>
      </c>
      <c r="T120" s="1"/>
      <c r="U120" s="4"/>
      <c r="V120" s="1"/>
      <c r="W120" s="4"/>
      <c r="X120" s="3"/>
      <c r="Y120" s="8" t="str">
        <f ca="1">IF(A120="","",IF(H120&lt;&gt;"Agendado","",IF(A120&lt;TODAY(),"AGENDAMENTO PASSADO",IF(A120=TODAY(),"HOJE",IF(A120=TODAY()+1,IF(I120="Pendente","AMANHÃ - CONFIRMAR","AMANHÃ"),IF(A120&lt;=TODAY()+CONFIG!$B$5,"PRÓXIMOS "&amp;CONFIG!$B$5&amp;" DIAS",""))))))</f>
        <v/>
      </c>
      <c r="Z120" s="11" t="str">
        <f t="shared" si="11"/>
        <v/>
      </c>
    </row>
    <row r="121" spans="1:26">
      <c r="A121" s="4"/>
      <c r="B121" s="5"/>
      <c r="C121" s="1"/>
      <c r="D121" s="1"/>
      <c r="E121" s="1"/>
      <c r="F121" s="1"/>
      <c r="G121" s="1"/>
      <c r="H121" s="1"/>
      <c r="I121" s="1"/>
      <c r="J121" s="6" t="str">
        <f>IF(D121="","",IF(COUNTIF(SERVICOS!$A$3:$A$31,D121)=0,"",INDEX(SERVICOS!$C$3:$C$31,MATCH(D121,SERVICOS!$A$3:$A$31,0))))</f>
        <v/>
      </c>
      <c r="K121" s="6" t="str">
        <f>IF(D121="","",IF(COUNTIF(SERVICOS!$A$3:$A$31,D121)=0,"",INDEX(SERVICOS!$D$3:$D$31,MATCH(D121,SERVICOS!$A$3:$A$31,0))))</f>
        <v/>
      </c>
      <c r="L121" s="9" t="str">
        <f t="shared" si="6"/>
        <v/>
      </c>
      <c r="M121" s="9" t="str">
        <f t="shared" si="7"/>
        <v/>
      </c>
      <c r="N121" s="7" t="str">
        <f>IF(D121="","",IF(COUNTIF(SERVICOS!$A$3:$A$31,D121)=0,"",INDEX(SERVICOS!$E$3:$E$31,MATCH(D121,SERVICOS!$A$3:$A$31,0))))</f>
        <v/>
      </c>
      <c r="O121" s="2"/>
      <c r="P121" s="10" t="str">
        <f t="shared" si="8"/>
        <v/>
      </c>
      <c r="Q121" s="2"/>
      <c r="R121" s="10" t="str">
        <f t="shared" si="9"/>
        <v/>
      </c>
      <c r="S121" s="11" t="str">
        <f t="shared" si="10"/>
        <v/>
      </c>
      <c r="T121" s="1"/>
      <c r="U121" s="4"/>
      <c r="V121" s="1"/>
      <c r="W121" s="4"/>
      <c r="X121" s="3"/>
      <c r="Y121" s="8" t="str">
        <f ca="1">IF(A121="","",IF(H121&lt;&gt;"Agendado","",IF(A121&lt;TODAY(),"AGENDAMENTO PASSADO",IF(A121=TODAY(),"HOJE",IF(A121=TODAY()+1,IF(I121="Pendente","AMANHÃ - CONFIRMAR","AMANHÃ"),IF(A121&lt;=TODAY()+CONFIG!$B$5,"PRÓXIMOS "&amp;CONFIG!$B$5&amp;" DIAS",""))))))</f>
        <v/>
      </c>
      <c r="Z121" s="11" t="str">
        <f t="shared" si="11"/>
        <v/>
      </c>
    </row>
    <row r="122" spans="1:26">
      <c r="A122" s="4"/>
      <c r="B122" s="5"/>
      <c r="C122" s="1"/>
      <c r="D122" s="1"/>
      <c r="E122" s="1"/>
      <c r="F122" s="1"/>
      <c r="G122" s="1"/>
      <c r="H122" s="1"/>
      <c r="I122" s="1"/>
      <c r="J122" s="6" t="str">
        <f>IF(D122="","",IF(COUNTIF(SERVICOS!$A$3:$A$31,D122)=0,"",INDEX(SERVICOS!$C$3:$C$31,MATCH(D122,SERVICOS!$A$3:$A$31,0))))</f>
        <v/>
      </c>
      <c r="K122" s="6" t="str">
        <f>IF(D122="","",IF(COUNTIF(SERVICOS!$A$3:$A$31,D122)=0,"",INDEX(SERVICOS!$D$3:$D$31,MATCH(D122,SERVICOS!$A$3:$A$31,0))))</f>
        <v/>
      </c>
      <c r="L122" s="9" t="str">
        <f t="shared" si="6"/>
        <v/>
      </c>
      <c r="M122" s="9" t="str">
        <f t="shared" si="7"/>
        <v/>
      </c>
      <c r="N122" s="7" t="str">
        <f>IF(D122="","",IF(COUNTIF(SERVICOS!$A$3:$A$31,D122)=0,"",INDEX(SERVICOS!$E$3:$E$31,MATCH(D122,SERVICOS!$A$3:$A$31,0))))</f>
        <v/>
      </c>
      <c r="O122" s="2"/>
      <c r="P122" s="10" t="str">
        <f t="shared" si="8"/>
        <v/>
      </c>
      <c r="Q122" s="2"/>
      <c r="R122" s="10" t="str">
        <f t="shared" si="9"/>
        <v/>
      </c>
      <c r="S122" s="11" t="str">
        <f t="shared" si="10"/>
        <v/>
      </c>
      <c r="T122" s="1"/>
      <c r="U122" s="4"/>
      <c r="V122" s="1"/>
      <c r="W122" s="4"/>
      <c r="X122" s="3"/>
      <c r="Y122" s="8" t="str">
        <f ca="1">IF(A122="","",IF(H122&lt;&gt;"Agendado","",IF(A122&lt;TODAY(),"AGENDAMENTO PASSADO",IF(A122=TODAY(),"HOJE",IF(A122=TODAY()+1,IF(I122="Pendente","AMANHÃ - CONFIRMAR","AMANHÃ"),IF(A122&lt;=TODAY()+CONFIG!$B$5,"PRÓXIMOS "&amp;CONFIG!$B$5&amp;" DIAS",""))))))</f>
        <v/>
      </c>
      <c r="Z122" s="11" t="str">
        <f t="shared" si="11"/>
        <v/>
      </c>
    </row>
    <row r="123" spans="1:26">
      <c r="A123" s="4"/>
      <c r="B123" s="5"/>
      <c r="C123" s="1"/>
      <c r="D123" s="1"/>
      <c r="E123" s="1"/>
      <c r="F123" s="1"/>
      <c r="G123" s="1"/>
      <c r="H123" s="1"/>
      <c r="I123" s="1"/>
      <c r="J123" s="6" t="str">
        <f>IF(D123="","",IF(COUNTIF(SERVICOS!$A$3:$A$31,D123)=0,"",INDEX(SERVICOS!$C$3:$C$31,MATCH(D123,SERVICOS!$A$3:$A$31,0))))</f>
        <v/>
      </c>
      <c r="K123" s="6" t="str">
        <f>IF(D123="","",IF(COUNTIF(SERVICOS!$A$3:$A$31,D123)=0,"",INDEX(SERVICOS!$D$3:$D$31,MATCH(D123,SERVICOS!$A$3:$A$31,0))))</f>
        <v/>
      </c>
      <c r="L123" s="9" t="str">
        <f t="shared" si="6"/>
        <v/>
      </c>
      <c r="M123" s="9" t="str">
        <f t="shared" si="7"/>
        <v/>
      </c>
      <c r="N123" s="7" t="str">
        <f>IF(D123="","",IF(COUNTIF(SERVICOS!$A$3:$A$31,D123)=0,"",INDEX(SERVICOS!$E$3:$E$31,MATCH(D123,SERVICOS!$A$3:$A$31,0))))</f>
        <v/>
      </c>
      <c r="O123" s="2"/>
      <c r="P123" s="10" t="str">
        <f t="shared" si="8"/>
        <v/>
      </c>
      <c r="Q123" s="2"/>
      <c r="R123" s="10" t="str">
        <f t="shared" si="9"/>
        <v/>
      </c>
      <c r="S123" s="11" t="str">
        <f t="shared" si="10"/>
        <v/>
      </c>
      <c r="T123" s="1"/>
      <c r="U123" s="4"/>
      <c r="V123" s="1"/>
      <c r="W123" s="4"/>
      <c r="X123" s="3"/>
      <c r="Y123" s="8" t="str">
        <f ca="1">IF(A123="","",IF(H123&lt;&gt;"Agendado","",IF(A123&lt;TODAY(),"AGENDAMENTO PASSADO",IF(A123=TODAY(),"HOJE",IF(A123=TODAY()+1,IF(I123="Pendente","AMANHÃ - CONFIRMAR","AMANHÃ"),IF(A123&lt;=TODAY()+CONFIG!$B$5,"PRÓXIMOS "&amp;CONFIG!$B$5&amp;" DIAS",""))))))</f>
        <v/>
      </c>
      <c r="Z123" s="11" t="str">
        <f t="shared" si="11"/>
        <v/>
      </c>
    </row>
    <row r="124" spans="1:26">
      <c r="A124" s="4"/>
      <c r="B124" s="5"/>
      <c r="C124" s="1"/>
      <c r="D124" s="1"/>
      <c r="E124" s="1"/>
      <c r="F124" s="1"/>
      <c r="G124" s="1"/>
      <c r="H124" s="1"/>
      <c r="I124" s="1"/>
      <c r="J124" s="6" t="str">
        <f>IF(D124="","",IF(COUNTIF(SERVICOS!$A$3:$A$31,D124)=0,"",INDEX(SERVICOS!$C$3:$C$31,MATCH(D124,SERVICOS!$A$3:$A$31,0))))</f>
        <v/>
      </c>
      <c r="K124" s="6" t="str">
        <f>IF(D124="","",IF(COUNTIF(SERVICOS!$A$3:$A$31,D124)=0,"",INDEX(SERVICOS!$D$3:$D$31,MATCH(D124,SERVICOS!$A$3:$A$31,0))))</f>
        <v/>
      </c>
      <c r="L124" s="9" t="str">
        <f t="shared" si="6"/>
        <v/>
      </c>
      <c r="M124" s="9" t="str">
        <f t="shared" si="7"/>
        <v/>
      </c>
      <c r="N124" s="7" t="str">
        <f>IF(D124="","",IF(COUNTIF(SERVICOS!$A$3:$A$31,D124)=0,"",INDEX(SERVICOS!$E$3:$E$31,MATCH(D124,SERVICOS!$A$3:$A$31,0))))</f>
        <v/>
      </c>
      <c r="O124" s="2"/>
      <c r="P124" s="10" t="str">
        <f t="shared" si="8"/>
        <v/>
      </c>
      <c r="Q124" s="2"/>
      <c r="R124" s="10" t="str">
        <f t="shared" si="9"/>
        <v/>
      </c>
      <c r="S124" s="11" t="str">
        <f t="shared" si="10"/>
        <v/>
      </c>
      <c r="T124" s="1"/>
      <c r="U124" s="4"/>
      <c r="V124" s="1"/>
      <c r="W124" s="4"/>
      <c r="X124" s="3"/>
      <c r="Y124" s="8" t="str">
        <f ca="1">IF(A124="","",IF(H124&lt;&gt;"Agendado","",IF(A124&lt;TODAY(),"AGENDAMENTO PASSADO",IF(A124=TODAY(),"HOJE",IF(A124=TODAY()+1,IF(I124="Pendente","AMANHÃ - CONFIRMAR","AMANHÃ"),IF(A124&lt;=TODAY()+CONFIG!$B$5,"PRÓXIMOS "&amp;CONFIG!$B$5&amp;" DIAS",""))))))</f>
        <v/>
      </c>
      <c r="Z124" s="11" t="str">
        <f t="shared" si="11"/>
        <v/>
      </c>
    </row>
    <row r="125" spans="1:26">
      <c r="A125" s="4"/>
      <c r="B125" s="5"/>
      <c r="C125" s="1"/>
      <c r="D125" s="1"/>
      <c r="E125" s="1"/>
      <c r="F125" s="1"/>
      <c r="G125" s="1"/>
      <c r="H125" s="1"/>
      <c r="I125" s="1"/>
      <c r="J125" s="6" t="str">
        <f>IF(D125="","",IF(COUNTIF(SERVICOS!$A$3:$A$31,D125)=0,"",INDEX(SERVICOS!$C$3:$C$31,MATCH(D125,SERVICOS!$A$3:$A$31,0))))</f>
        <v/>
      </c>
      <c r="K125" s="6" t="str">
        <f>IF(D125="","",IF(COUNTIF(SERVICOS!$A$3:$A$31,D125)=0,"",INDEX(SERVICOS!$D$3:$D$31,MATCH(D125,SERVICOS!$A$3:$A$31,0))))</f>
        <v/>
      </c>
      <c r="L125" s="9" t="str">
        <f t="shared" si="6"/>
        <v/>
      </c>
      <c r="M125" s="9" t="str">
        <f t="shared" si="7"/>
        <v/>
      </c>
      <c r="N125" s="7" t="str">
        <f>IF(D125="","",IF(COUNTIF(SERVICOS!$A$3:$A$31,D125)=0,"",INDEX(SERVICOS!$E$3:$E$31,MATCH(D125,SERVICOS!$A$3:$A$31,0))))</f>
        <v/>
      </c>
      <c r="O125" s="2"/>
      <c r="P125" s="10" t="str">
        <f t="shared" si="8"/>
        <v/>
      </c>
      <c r="Q125" s="2"/>
      <c r="R125" s="10" t="str">
        <f t="shared" si="9"/>
        <v/>
      </c>
      <c r="S125" s="11" t="str">
        <f t="shared" si="10"/>
        <v/>
      </c>
      <c r="T125" s="1"/>
      <c r="U125" s="4"/>
      <c r="V125" s="1"/>
      <c r="W125" s="4"/>
      <c r="X125" s="3"/>
      <c r="Y125" s="8" t="str">
        <f ca="1">IF(A125="","",IF(H125&lt;&gt;"Agendado","",IF(A125&lt;TODAY(),"AGENDAMENTO PASSADO",IF(A125=TODAY(),"HOJE",IF(A125=TODAY()+1,IF(I125="Pendente","AMANHÃ - CONFIRMAR","AMANHÃ"),IF(A125&lt;=TODAY()+CONFIG!$B$5,"PRÓXIMOS "&amp;CONFIG!$B$5&amp;" DIAS",""))))))</f>
        <v/>
      </c>
      <c r="Z125" s="11" t="str">
        <f t="shared" si="11"/>
        <v/>
      </c>
    </row>
    <row r="126" spans="1:26">
      <c r="A126" s="4"/>
      <c r="B126" s="5"/>
      <c r="C126" s="1"/>
      <c r="D126" s="1"/>
      <c r="E126" s="1"/>
      <c r="F126" s="1"/>
      <c r="G126" s="1"/>
      <c r="H126" s="1"/>
      <c r="I126" s="1"/>
      <c r="J126" s="6" t="str">
        <f>IF(D126="","",IF(COUNTIF(SERVICOS!$A$3:$A$31,D126)=0,"",INDEX(SERVICOS!$C$3:$C$31,MATCH(D126,SERVICOS!$A$3:$A$31,0))))</f>
        <v/>
      </c>
      <c r="K126" s="6" t="str">
        <f>IF(D126="","",IF(COUNTIF(SERVICOS!$A$3:$A$31,D126)=0,"",INDEX(SERVICOS!$D$3:$D$31,MATCH(D126,SERVICOS!$A$3:$A$31,0))))</f>
        <v/>
      </c>
      <c r="L126" s="9" t="str">
        <f t="shared" si="6"/>
        <v/>
      </c>
      <c r="M126" s="9" t="str">
        <f t="shared" si="7"/>
        <v/>
      </c>
      <c r="N126" s="7" t="str">
        <f>IF(D126="","",IF(COUNTIF(SERVICOS!$A$3:$A$31,D126)=0,"",INDEX(SERVICOS!$E$3:$E$31,MATCH(D126,SERVICOS!$A$3:$A$31,0))))</f>
        <v/>
      </c>
      <c r="O126" s="2"/>
      <c r="P126" s="10" t="str">
        <f t="shared" si="8"/>
        <v/>
      </c>
      <c r="Q126" s="2"/>
      <c r="R126" s="10" t="str">
        <f t="shared" si="9"/>
        <v/>
      </c>
      <c r="S126" s="11" t="str">
        <f t="shared" si="10"/>
        <v/>
      </c>
      <c r="T126" s="1"/>
      <c r="U126" s="4"/>
      <c r="V126" s="1"/>
      <c r="W126" s="4"/>
      <c r="X126" s="3"/>
      <c r="Y126" s="8" t="str">
        <f ca="1">IF(A126="","",IF(H126&lt;&gt;"Agendado","",IF(A126&lt;TODAY(),"AGENDAMENTO PASSADO",IF(A126=TODAY(),"HOJE",IF(A126=TODAY()+1,IF(I126="Pendente","AMANHÃ - CONFIRMAR","AMANHÃ"),IF(A126&lt;=TODAY()+CONFIG!$B$5,"PRÓXIMOS "&amp;CONFIG!$B$5&amp;" DIAS",""))))))</f>
        <v/>
      </c>
      <c r="Z126" s="11" t="str">
        <f t="shared" si="11"/>
        <v/>
      </c>
    </row>
    <row r="127" spans="1:26">
      <c r="A127" s="4"/>
      <c r="B127" s="5"/>
      <c r="C127" s="1"/>
      <c r="D127" s="1"/>
      <c r="E127" s="1"/>
      <c r="F127" s="1"/>
      <c r="G127" s="1"/>
      <c r="H127" s="1"/>
      <c r="I127" s="1"/>
      <c r="J127" s="6" t="str">
        <f>IF(D127="","",IF(COUNTIF(SERVICOS!$A$3:$A$31,D127)=0,"",INDEX(SERVICOS!$C$3:$C$31,MATCH(D127,SERVICOS!$A$3:$A$31,0))))</f>
        <v/>
      </c>
      <c r="K127" s="6" t="str">
        <f>IF(D127="","",IF(COUNTIF(SERVICOS!$A$3:$A$31,D127)=0,"",INDEX(SERVICOS!$D$3:$D$31,MATCH(D127,SERVICOS!$A$3:$A$31,0))))</f>
        <v/>
      </c>
      <c r="L127" s="9" t="str">
        <f t="shared" si="6"/>
        <v/>
      </c>
      <c r="M127" s="9" t="str">
        <f t="shared" si="7"/>
        <v/>
      </c>
      <c r="N127" s="7" t="str">
        <f>IF(D127="","",IF(COUNTIF(SERVICOS!$A$3:$A$31,D127)=0,"",INDEX(SERVICOS!$E$3:$E$31,MATCH(D127,SERVICOS!$A$3:$A$31,0))))</f>
        <v/>
      </c>
      <c r="O127" s="2"/>
      <c r="P127" s="10" t="str">
        <f t="shared" si="8"/>
        <v/>
      </c>
      <c r="Q127" s="2"/>
      <c r="R127" s="10" t="str">
        <f t="shared" si="9"/>
        <v/>
      </c>
      <c r="S127" s="11" t="str">
        <f t="shared" si="10"/>
        <v/>
      </c>
      <c r="T127" s="1"/>
      <c r="U127" s="4"/>
      <c r="V127" s="1"/>
      <c r="W127" s="4"/>
      <c r="X127" s="3"/>
      <c r="Y127" s="8" t="str">
        <f ca="1">IF(A127="","",IF(H127&lt;&gt;"Agendado","",IF(A127&lt;TODAY(),"AGENDAMENTO PASSADO",IF(A127=TODAY(),"HOJE",IF(A127=TODAY()+1,IF(I127="Pendente","AMANHÃ - CONFIRMAR","AMANHÃ"),IF(A127&lt;=TODAY()+CONFIG!$B$5,"PRÓXIMOS "&amp;CONFIG!$B$5&amp;" DIAS",""))))))</f>
        <v/>
      </c>
      <c r="Z127" s="11" t="str">
        <f t="shared" si="11"/>
        <v/>
      </c>
    </row>
    <row r="128" spans="1:26">
      <c r="A128" s="4"/>
      <c r="B128" s="5"/>
      <c r="C128" s="1"/>
      <c r="D128" s="1"/>
      <c r="E128" s="1"/>
      <c r="F128" s="1"/>
      <c r="G128" s="1"/>
      <c r="H128" s="1"/>
      <c r="I128" s="1"/>
      <c r="J128" s="6" t="str">
        <f>IF(D128="","",IF(COUNTIF(SERVICOS!$A$3:$A$31,D128)=0,"",INDEX(SERVICOS!$C$3:$C$31,MATCH(D128,SERVICOS!$A$3:$A$31,0))))</f>
        <v/>
      </c>
      <c r="K128" s="6" t="str">
        <f>IF(D128="","",IF(COUNTIF(SERVICOS!$A$3:$A$31,D128)=0,"",INDEX(SERVICOS!$D$3:$D$31,MATCH(D128,SERVICOS!$A$3:$A$31,0))))</f>
        <v/>
      </c>
      <c r="L128" s="9" t="str">
        <f t="shared" si="6"/>
        <v/>
      </c>
      <c r="M128" s="9" t="str">
        <f t="shared" si="7"/>
        <v/>
      </c>
      <c r="N128" s="7" t="str">
        <f>IF(D128="","",IF(COUNTIF(SERVICOS!$A$3:$A$31,D128)=0,"",INDEX(SERVICOS!$E$3:$E$31,MATCH(D128,SERVICOS!$A$3:$A$31,0))))</f>
        <v/>
      </c>
      <c r="O128" s="2"/>
      <c r="P128" s="10" t="str">
        <f t="shared" si="8"/>
        <v/>
      </c>
      <c r="Q128" s="2"/>
      <c r="R128" s="10" t="str">
        <f t="shared" si="9"/>
        <v/>
      </c>
      <c r="S128" s="11" t="str">
        <f t="shared" si="10"/>
        <v/>
      </c>
      <c r="T128" s="1"/>
      <c r="U128" s="4"/>
      <c r="V128" s="1"/>
      <c r="W128" s="4"/>
      <c r="X128" s="3"/>
      <c r="Y128" s="8" t="str">
        <f ca="1">IF(A128="","",IF(H128&lt;&gt;"Agendado","",IF(A128&lt;TODAY(),"AGENDAMENTO PASSADO",IF(A128=TODAY(),"HOJE",IF(A128=TODAY()+1,IF(I128="Pendente","AMANHÃ - CONFIRMAR","AMANHÃ"),IF(A128&lt;=TODAY()+CONFIG!$B$5,"PRÓXIMOS "&amp;CONFIG!$B$5&amp;" DIAS",""))))))</f>
        <v/>
      </c>
      <c r="Z128" s="11" t="str">
        <f t="shared" si="11"/>
        <v/>
      </c>
    </row>
    <row r="129" spans="1:26">
      <c r="A129" s="4"/>
      <c r="B129" s="5"/>
      <c r="C129" s="1"/>
      <c r="D129" s="1"/>
      <c r="E129" s="1"/>
      <c r="F129" s="1"/>
      <c r="G129" s="1"/>
      <c r="H129" s="1"/>
      <c r="I129" s="1"/>
      <c r="J129" s="6" t="str">
        <f>IF(D129="","",IF(COUNTIF(SERVICOS!$A$3:$A$31,D129)=0,"",INDEX(SERVICOS!$C$3:$C$31,MATCH(D129,SERVICOS!$A$3:$A$31,0))))</f>
        <v/>
      </c>
      <c r="K129" s="6" t="str">
        <f>IF(D129="","",IF(COUNTIF(SERVICOS!$A$3:$A$31,D129)=0,"",INDEX(SERVICOS!$D$3:$D$31,MATCH(D129,SERVICOS!$A$3:$A$31,0))))</f>
        <v/>
      </c>
      <c r="L129" s="9" t="str">
        <f t="shared" si="6"/>
        <v/>
      </c>
      <c r="M129" s="9" t="str">
        <f t="shared" si="7"/>
        <v/>
      </c>
      <c r="N129" s="7" t="str">
        <f>IF(D129="","",IF(COUNTIF(SERVICOS!$A$3:$A$31,D129)=0,"",INDEX(SERVICOS!$E$3:$E$31,MATCH(D129,SERVICOS!$A$3:$A$31,0))))</f>
        <v/>
      </c>
      <c r="O129" s="2"/>
      <c r="P129" s="10" t="str">
        <f t="shared" si="8"/>
        <v/>
      </c>
      <c r="Q129" s="2"/>
      <c r="R129" s="10" t="str">
        <f t="shared" si="9"/>
        <v/>
      </c>
      <c r="S129" s="11" t="str">
        <f t="shared" si="10"/>
        <v/>
      </c>
      <c r="T129" s="1"/>
      <c r="U129" s="4"/>
      <c r="V129" s="1"/>
      <c r="W129" s="4"/>
      <c r="X129" s="3"/>
      <c r="Y129" s="8" t="str">
        <f ca="1">IF(A129="","",IF(H129&lt;&gt;"Agendado","",IF(A129&lt;TODAY(),"AGENDAMENTO PASSADO",IF(A129=TODAY(),"HOJE",IF(A129=TODAY()+1,IF(I129="Pendente","AMANHÃ - CONFIRMAR","AMANHÃ"),IF(A129&lt;=TODAY()+CONFIG!$B$5,"PRÓXIMOS "&amp;CONFIG!$B$5&amp;" DIAS",""))))))</f>
        <v/>
      </c>
      <c r="Z129" s="11" t="str">
        <f t="shared" si="11"/>
        <v/>
      </c>
    </row>
    <row r="130" spans="1:26">
      <c r="A130" s="4"/>
      <c r="B130" s="5"/>
      <c r="C130" s="1"/>
      <c r="D130" s="1"/>
      <c r="E130" s="1"/>
      <c r="F130" s="1"/>
      <c r="G130" s="1"/>
      <c r="H130" s="1"/>
      <c r="I130" s="1"/>
      <c r="J130" s="6" t="str">
        <f>IF(D130="","",IF(COUNTIF(SERVICOS!$A$3:$A$31,D130)=0,"",INDEX(SERVICOS!$C$3:$C$31,MATCH(D130,SERVICOS!$A$3:$A$31,0))))</f>
        <v/>
      </c>
      <c r="K130" s="6" t="str">
        <f>IF(D130="","",IF(COUNTIF(SERVICOS!$A$3:$A$31,D130)=0,"",INDEX(SERVICOS!$D$3:$D$31,MATCH(D130,SERVICOS!$A$3:$A$31,0))))</f>
        <v/>
      </c>
      <c r="L130" s="9" t="str">
        <f t="shared" si="6"/>
        <v/>
      </c>
      <c r="M130" s="9" t="str">
        <f t="shared" si="7"/>
        <v/>
      </c>
      <c r="N130" s="7" t="str">
        <f>IF(D130="","",IF(COUNTIF(SERVICOS!$A$3:$A$31,D130)=0,"",INDEX(SERVICOS!$E$3:$E$31,MATCH(D130,SERVICOS!$A$3:$A$31,0))))</f>
        <v/>
      </c>
      <c r="O130" s="2"/>
      <c r="P130" s="10" t="str">
        <f t="shared" si="8"/>
        <v/>
      </c>
      <c r="Q130" s="2"/>
      <c r="R130" s="10" t="str">
        <f t="shared" si="9"/>
        <v/>
      </c>
      <c r="S130" s="11" t="str">
        <f t="shared" si="10"/>
        <v/>
      </c>
      <c r="T130" s="1"/>
      <c r="U130" s="4"/>
      <c r="V130" s="1"/>
      <c r="W130" s="4"/>
      <c r="X130" s="3"/>
      <c r="Y130" s="8" t="str">
        <f ca="1">IF(A130="","",IF(H130&lt;&gt;"Agendado","",IF(A130&lt;TODAY(),"AGENDAMENTO PASSADO",IF(A130=TODAY(),"HOJE",IF(A130=TODAY()+1,IF(I130="Pendente","AMANHÃ - CONFIRMAR","AMANHÃ"),IF(A130&lt;=TODAY()+CONFIG!$B$5,"PRÓXIMOS "&amp;CONFIG!$B$5&amp;" DIAS",""))))))</f>
        <v/>
      </c>
      <c r="Z130" s="11" t="str">
        <f t="shared" si="11"/>
        <v/>
      </c>
    </row>
    <row r="131" spans="1:26">
      <c r="A131" s="4"/>
      <c r="B131" s="5"/>
      <c r="C131" s="1"/>
      <c r="D131" s="1"/>
      <c r="E131" s="1"/>
      <c r="F131" s="1"/>
      <c r="G131" s="1"/>
      <c r="H131" s="1"/>
      <c r="I131" s="1"/>
      <c r="J131" s="6" t="str">
        <f>IF(D131="","",IF(COUNTIF(SERVICOS!$A$3:$A$31,D131)=0,"",INDEX(SERVICOS!$C$3:$C$31,MATCH(D131,SERVICOS!$A$3:$A$31,0))))</f>
        <v/>
      </c>
      <c r="K131" s="6" t="str">
        <f>IF(D131="","",IF(COUNTIF(SERVICOS!$A$3:$A$31,D131)=0,"",INDEX(SERVICOS!$D$3:$D$31,MATCH(D131,SERVICOS!$A$3:$A$31,0))))</f>
        <v/>
      </c>
      <c r="L131" s="9" t="str">
        <f t="shared" si="6"/>
        <v/>
      </c>
      <c r="M131" s="9" t="str">
        <f t="shared" si="7"/>
        <v/>
      </c>
      <c r="N131" s="7" t="str">
        <f>IF(D131="","",IF(COUNTIF(SERVICOS!$A$3:$A$31,D131)=0,"",INDEX(SERVICOS!$E$3:$E$31,MATCH(D131,SERVICOS!$A$3:$A$31,0))))</f>
        <v/>
      </c>
      <c r="O131" s="2"/>
      <c r="P131" s="10" t="str">
        <f t="shared" si="8"/>
        <v/>
      </c>
      <c r="Q131" s="2"/>
      <c r="R131" s="10" t="str">
        <f t="shared" si="9"/>
        <v/>
      </c>
      <c r="S131" s="11" t="str">
        <f t="shared" si="10"/>
        <v/>
      </c>
      <c r="T131" s="1"/>
      <c r="U131" s="4"/>
      <c r="V131" s="1"/>
      <c r="W131" s="4"/>
      <c r="X131" s="3"/>
      <c r="Y131" s="8" t="str">
        <f ca="1">IF(A131="","",IF(H131&lt;&gt;"Agendado","",IF(A131&lt;TODAY(),"AGENDAMENTO PASSADO",IF(A131=TODAY(),"HOJE",IF(A131=TODAY()+1,IF(I131="Pendente","AMANHÃ - CONFIRMAR","AMANHÃ"),IF(A131&lt;=TODAY()+CONFIG!$B$5,"PRÓXIMOS "&amp;CONFIG!$B$5&amp;" DIAS",""))))))</f>
        <v/>
      </c>
      <c r="Z131" s="11" t="str">
        <f t="shared" si="11"/>
        <v/>
      </c>
    </row>
    <row r="132" spans="1:26">
      <c r="A132" s="4"/>
      <c r="B132" s="5"/>
      <c r="C132" s="1"/>
      <c r="D132" s="1"/>
      <c r="E132" s="1"/>
      <c r="F132" s="1"/>
      <c r="G132" s="1"/>
      <c r="H132" s="1"/>
      <c r="I132" s="1"/>
      <c r="J132" s="6" t="str">
        <f>IF(D132="","",IF(COUNTIF(SERVICOS!$A$3:$A$31,D132)=0,"",INDEX(SERVICOS!$C$3:$C$31,MATCH(D132,SERVICOS!$A$3:$A$31,0))))</f>
        <v/>
      </c>
      <c r="K132" s="6" t="str">
        <f>IF(D132="","",IF(COUNTIF(SERVICOS!$A$3:$A$31,D132)=0,"",INDEX(SERVICOS!$D$3:$D$31,MATCH(D132,SERVICOS!$A$3:$A$31,0))))</f>
        <v/>
      </c>
      <c r="L132" s="9" t="str">
        <f t="shared" ref="L132:L195" si="12">IF(OR(B132="",J132=""),"",B132+J132/1440)</f>
        <v/>
      </c>
      <c r="M132" s="9" t="str">
        <f t="shared" ref="M132:M195" si="13">IF(OR(L132="",K132=""),"",L132+K132/1440)</f>
        <v/>
      </c>
      <c r="N132" s="7" t="str">
        <f>IF(D132="","",IF(COUNTIF(SERVICOS!$A$3:$A$31,D132)=0,"",INDEX(SERVICOS!$E$3:$E$31,MATCH(D132,SERVICOS!$A$3:$A$31,0))))</f>
        <v/>
      </c>
      <c r="O132" s="2"/>
      <c r="P132" s="10" t="str">
        <f t="shared" ref="P132:P195" si="14">IF(N132="","",N132+IF(O132="",0,O132))</f>
        <v/>
      </c>
      <c r="Q132" s="2"/>
      <c r="R132" s="10" t="str">
        <f t="shared" ref="R132:R195" si="15">IF(D132="","",P132-IF(Q132="",0,Q132))</f>
        <v/>
      </c>
      <c r="S132" s="11" t="str">
        <f t="shared" ref="S132:S195" si="16">IF(D132="","",IF(P132&lt;=0,"SEM COBRANÇA",IF(Q132&gt;=P132,"PAGO",IF(Q132&gt;0,"PARCIAL","PENDENTE"))))</f>
        <v/>
      </c>
      <c r="T132" s="1"/>
      <c r="U132" s="4"/>
      <c r="V132" s="1"/>
      <c r="W132" s="4"/>
      <c r="X132" s="3"/>
      <c r="Y132" s="8" t="str">
        <f ca="1">IF(A132="","",IF(H132&lt;&gt;"Agendado","",IF(A132&lt;TODAY(),"AGENDAMENTO PASSADO",IF(A132=TODAY(),"HOJE",IF(A132=TODAY()+1,IF(I132="Pendente","AMANHÃ - CONFIRMAR","AMANHÃ"),IF(A132&lt;=TODAY()+CONFIG!$B$5,"PRÓXIMOS "&amp;CONFIG!$B$5&amp;" DIAS",""))))))</f>
        <v/>
      </c>
      <c r="Z132" s="11" t="str">
        <f t="shared" ref="Z132:Z195" si="17">IF(OR(A132="",B132="",M132="",E132="",H132&lt;&gt;"Agendado"),"",IF(COUNTIFS($A$4:$A$403,A132,$E$4:$E$403,E132,$B$4:$B$403,"&lt;"&amp;M132,$M$4:$M$403,"&gt;"&amp;B132,$H$4:$H$403,"Agendado")&gt;1,"CONFLITO",""))</f>
        <v/>
      </c>
    </row>
    <row r="133" spans="1:26">
      <c r="A133" s="4"/>
      <c r="B133" s="5"/>
      <c r="C133" s="1"/>
      <c r="D133" s="1"/>
      <c r="E133" s="1"/>
      <c r="F133" s="1"/>
      <c r="G133" s="1"/>
      <c r="H133" s="1"/>
      <c r="I133" s="1"/>
      <c r="J133" s="6" t="str">
        <f>IF(D133="","",IF(COUNTIF(SERVICOS!$A$3:$A$31,D133)=0,"",INDEX(SERVICOS!$C$3:$C$31,MATCH(D133,SERVICOS!$A$3:$A$31,0))))</f>
        <v/>
      </c>
      <c r="K133" s="6" t="str">
        <f>IF(D133="","",IF(COUNTIF(SERVICOS!$A$3:$A$31,D133)=0,"",INDEX(SERVICOS!$D$3:$D$31,MATCH(D133,SERVICOS!$A$3:$A$31,0))))</f>
        <v/>
      </c>
      <c r="L133" s="9" t="str">
        <f t="shared" si="12"/>
        <v/>
      </c>
      <c r="M133" s="9" t="str">
        <f t="shared" si="13"/>
        <v/>
      </c>
      <c r="N133" s="7" t="str">
        <f>IF(D133="","",IF(COUNTIF(SERVICOS!$A$3:$A$31,D133)=0,"",INDEX(SERVICOS!$E$3:$E$31,MATCH(D133,SERVICOS!$A$3:$A$31,0))))</f>
        <v/>
      </c>
      <c r="O133" s="2"/>
      <c r="P133" s="10" t="str">
        <f t="shared" si="14"/>
        <v/>
      </c>
      <c r="Q133" s="2"/>
      <c r="R133" s="10" t="str">
        <f t="shared" si="15"/>
        <v/>
      </c>
      <c r="S133" s="11" t="str">
        <f t="shared" si="16"/>
        <v/>
      </c>
      <c r="T133" s="1"/>
      <c r="U133" s="4"/>
      <c r="V133" s="1"/>
      <c r="W133" s="4"/>
      <c r="X133" s="3"/>
      <c r="Y133" s="8" t="str">
        <f ca="1">IF(A133="","",IF(H133&lt;&gt;"Agendado","",IF(A133&lt;TODAY(),"AGENDAMENTO PASSADO",IF(A133=TODAY(),"HOJE",IF(A133=TODAY()+1,IF(I133="Pendente","AMANHÃ - CONFIRMAR","AMANHÃ"),IF(A133&lt;=TODAY()+CONFIG!$B$5,"PRÓXIMOS "&amp;CONFIG!$B$5&amp;" DIAS",""))))))</f>
        <v/>
      </c>
      <c r="Z133" s="11" t="str">
        <f t="shared" si="17"/>
        <v/>
      </c>
    </row>
    <row r="134" spans="1:26">
      <c r="A134" s="4"/>
      <c r="B134" s="5"/>
      <c r="C134" s="1"/>
      <c r="D134" s="1"/>
      <c r="E134" s="1"/>
      <c r="F134" s="1"/>
      <c r="G134" s="1"/>
      <c r="H134" s="1"/>
      <c r="I134" s="1"/>
      <c r="J134" s="6" t="str">
        <f>IF(D134="","",IF(COUNTIF(SERVICOS!$A$3:$A$31,D134)=0,"",INDEX(SERVICOS!$C$3:$C$31,MATCH(D134,SERVICOS!$A$3:$A$31,0))))</f>
        <v/>
      </c>
      <c r="K134" s="6" t="str">
        <f>IF(D134="","",IF(COUNTIF(SERVICOS!$A$3:$A$31,D134)=0,"",INDEX(SERVICOS!$D$3:$D$31,MATCH(D134,SERVICOS!$A$3:$A$31,0))))</f>
        <v/>
      </c>
      <c r="L134" s="9" t="str">
        <f t="shared" si="12"/>
        <v/>
      </c>
      <c r="M134" s="9" t="str">
        <f t="shared" si="13"/>
        <v/>
      </c>
      <c r="N134" s="7" t="str">
        <f>IF(D134="","",IF(COUNTIF(SERVICOS!$A$3:$A$31,D134)=0,"",INDEX(SERVICOS!$E$3:$E$31,MATCH(D134,SERVICOS!$A$3:$A$31,0))))</f>
        <v/>
      </c>
      <c r="O134" s="2"/>
      <c r="P134" s="10" t="str">
        <f t="shared" si="14"/>
        <v/>
      </c>
      <c r="Q134" s="2"/>
      <c r="R134" s="10" t="str">
        <f t="shared" si="15"/>
        <v/>
      </c>
      <c r="S134" s="11" t="str">
        <f t="shared" si="16"/>
        <v/>
      </c>
      <c r="T134" s="1"/>
      <c r="U134" s="4"/>
      <c r="V134" s="1"/>
      <c r="W134" s="4"/>
      <c r="X134" s="3"/>
      <c r="Y134" s="8" t="str">
        <f ca="1">IF(A134="","",IF(H134&lt;&gt;"Agendado","",IF(A134&lt;TODAY(),"AGENDAMENTO PASSADO",IF(A134=TODAY(),"HOJE",IF(A134=TODAY()+1,IF(I134="Pendente","AMANHÃ - CONFIRMAR","AMANHÃ"),IF(A134&lt;=TODAY()+CONFIG!$B$5,"PRÓXIMOS "&amp;CONFIG!$B$5&amp;" DIAS",""))))))</f>
        <v/>
      </c>
      <c r="Z134" s="11" t="str">
        <f t="shared" si="17"/>
        <v/>
      </c>
    </row>
    <row r="135" spans="1:26">
      <c r="A135" s="4"/>
      <c r="B135" s="5"/>
      <c r="C135" s="1"/>
      <c r="D135" s="1"/>
      <c r="E135" s="1"/>
      <c r="F135" s="1"/>
      <c r="G135" s="1"/>
      <c r="H135" s="1"/>
      <c r="I135" s="1"/>
      <c r="J135" s="6" t="str">
        <f>IF(D135="","",IF(COUNTIF(SERVICOS!$A$3:$A$31,D135)=0,"",INDEX(SERVICOS!$C$3:$C$31,MATCH(D135,SERVICOS!$A$3:$A$31,0))))</f>
        <v/>
      </c>
      <c r="K135" s="6" t="str">
        <f>IF(D135="","",IF(COUNTIF(SERVICOS!$A$3:$A$31,D135)=0,"",INDEX(SERVICOS!$D$3:$D$31,MATCH(D135,SERVICOS!$A$3:$A$31,0))))</f>
        <v/>
      </c>
      <c r="L135" s="9" t="str">
        <f t="shared" si="12"/>
        <v/>
      </c>
      <c r="M135" s="9" t="str">
        <f t="shared" si="13"/>
        <v/>
      </c>
      <c r="N135" s="7" t="str">
        <f>IF(D135="","",IF(COUNTIF(SERVICOS!$A$3:$A$31,D135)=0,"",INDEX(SERVICOS!$E$3:$E$31,MATCH(D135,SERVICOS!$A$3:$A$31,0))))</f>
        <v/>
      </c>
      <c r="O135" s="2"/>
      <c r="P135" s="10" t="str">
        <f t="shared" si="14"/>
        <v/>
      </c>
      <c r="Q135" s="2"/>
      <c r="R135" s="10" t="str">
        <f t="shared" si="15"/>
        <v/>
      </c>
      <c r="S135" s="11" t="str">
        <f t="shared" si="16"/>
        <v/>
      </c>
      <c r="T135" s="1"/>
      <c r="U135" s="4"/>
      <c r="V135" s="1"/>
      <c r="W135" s="4"/>
      <c r="X135" s="3"/>
      <c r="Y135" s="8" t="str">
        <f ca="1">IF(A135="","",IF(H135&lt;&gt;"Agendado","",IF(A135&lt;TODAY(),"AGENDAMENTO PASSADO",IF(A135=TODAY(),"HOJE",IF(A135=TODAY()+1,IF(I135="Pendente","AMANHÃ - CONFIRMAR","AMANHÃ"),IF(A135&lt;=TODAY()+CONFIG!$B$5,"PRÓXIMOS "&amp;CONFIG!$B$5&amp;" DIAS",""))))))</f>
        <v/>
      </c>
      <c r="Z135" s="11" t="str">
        <f t="shared" si="17"/>
        <v/>
      </c>
    </row>
    <row r="136" spans="1:26">
      <c r="A136" s="4"/>
      <c r="B136" s="5"/>
      <c r="C136" s="1"/>
      <c r="D136" s="1"/>
      <c r="E136" s="1"/>
      <c r="F136" s="1"/>
      <c r="G136" s="1"/>
      <c r="H136" s="1"/>
      <c r="I136" s="1"/>
      <c r="J136" s="6" t="str">
        <f>IF(D136="","",IF(COUNTIF(SERVICOS!$A$3:$A$31,D136)=0,"",INDEX(SERVICOS!$C$3:$C$31,MATCH(D136,SERVICOS!$A$3:$A$31,0))))</f>
        <v/>
      </c>
      <c r="K136" s="6" t="str">
        <f>IF(D136="","",IF(COUNTIF(SERVICOS!$A$3:$A$31,D136)=0,"",INDEX(SERVICOS!$D$3:$D$31,MATCH(D136,SERVICOS!$A$3:$A$31,0))))</f>
        <v/>
      </c>
      <c r="L136" s="9" t="str">
        <f t="shared" si="12"/>
        <v/>
      </c>
      <c r="M136" s="9" t="str">
        <f t="shared" si="13"/>
        <v/>
      </c>
      <c r="N136" s="7" t="str">
        <f>IF(D136="","",IF(COUNTIF(SERVICOS!$A$3:$A$31,D136)=0,"",INDEX(SERVICOS!$E$3:$E$31,MATCH(D136,SERVICOS!$A$3:$A$31,0))))</f>
        <v/>
      </c>
      <c r="O136" s="2"/>
      <c r="P136" s="10" t="str">
        <f t="shared" si="14"/>
        <v/>
      </c>
      <c r="Q136" s="2"/>
      <c r="R136" s="10" t="str">
        <f t="shared" si="15"/>
        <v/>
      </c>
      <c r="S136" s="11" t="str">
        <f t="shared" si="16"/>
        <v/>
      </c>
      <c r="T136" s="1"/>
      <c r="U136" s="4"/>
      <c r="V136" s="1"/>
      <c r="W136" s="4"/>
      <c r="X136" s="3"/>
      <c r="Y136" s="8" t="str">
        <f ca="1">IF(A136="","",IF(H136&lt;&gt;"Agendado","",IF(A136&lt;TODAY(),"AGENDAMENTO PASSADO",IF(A136=TODAY(),"HOJE",IF(A136=TODAY()+1,IF(I136="Pendente","AMANHÃ - CONFIRMAR","AMANHÃ"),IF(A136&lt;=TODAY()+CONFIG!$B$5,"PRÓXIMOS "&amp;CONFIG!$B$5&amp;" DIAS",""))))))</f>
        <v/>
      </c>
      <c r="Z136" s="11" t="str">
        <f t="shared" si="17"/>
        <v/>
      </c>
    </row>
    <row r="137" spans="1:26">
      <c r="A137" s="4"/>
      <c r="B137" s="5"/>
      <c r="C137" s="1"/>
      <c r="D137" s="1"/>
      <c r="E137" s="1"/>
      <c r="F137" s="1"/>
      <c r="G137" s="1"/>
      <c r="H137" s="1"/>
      <c r="I137" s="1"/>
      <c r="J137" s="6" t="str">
        <f>IF(D137="","",IF(COUNTIF(SERVICOS!$A$3:$A$31,D137)=0,"",INDEX(SERVICOS!$C$3:$C$31,MATCH(D137,SERVICOS!$A$3:$A$31,0))))</f>
        <v/>
      </c>
      <c r="K137" s="6" t="str">
        <f>IF(D137="","",IF(COUNTIF(SERVICOS!$A$3:$A$31,D137)=0,"",INDEX(SERVICOS!$D$3:$D$31,MATCH(D137,SERVICOS!$A$3:$A$31,0))))</f>
        <v/>
      </c>
      <c r="L137" s="9" t="str">
        <f t="shared" si="12"/>
        <v/>
      </c>
      <c r="M137" s="9" t="str">
        <f t="shared" si="13"/>
        <v/>
      </c>
      <c r="N137" s="7" t="str">
        <f>IF(D137="","",IF(COUNTIF(SERVICOS!$A$3:$A$31,D137)=0,"",INDEX(SERVICOS!$E$3:$E$31,MATCH(D137,SERVICOS!$A$3:$A$31,0))))</f>
        <v/>
      </c>
      <c r="O137" s="2"/>
      <c r="P137" s="10" t="str">
        <f t="shared" si="14"/>
        <v/>
      </c>
      <c r="Q137" s="2"/>
      <c r="R137" s="10" t="str">
        <f t="shared" si="15"/>
        <v/>
      </c>
      <c r="S137" s="11" t="str">
        <f t="shared" si="16"/>
        <v/>
      </c>
      <c r="T137" s="1"/>
      <c r="U137" s="4"/>
      <c r="V137" s="1"/>
      <c r="W137" s="4"/>
      <c r="X137" s="3"/>
      <c r="Y137" s="8" t="str">
        <f ca="1">IF(A137="","",IF(H137&lt;&gt;"Agendado","",IF(A137&lt;TODAY(),"AGENDAMENTO PASSADO",IF(A137=TODAY(),"HOJE",IF(A137=TODAY()+1,IF(I137="Pendente","AMANHÃ - CONFIRMAR","AMANHÃ"),IF(A137&lt;=TODAY()+CONFIG!$B$5,"PRÓXIMOS "&amp;CONFIG!$B$5&amp;" DIAS",""))))))</f>
        <v/>
      </c>
      <c r="Z137" s="11" t="str">
        <f t="shared" si="17"/>
        <v/>
      </c>
    </row>
    <row r="138" spans="1:26">
      <c r="A138" s="4"/>
      <c r="B138" s="5"/>
      <c r="C138" s="1"/>
      <c r="D138" s="1"/>
      <c r="E138" s="1"/>
      <c r="F138" s="1"/>
      <c r="G138" s="1"/>
      <c r="H138" s="1"/>
      <c r="I138" s="1"/>
      <c r="J138" s="6" t="str">
        <f>IF(D138="","",IF(COUNTIF(SERVICOS!$A$3:$A$31,D138)=0,"",INDEX(SERVICOS!$C$3:$C$31,MATCH(D138,SERVICOS!$A$3:$A$31,0))))</f>
        <v/>
      </c>
      <c r="K138" s="6" t="str">
        <f>IF(D138="","",IF(COUNTIF(SERVICOS!$A$3:$A$31,D138)=0,"",INDEX(SERVICOS!$D$3:$D$31,MATCH(D138,SERVICOS!$A$3:$A$31,0))))</f>
        <v/>
      </c>
      <c r="L138" s="9" t="str">
        <f t="shared" si="12"/>
        <v/>
      </c>
      <c r="M138" s="9" t="str">
        <f t="shared" si="13"/>
        <v/>
      </c>
      <c r="N138" s="7" t="str">
        <f>IF(D138="","",IF(COUNTIF(SERVICOS!$A$3:$A$31,D138)=0,"",INDEX(SERVICOS!$E$3:$E$31,MATCH(D138,SERVICOS!$A$3:$A$31,0))))</f>
        <v/>
      </c>
      <c r="O138" s="2"/>
      <c r="P138" s="10" t="str">
        <f t="shared" si="14"/>
        <v/>
      </c>
      <c r="Q138" s="2"/>
      <c r="R138" s="10" t="str">
        <f t="shared" si="15"/>
        <v/>
      </c>
      <c r="S138" s="11" t="str">
        <f t="shared" si="16"/>
        <v/>
      </c>
      <c r="T138" s="1"/>
      <c r="U138" s="4"/>
      <c r="V138" s="1"/>
      <c r="W138" s="4"/>
      <c r="X138" s="3"/>
      <c r="Y138" s="8" t="str">
        <f ca="1">IF(A138="","",IF(H138&lt;&gt;"Agendado","",IF(A138&lt;TODAY(),"AGENDAMENTO PASSADO",IF(A138=TODAY(),"HOJE",IF(A138=TODAY()+1,IF(I138="Pendente","AMANHÃ - CONFIRMAR","AMANHÃ"),IF(A138&lt;=TODAY()+CONFIG!$B$5,"PRÓXIMOS "&amp;CONFIG!$B$5&amp;" DIAS",""))))))</f>
        <v/>
      </c>
      <c r="Z138" s="11" t="str">
        <f t="shared" si="17"/>
        <v/>
      </c>
    </row>
    <row r="139" spans="1:26">
      <c r="A139" s="4"/>
      <c r="B139" s="5"/>
      <c r="C139" s="1"/>
      <c r="D139" s="1"/>
      <c r="E139" s="1"/>
      <c r="F139" s="1"/>
      <c r="G139" s="1"/>
      <c r="H139" s="1"/>
      <c r="I139" s="1"/>
      <c r="J139" s="6" t="str">
        <f>IF(D139="","",IF(COUNTIF(SERVICOS!$A$3:$A$31,D139)=0,"",INDEX(SERVICOS!$C$3:$C$31,MATCH(D139,SERVICOS!$A$3:$A$31,0))))</f>
        <v/>
      </c>
      <c r="K139" s="6" t="str">
        <f>IF(D139="","",IF(COUNTIF(SERVICOS!$A$3:$A$31,D139)=0,"",INDEX(SERVICOS!$D$3:$D$31,MATCH(D139,SERVICOS!$A$3:$A$31,0))))</f>
        <v/>
      </c>
      <c r="L139" s="9" t="str">
        <f t="shared" si="12"/>
        <v/>
      </c>
      <c r="M139" s="9" t="str">
        <f t="shared" si="13"/>
        <v/>
      </c>
      <c r="N139" s="7" t="str">
        <f>IF(D139="","",IF(COUNTIF(SERVICOS!$A$3:$A$31,D139)=0,"",INDEX(SERVICOS!$E$3:$E$31,MATCH(D139,SERVICOS!$A$3:$A$31,0))))</f>
        <v/>
      </c>
      <c r="O139" s="2"/>
      <c r="P139" s="10" t="str">
        <f t="shared" si="14"/>
        <v/>
      </c>
      <c r="Q139" s="2"/>
      <c r="R139" s="10" t="str">
        <f t="shared" si="15"/>
        <v/>
      </c>
      <c r="S139" s="11" t="str">
        <f t="shared" si="16"/>
        <v/>
      </c>
      <c r="T139" s="1"/>
      <c r="U139" s="4"/>
      <c r="V139" s="1"/>
      <c r="W139" s="4"/>
      <c r="X139" s="3"/>
      <c r="Y139" s="8" t="str">
        <f ca="1">IF(A139="","",IF(H139&lt;&gt;"Agendado","",IF(A139&lt;TODAY(),"AGENDAMENTO PASSADO",IF(A139=TODAY(),"HOJE",IF(A139=TODAY()+1,IF(I139="Pendente","AMANHÃ - CONFIRMAR","AMANHÃ"),IF(A139&lt;=TODAY()+CONFIG!$B$5,"PRÓXIMOS "&amp;CONFIG!$B$5&amp;" DIAS",""))))))</f>
        <v/>
      </c>
      <c r="Z139" s="11" t="str">
        <f t="shared" si="17"/>
        <v/>
      </c>
    </row>
    <row r="140" spans="1:26">
      <c r="A140" s="4"/>
      <c r="B140" s="5"/>
      <c r="C140" s="1"/>
      <c r="D140" s="1"/>
      <c r="E140" s="1"/>
      <c r="F140" s="1"/>
      <c r="G140" s="1"/>
      <c r="H140" s="1"/>
      <c r="I140" s="1"/>
      <c r="J140" s="6" t="str">
        <f>IF(D140="","",IF(COUNTIF(SERVICOS!$A$3:$A$31,D140)=0,"",INDEX(SERVICOS!$C$3:$C$31,MATCH(D140,SERVICOS!$A$3:$A$31,0))))</f>
        <v/>
      </c>
      <c r="K140" s="6" t="str">
        <f>IF(D140="","",IF(COUNTIF(SERVICOS!$A$3:$A$31,D140)=0,"",INDEX(SERVICOS!$D$3:$D$31,MATCH(D140,SERVICOS!$A$3:$A$31,0))))</f>
        <v/>
      </c>
      <c r="L140" s="9" t="str">
        <f t="shared" si="12"/>
        <v/>
      </c>
      <c r="M140" s="9" t="str">
        <f t="shared" si="13"/>
        <v/>
      </c>
      <c r="N140" s="7" t="str">
        <f>IF(D140="","",IF(COUNTIF(SERVICOS!$A$3:$A$31,D140)=0,"",INDEX(SERVICOS!$E$3:$E$31,MATCH(D140,SERVICOS!$A$3:$A$31,0))))</f>
        <v/>
      </c>
      <c r="O140" s="2"/>
      <c r="P140" s="10" t="str">
        <f t="shared" si="14"/>
        <v/>
      </c>
      <c r="Q140" s="2"/>
      <c r="R140" s="10" t="str">
        <f t="shared" si="15"/>
        <v/>
      </c>
      <c r="S140" s="11" t="str">
        <f t="shared" si="16"/>
        <v/>
      </c>
      <c r="T140" s="1"/>
      <c r="U140" s="4"/>
      <c r="V140" s="1"/>
      <c r="W140" s="4"/>
      <c r="X140" s="3"/>
      <c r="Y140" s="8" t="str">
        <f ca="1">IF(A140="","",IF(H140&lt;&gt;"Agendado","",IF(A140&lt;TODAY(),"AGENDAMENTO PASSADO",IF(A140=TODAY(),"HOJE",IF(A140=TODAY()+1,IF(I140="Pendente","AMANHÃ - CONFIRMAR","AMANHÃ"),IF(A140&lt;=TODAY()+CONFIG!$B$5,"PRÓXIMOS "&amp;CONFIG!$B$5&amp;" DIAS",""))))))</f>
        <v/>
      </c>
      <c r="Z140" s="11" t="str">
        <f t="shared" si="17"/>
        <v/>
      </c>
    </row>
    <row r="141" spans="1:26">
      <c r="A141" s="4"/>
      <c r="B141" s="5"/>
      <c r="C141" s="1"/>
      <c r="D141" s="1"/>
      <c r="E141" s="1"/>
      <c r="F141" s="1"/>
      <c r="G141" s="1"/>
      <c r="H141" s="1"/>
      <c r="I141" s="1"/>
      <c r="J141" s="6" t="str">
        <f>IF(D141="","",IF(COUNTIF(SERVICOS!$A$3:$A$31,D141)=0,"",INDEX(SERVICOS!$C$3:$C$31,MATCH(D141,SERVICOS!$A$3:$A$31,0))))</f>
        <v/>
      </c>
      <c r="K141" s="6" t="str">
        <f>IF(D141="","",IF(COUNTIF(SERVICOS!$A$3:$A$31,D141)=0,"",INDEX(SERVICOS!$D$3:$D$31,MATCH(D141,SERVICOS!$A$3:$A$31,0))))</f>
        <v/>
      </c>
      <c r="L141" s="9" t="str">
        <f t="shared" si="12"/>
        <v/>
      </c>
      <c r="M141" s="9" t="str">
        <f t="shared" si="13"/>
        <v/>
      </c>
      <c r="N141" s="7" t="str">
        <f>IF(D141="","",IF(COUNTIF(SERVICOS!$A$3:$A$31,D141)=0,"",INDEX(SERVICOS!$E$3:$E$31,MATCH(D141,SERVICOS!$A$3:$A$31,0))))</f>
        <v/>
      </c>
      <c r="O141" s="2"/>
      <c r="P141" s="10" t="str">
        <f t="shared" si="14"/>
        <v/>
      </c>
      <c r="Q141" s="2"/>
      <c r="R141" s="10" t="str">
        <f t="shared" si="15"/>
        <v/>
      </c>
      <c r="S141" s="11" t="str">
        <f t="shared" si="16"/>
        <v/>
      </c>
      <c r="T141" s="1"/>
      <c r="U141" s="4"/>
      <c r="V141" s="1"/>
      <c r="W141" s="4"/>
      <c r="X141" s="3"/>
      <c r="Y141" s="8" t="str">
        <f ca="1">IF(A141="","",IF(H141&lt;&gt;"Agendado","",IF(A141&lt;TODAY(),"AGENDAMENTO PASSADO",IF(A141=TODAY(),"HOJE",IF(A141=TODAY()+1,IF(I141="Pendente","AMANHÃ - CONFIRMAR","AMANHÃ"),IF(A141&lt;=TODAY()+CONFIG!$B$5,"PRÓXIMOS "&amp;CONFIG!$B$5&amp;" DIAS",""))))))</f>
        <v/>
      </c>
      <c r="Z141" s="11" t="str">
        <f t="shared" si="17"/>
        <v/>
      </c>
    </row>
    <row r="142" spans="1:26">
      <c r="A142" s="4"/>
      <c r="B142" s="5"/>
      <c r="C142" s="1"/>
      <c r="D142" s="1"/>
      <c r="E142" s="1"/>
      <c r="F142" s="1"/>
      <c r="G142" s="1"/>
      <c r="H142" s="1"/>
      <c r="I142" s="1"/>
      <c r="J142" s="6" t="str">
        <f>IF(D142="","",IF(COUNTIF(SERVICOS!$A$3:$A$31,D142)=0,"",INDEX(SERVICOS!$C$3:$C$31,MATCH(D142,SERVICOS!$A$3:$A$31,0))))</f>
        <v/>
      </c>
      <c r="K142" s="6" t="str">
        <f>IF(D142="","",IF(COUNTIF(SERVICOS!$A$3:$A$31,D142)=0,"",INDEX(SERVICOS!$D$3:$D$31,MATCH(D142,SERVICOS!$A$3:$A$31,0))))</f>
        <v/>
      </c>
      <c r="L142" s="9" t="str">
        <f t="shared" si="12"/>
        <v/>
      </c>
      <c r="M142" s="9" t="str">
        <f t="shared" si="13"/>
        <v/>
      </c>
      <c r="N142" s="7" t="str">
        <f>IF(D142="","",IF(COUNTIF(SERVICOS!$A$3:$A$31,D142)=0,"",INDEX(SERVICOS!$E$3:$E$31,MATCH(D142,SERVICOS!$A$3:$A$31,0))))</f>
        <v/>
      </c>
      <c r="O142" s="2"/>
      <c r="P142" s="10" t="str">
        <f t="shared" si="14"/>
        <v/>
      </c>
      <c r="Q142" s="2"/>
      <c r="R142" s="10" t="str">
        <f t="shared" si="15"/>
        <v/>
      </c>
      <c r="S142" s="11" t="str">
        <f t="shared" si="16"/>
        <v/>
      </c>
      <c r="T142" s="1"/>
      <c r="U142" s="4"/>
      <c r="V142" s="1"/>
      <c r="W142" s="4"/>
      <c r="X142" s="3"/>
      <c r="Y142" s="8" t="str">
        <f ca="1">IF(A142="","",IF(H142&lt;&gt;"Agendado","",IF(A142&lt;TODAY(),"AGENDAMENTO PASSADO",IF(A142=TODAY(),"HOJE",IF(A142=TODAY()+1,IF(I142="Pendente","AMANHÃ - CONFIRMAR","AMANHÃ"),IF(A142&lt;=TODAY()+CONFIG!$B$5,"PRÓXIMOS "&amp;CONFIG!$B$5&amp;" DIAS",""))))))</f>
        <v/>
      </c>
      <c r="Z142" s="11" t="str">
        <f t="shared" si="17"/>
        <v/>
      </c>
    </row>
    <row r="143" spans="1:26">
      <c r="A143" s="4"/>
      <c r="B143" s="5"/>
      <c r="C143" s="1"/>
      <c r="D143" s="1"/>
      <c r="E143" s="1"/>
      <c r="F143" s="1"/>
      <c r="G143" s="1"/>
      <c r="H143" s="1"/>
      <c r="I143" s="1"/>
      <c r="J143" s="6" t="str">
        <f>IF(D143="","",IF(COUNTIF(SERVICOS!$A$3:$A$31,D143)=0,"",INDEX(SERVICOS!$C$3:$C$31,MATCH(D143,SERVICOS!$A$3:$A$31,0))))</f>
        <v/>
      </c>
      <c r="K143" s="6" t="str">
        <f>IF(D143="","",IF(COUNTIF(SERVICOS!$A$3:$A$31,D143)=0,"",INDEX(SERVICOS!$D$3:$D$31,MATCH(D143,SERVICOS!$A$3:$A$31,0))))</f>
        <v/>
      </c>
      <c r="L143" s="9" t="str">
        <f t="shared" si="12"/>
        <v/>
      </c>
      <c r="M143" s="9" t="str">
        <f t="shared" si="13"/>
        <v/>
      </c>
      <c r="N143" s="7" t="str">
        <f>IF(D143="","",IF(COUNTIF(SERVICOS!$A$3:$A$31,D143)=0,"",INDEX(SERVICOS!$E$3:$E$31,MATCH(D143,SERVICOS!$A$3:$A$31,0))))</f>
        <v/>
      </c>
      <c r="O143" s="2"/>
      <c r="P143" s="10" t="str">
        <f t="shared" si="14"/>
        <v/>
      </c>
      <c r="Q143" s="2"/>
      <c r="R143" s="10" t="str">
        <f t="shared" si="15"/>
        <v/>
      </c>
      <c r="S143" s="11" t="str">
        <f t="shared" si="16"/>
        <v/>
      </c>
      <c r="T143" s="1"/>
      <c r="U143" s="4"/>
      <c r="V143" s="1"/>
      <c r="W143" s="4"/>
      <c r="X143" s="3"/>
      <c r="Y143" s="8" t="str">
        <f ca="1">IF(A143="","",IF(H143&lt;&gt;"Agendado","",IF(A143&lt;TODAY(),"AGENDAMENTO PASSADO",IF(A143=TODAY(),"HOJE",IF(A143=TODAY()+1,IF(I143="Pendente","AMANHÃ - CONFIRMAR","AMANHÃ"),IF(A143&lt;=TODAY()+CONFIG!$B$5,"PRÓXIMOS "&amp;CONFIG!$B$5&amp;" DIAS",""))))))</f>
        <v/>
      </c>
      <c r="Z143" s="11" t="str">
        <f t="shared" si="17"/>
        <v/>
      </c>
    </row>
    <row r="144" spans="1:26">
      <c r="A144" s="4"/>
      <c r="B144" s="5"/>
      <c r="C144" s="1"/>
      <c r="D144" s="1"/>
      <c r="E144" s="1"/>
      <c r="F144" s="1"/>
      <c r="G144" s="1"/>
      <c r="H144" s="1"/>
      <c r="I144" s="1"/>
      <c r="J144" s="6" t="str">
        <f>IF(D144="","",IF(COUNTIF(SERVICOS!$A$3:$A$31,D144)=0,"",INDEX(SERVICOS!$C$3:$C$31,MATCH(D144,SERVICOS!$A$3:$A$31,0))))</f>
        <v/>
      </c>
      <c r="K144" s="6" t="str">
        <f>IF(D144="","",IF(COUNTIF(SERVICOS!$A$3:$A$31,D144)=0,"",INDEX(SERVICOS!$D$3:$D$31,MATCH(D144,SERVICOS!$A$3:$A$31,0))))</f>
        <v/>
      </c>
      <c r="L144" s="9" t="str">
        <f t="shared" si="12"/>
        <v/>
      </c>
      <c r="M144" s="9" t="str">
        <f t="shared" si="13"/>
        <v/>
      </c>
      <c r="N144" s="7" t="str">
        <f>IF(D144="","",IF(COUNTIF(SERVICOS!$A$3:$A$31,D144)=0,"",INDEX(SERVICOS!$E$3:$E$31,MATCH(D144,SERVICOS!$A$3:$A$31,0))))</f>
        <v/>
      </c>
      <c r="O144" s="2"/>
      <c r="P144" s="10" t="str">
        <f t="shared" si="14"/>
        <v/>
      </c>
      <c r="Q144" s="2"/>
      <c r="R144" s="10" t="str">
        <f t="shared" si="15"/>
        <v/>
      </c>
      <c r="S144" s="11" t="str">
        <f t="shared" si="16"/>
        <v/>
      </c>
      <c r="T144" s="1"/>
      <c r="U144" s="4"/>
      <c r="V144" s="1"/>
      <c r="W144" s="4"/>
      <c r="X144" s="3"/>
      <c r="Y144" s="8" t="str">
        <f ca="1">IF(A144="","",IF(H144&lt;&gt;"Agendado","",IF(A144&lt;TODAY(),"AGENDAMENTO PASSADO",IF(A144=TODAY(),"HOJE",IF(A144=TODAY()+1,IF(I144="Pendente","AMANHÃ - CONFIRMAR","AMANHÃ"),IF(A144&lt;=TODAY()+CONFIG!$B$5,"PRÓXIMOS "&amp;CONFIG!$B$5&amp;" DIAS",""))))))</f>
        <v/>
      </c>
      <c r="Z144" s="11" t="str">
        <f t="shared" si="17"/>
        <v/>
      </c>
    </row>
    <row r="145" spans="1:26">
      <c r="A145" s="4"/>
      <c r="B145" s="5"/>
      <c r="C145" s="1"/>
      <c r="D145" s="1"/>
      <c r="E145" s="1"/>
      <c r="F145" s="1"/>
      <c r="G145" s="1"/>
      <c r="H145" s="1"/>
      <c r="I145" s="1"/>
      <c r="J145" s="6" t="str">
        <f>IF(D145="","",IF(COUNTIF(SERVICOS!$A$3:$A$31,D145)=0,"",INDEX(SERVICOS!$C$3:$C$31,MATCH(D145,SERVICOS!$A$3:$A$31,0))))</f>
        <v/>
      </c>
      <c r="K145" s="6" t="str">
        <f>IF(D145="","",IF(COUNTIF(SERVICOS!$A$3:$A$31,D145)=0,"",INDEX(SERVICOS!$D$3:$D$31,MATCH(D145,SERVICOS!$A$3:$A$31,0))))</f>
        <v/>
      </c>
      <c r="L145" s="9" t="str">
        <f t="shared" si="12"/>
        <v/>
      </c>
      <c r="M145" s="9" t="str">
        <f t="shared" si="13"/>
        <v/>
      </c>
      <c r="N145" s="7" t="str">
        <f>IF(D145="","",IF(COUNTIF(SERVICOS!$A$3:$A$31,D145)=0,"",INDEX(SERVICOS!$E$3:$E$31,MATCH(D145,SERVICOS!$A$3:$A$31,0))))</f>
        <v/>
      </c>
      <c r="O145" s="2"/>
      <c r="P145" s="10" t="str">
        <f t="shared" si="14"/>
        <v/>
      </c>
      <c r="Q145" s="2"/>
      <c r="R145" s="10" t="str">
        <f t="shared" si="15"/>
        <v/>
      </c>
      <c r="S145" s="11" t="str">
        <f t="shared" si="16"/>
        <v/>
      </c>
      <c r="T145" s="1"/>
      <c r="U145" s="4"/>
      <c r="V145" s="1"/>
      <c r="W145" s="4"/>
      <c r="X145" s="3"/>
      <c r="Y145" s="8" t="str">
        <f ca="1">IF(A145="","",IF(H145&lt;&gt;"Agendado","",IF(A145&lt;TODAY(),"AGENDAMENTO PASSADO",IF(A145=TODAY(),"HOJE",IF(A145=TODAY()+1,IF(I145="Pendente","AMANHÃ - CONFIRMAR","AMANHÃ"),IF(A145&lt;=TODAY()+CONFIG!$B$5,"PRÓXIMOS "&amp;CONFIG!$B$5&amp;" DIAS",""))))))</f>
        <v/>
      </c>
      <c r="Z145" s="11" t="str">
        <f t="shared" si="17"/>
        <v/>
      </c>
    </row>
    <row r="146" spans="1:26">
      <c r="A146" s="4"/>
      <c r="B146" s="5"/>
      <c r="C146" s="1"/>
      <c r="D146" s="1"/>
      <c r="E146" s="1"/>
      <c r="F146" s="1"/>
      <c r="G146" s="1"/>
      <c r="H146" s="1"/>
      <c r="I146" s="1"/>
      <c r="J146" s="6" t="str">
        <f>IF(D146="","",IF(COUNTIF(SERVICOS!$A$3:$A$31,D146)=0,"",INDEX(SERVICOS!$C$3:$C$31,MATCH(D146,SERVICOS!$A$3:$A$31,0))))</f>
        <v/>
      </c>
      <c r="K146" s="6" t="str">
        <f>IF(D146="","",IF(COUNTIF(SERVICOS!$A$3:$A$31,D146)=0,"",INDEX(SERVICOS!$D$3:$D$31,MATCH(D146,SERVICOS!$A$3:$A$31,0))))</f>
        <v/>
      </c>
      <c r="L146" s="9" t="str">
        <f t="shared" si="12"/>
        <v/>
      </c>
      <c r="M146" s="9" t="str">
        <f t="shared" si="13"/>
        <v/>
      </c>
      <c r="N146" s="7" t="str">
        <f>IF(D146="","",IF(COUNTIF(SERVICOS!$A$3:$A$31,D146)=0,"",INDEX(SERVICOS!$E$3:$E$31,MATCH(D146,SERVICOS!$A$3:$A$31,0))))</f>
        <v/>
      </c>
      <c r="O146" s="2"/>
      <c r="P146" s="10" t="str">
        <f t="shared" si="14"/>
        <v/>
      </c>
      <c r="Q146" s="2"/>
      <c r="R146" s="10" t="str">
        <f t="shared" si="15"/>
        <v/>
      </c>
      <c r="S146" s="11" t="str">
        <f t="shared" si="16"/>
        <v/>
      </c>
      <c r="T146" s="1"/>
      <c r="U146" s="4"/>
      <c r="V146" s="1"/>
      <c r="W146" s="4"/>
      <c r="X146" s="3"/>
      <c r="Y146" s="8" t="str">
        <f ca="1">IF(A146="","",IF(H146&lt;&gt;"Agendado","",IF(A146&lt;TODAY(),"AGENDAMENTO PASSADO",IF(A146=TODAY(),"HOJE",IF(A146=TODAY()+1,IF(I146="Pendente","AMANHÃ - CONFIRMAR","AMANHÃ"),IF(A146&lt;=TODAY()+CONFIG!$B$5,"PRÓXIMOS "&amp;CONFIG!$B$5&amp;" DIAS",""))))))</f>
        <v/>
      </c>
      <c r="Z146" s="11" t="str">
        <f t="shared" si="17"/>
        <v/>
      </c>
    </row>
    <row r="147" spans="1:26">
      <c r="A147" s="4"/>
      <c r="B147" s="5"/>
      <c r="C147" s="1"/>
      <c r="D147" s="1"/>
      <c r="E147" s="1"/>
      <c r="F147" s="1"/>
      <c r="G147" s="1"/>
      <c r="H147" s="1"/>
      <c r="I147" s="1"/>
      <c r="J147" s="6" t="str">
        <f>IF(D147="","",IF(COUNTIF(SERVICOS!$A$3:$A$31,D147)=0,"",INDEX(SERVICOS!$C$3:$C$31,MATCH(D147,SERVICOS!$A$3:$A$31,0))))</f>
        <v/>
      </c>
      <c r="K147" s="6" t="str">
        <f>IF(D147="","",IF(COUNTIF(SERVICOS!$A$3:$A$31,D147)=0,"",INDEX(SERVICOS!$D$3:$D$31,MATCH(D147,SERVICOS!$A$3:$A$31,0))))</f>
        <v/>
      </c>
      <c r="L147" s="9" t="str">
        <f t="shared" si="12"/>
        <v/>
      </c>
      <c r="M147" s="9" t="str">
        <f t="shared" si="13"/>
        <v/>
      </c>
      <c r="N147" s="7" t="str">
        <f>IF(D147="","",IF(COUNTIF(SERVICOS!$A$3:$A$31,D147)=0,"",INDEX(SERVICOS!$E$3:$E$31,MATCH(D147,SERVICOS!$A$3:$A$31,0))))</f>
        <v/>
      </c>
      <c r="O147" s="2"/>
      <c r="P147" s="10" t="str">
        <f t="shared" si="14"/>
        <v/>
      </c>
      <c r="Q147" s="2"/>
      <c r="R147" s="10" t="str">
        <f t="shared" si="15"/>
        <v/>
      </c>
      <c r="S147" s="11" t="str">
        <f t="shared" si="16"/>
        <v/>
      </c>
      <c r="T147" s="1"/>
      <c r="U147" s="4"/>
      <c r="V147" s="1"/>
      <c r="W147" s="4"/>
      <c r="X147" s="3"/>
      <c r="Y147" s="8" t="str">
        <f ca="1">IF(A147="","",IF(H147&lt;&gt;"Agendado","",IF(A147&lt;TODAY(),"AGENDAMENTO PASSADO",IF(A147=TODAY(),"HOJE",IF(A147=TODAY()+1,IF(I147="Pendente","AMANHÃ - CONFIRMAR","AMANHÃ"),IF(A147&lt;=TODAY()+CONFIG!$B$5,"PRÓXIMOS "&amp;CONFIG!$B$5&amp;" DIAS",""))))))</f>
        <v/>
      </c>
      <c r="Z147" s="11" t="str">
        <f t="shared" si="17"/>
        <v/>
      </c>
    </row>
    <row r="148" spans="1:26">
      <c r="A148" s="4"/>
      <c r="B148" s="5"/>
      <c r="C148" s="1"/>
      <c r="D148" s="1"/>
      <c r="E148" s="1"/>
      <c r="F148" s="1"/>
      <c r="G148" s="1"/>
      <c r="H148" s="1"/>
      <c r="I148" s="1"/>
      <c r="J148" s="6" t="str">
        <f>IF(D148="","",IF(COUNTIF(SERVICOS!$A$3:$A$31,D148)=0,"",INDEX(SERVICOS!$C$3:$C$31,MATCH(D148,SERVICOS!$A$3:$A$31,0))))</f>
        <v/>
      </c>
      <c r="K148" s="6" t="str">
        <f>IF(D148="","",IF(COUNTIF(SERVICOS!$A$3:$A$31,D148)=0,"",INDEX(SERVICOS!$D$3:$D$31,MATCH(D148,SERVICOS!$A$3:$A$31,0))))</f>
        <v/>
      </c>
      <c r="L148" s="9" t="str">
        <f t="shared" si="12"/>
        <v/>
      </c>
      <c r="M148" s="9" t="str">
        <f t="shared" si="13"/>
        <v/>
      </c>
      <c r="N148" s="7" t="str">
        <f>IF(D148="","",IF(COUNTIF(SERVICOS!$A$3:$A$31,D148)=0,"",INDEX(SERVICOS!$E$3:$E$31,MATCH(D148,SERVICOS!$A$3:$A$31,0))))</f>
        <v/>
      </c>
      <c r="O148" s="2"/>
      <c r="P148" s="10" t="str">
        <f t="shared" si="14"/>
        <v/>
      </c>
      <c r="Q148" s="2"/>
      <c r="R148" s="10" t="str">
        <f t="shared" si="15"/>
        <v/>
      </c>
      <c r="S148" s="11" t="str">
        <f t="shared" si="16"/>
        <v/>
      </c>
      <c r="T148" s="1"/>
      <c r="U148" s="4"/>
      <c r="V148" s="1"/>
      <c r="W148" s="4"/>
      <c r="X148" s="3"/>
      <c r="Y148" s="8" t="str">
        <f ca="1">IF(A148="","",IF(H148&lt;&gt;"Agendado","",IF(A148&lt;TODAY(),"AGENDAMENTO PASSADO",IF(A148=TODAY(),"HOJE",IF(A148=TODAY()+1,IF(I148="Pendente","AMANHÃ - CONFIRMAR","AMANHÃ"),IF(A148&lt;=TODAY()+CONFIG!$B$5,"PRÓXIMOS "&amp;CONFIG!$B$5&amp;" DIAS",""))))))</f>
        <v/>
      </c>
      <c r="Z148" s="11" t="str">
        <f t="shared" si="17"/>
        <v/>
      </c>
    </row>
    <row r="149" spans="1:26">
      <c r="A149" s="4"/>
      <c r="B149" s="5"/>
      <c r="C149" s="1"/>
      <c r="D149" s="1"/>
      <c r="E149" s="1"/>
      <c r="F149" s="1"/>
      <c r="G149" s="1"/>
      <c r="H149" s="1"/>
      <c r="I149" s="1"/>
      <c r="J149" s="6" t="str">
        <f>IF(D149="","",IF(COUNTIF(SERVICOS!$A$3:$A$31,D149)=0,"",INDEX(SERVICOS!$C$3:$C$31,MATCH(D149,SERVICOS!$A$3:$A$31,0))))</f>
        <v/>
      </c>
      <c r="K149" s="6" t="str">
        <f>IF(D149="","",IF(COUNTIF(SERVICOS!$A$3:$A$31,D149)=0,"",INDEX(SERVICOS!$D$3:$D$31,MATCH(D149,SERVICOS!$A$3:$A$31,0))))</f>
        <v/>
      </c>
      <c r="L149" s="9" t="str">
        <f t="shared" si="12"/>
        <v/>
      </c>
      <c r="M149" s="9" t="str">
        <f t="shared" si="13"/>
        <v/>
      </c>
      <c r="N149" s="7" t="str">
        <f>IF(D149="","",IF(COUNTIF(SERVICOS!$A$3:$A$31,D149)=0,"",INDEX(SERVICOS!$E$3:$E$31,MATCH(D149,SERVICOS!$A$3:$A$31,0))))</f>
        <v/>
      </c>
      <c r="O149" s="2"/>
      <c r="P149" s="10" t="str">
        <f t="shared" si="14"/>
        <v/>
      </c>
      <c r="Q149" s="2"/>
      <c r="R149" s="10" t="str">
        <f t="shared" si="15"/>
        <v/>
      </c>
      <c r="S149" s="11" t="str">
        <f t="shared" si="16"/>
        <v/>
      </c>
      <c r="T149" s="1"/>
      <c r="U149" s="4"/>
      <c r="V149" s="1"/>
      <c r="W149" s="4"/>
      <c r="X149" s="3"/>
      <c r="Y149" s="8" t="str">
        <f ca="1">IF(A149="","",IF(H149&lt;&gt;"Agendado","",IF(A149&lt;TODAY(),"AGENDAMENTO PASSADO",IF(A149=TODAY(),"HOJE",IF(A149=TODAY()+1,IF(I149="Pendente","AMANHÃ - CONFIRMAR","AMANHÃ"),IF(A149&lt;=TODAY()+CONFIG!$B$5,"PRÓXIMOS "&amp;CONFIG!$B$5&amp;" DIAS",""))))))</f>
        <v/>
      </c>
      <c r="Z149" s="11" t="str">
        <f t="shared" si="17"/>
        <v/>
      </c>
    </row>
    <row r="150" spans="1:26">
      <c r="A150" s="4"/>
      <c r="B150" s="5"/>
      <c r="C150" s="1"/>
      <c r="D150" s="1"/>
      <c r="E150" s="1"/>
      <c r="F150" s="1"/>
      <c r="G150" s="1"/>
      <c r="H150" s="1"/>
      <c r="I150" s="1"/>
      <c r="J150" s="6" t="str">
        <f>IF(D150="","",IF(COUNTIF(SERVICOS!$A$3:$A$31,D150)=0,"",INDEX(SERVICOS!$C$3:$C$31,MATCH(D150,SERVICOS!$A$3:$A$31,0))))</f>
        <v/>
      </c>
      <c r="K150" s="6" t="str">
        <f>IF(D150="","",IF(COUNTIF(SERVICOS!$A$3:$A$31,D150)=0,"",INDEX(SERVICOS!$D$3:$D$31,MATCH(D150,SERVICOS!$A$3:$A$31,0))))</f>
        <v/>
      </c>
      <c r="L150" s="9" t="str">
        <f t="shared" si="12"/>
        <v/>
      </c>
      <c r="M150" s="9" t="str">
        <f t="shared" si="13"/>
        <v/>
      </c>
      <c r="N150" s="7" t="str">
        <f>IF(D150="","",IF(COUNTIF(SERVICOS!$A$3:$A$31,D150)=0,"",INDEX(SERVICOS!$E$3:$E$31,MATCH(D150,SERVICOS!$A$3:$A$31,0))))</f>
        <v/>
      </c>
      <c r="O150" s="2"/>
      <c r="P150" s="10" t="str">
        <f t="shared" si="14"/>
        <v/>
      </c>
      <c r="Q150" s="2"/>
      <c r="R150" s="10" t="str">
        <f t="shared" si="15"/>
        <v/>
      </c>
      <c r="S150" s="11" t="str">
        <f t="shared" si="16"/>
        <v/>
      </c>
      <c r="T150" s="1"/>
      <c r="U150" s="4"/>
      <c r="V150" s="1"/>
      <c r="W150" s="4"/>
      <c r="X150" s="3"/>
      <c r="Y150" s="8" t="str">
        <f ca="1">IF(A150="","",IF(H150&lt;&gt;"Agendado","",IF(A150&lt;TODAY(),"AGENDAMENTO PASSADO",IF(A150=TODAY(),"HOJE",IF(A150=TODAY()+1,IF(I150="Pendente","AMANHÃ - CONFIRMAR","AMANHÃ"),IF(A150&lt;=TODAY()+CONFIG!$B$5,"PRÓXIMOS "&amp;CONFIG!$B$5&amp;" DIAS",""))))))</f>
        <v/>
      </c>
      <c r="Z150" s="11" t="str">
        <f t="shared" si="17"/>
        <v/>
      </c>
    </row>
    <row r="151" spans="1:26">
      <c r="A151" s="4"/>
      <c r="B151" s="5"/>
      <c r="C151" s="1"/>
      <c r="D151" s="1"/>
      <c r="E151" s="1"/>
      <c r="F151" s="1"/>
      <c r="G151" s="1"/>
      <c r="H151" s="1"/>
      <c r="I151" s="1"/>
      <c r="J151" s="6" t="str">
        <f>IF(D151="","",IF(COUNTIF(SERVICOS!$A$3:$A$31,D151)=0,"",INDEX(SERVICOS!$C$3:$C$31,MATCH(D151,SERVICOS!$A$3:$A$31,0))))</f>
        <v/>
      </c>
      <c r="K151" s="6" t="str">
        <f>IF(D151="","",IF(COUNTIF(SERVICOS!$A$3:$A$31,D151)=0,"",INDEX(SERVICOS!$D$3:$D$31,MATCH(D151,SERVICOS!$A$3:$A$31,0))))</f>
        <v/>
      </c>
      <c r="L151" s="9" t="str">
        <f t="shared" si="12"/>
        <v/>
      </c>
      <c r="M151" s="9" t="str">
        <f t="shared" si="13"/>
        <v/>
      </c>
      <c r="N151" s="7" t="str">
        <f>IF(D151="","",IF(COUNTIF(SERVICOS!$A$3:$A$31,D151)=0,"",INDEX(SERVICOS!$E$3:$E$31,MATCH(D151,SERVICOS!$A$3:$A$31,0))))</f>
        <v/>
      </c>
      <c r="O151" s="2"/>
      <c r="P151" s="10" t="str">
        <f t="shared" si="14"/>
        <v/>
      </c>
      <c r="Q151" s="2"/>
      <c r="R151" s="10" t="str">
        <f t="shared" si="15"/>
        <v/>
      </c>
      <c r="S151" s="11" t="str">
        <f t="shared" si="16"/>
        <v/>
      </c>
      <c r="T151" s="1"/>
      <c r="U151" s="4"/>
      <c r="V151" s="1"/>
      <c r="W151" s="4"/>
      <c r="X151" s="3"/>
      <c r="Y151" s="8" t="str">
        <f ca="1">IF(A151="","",IF(H151&lt;&gt;"Agendado","",IF(A151&lt;TODAY(),"AGENDAMENTO PASSADO",IF(A151=TODAY(),"HOJE",IF(A151=TODAY()+1,IF(I151="Pendente","AMANHÃ - CONFIRMAR","AMANHÃ"),IF(A151&lt;=TODAY()+CONFIG!$B$5,"PRÓXIMOS "&amp;CONFIG!$B$5&amp;" DIAS",""))))))</f>
        <v/>
      </c>
      <c r="Z151" s="11" t="str">
        <f t="shared" si="17"/>
        <v/>
      </c>
    </row>
    <row r="152" spans="1:26">
      <c r="A152" s="4"/>
      <c r="B152" s="5"/>
      <c r="C152" s="1"/>
      <c r="D152" s="1"/>
      <c r="E152" s="1"/>
      <c r="F152" s="1"/>
      <c r="G152" s="1"/>
      <c r="H152" s="1"/>
      <c r="I152" s="1"/>
      <c r="J152" s="6" t="str">
        <f>IF(D152="","",IF(COUNTIF(SERVICOS!$A$3:$A$31,D152)=0,"",INDEX(SERVICOS!$C$3:$C$31,MATCH(D152,SERVICOS!$A$3:$A$31,0))))</f>
        <v/>
      </c>
      <c r="K152" s="6" t="str">
        <f>IF(D152="","",IF(COUNTIF(SERVICOS!$A$3:$A$31,D152)=0,"",INDEX(SERVICOS!$D$3:$D$31,MATCH(D152,SERVICOS!$A$3:$A$31,0))))</f>
        <v/>
      </c>
      <c r="L152" s="9" t="str">
        <f t="shared" si="12"/>
        <v/>
      </c>
      <c r="M152" s="9" t="str">
        <f t="shared" si="13"/>
        <v/>
      </c>
      <c r="N152" s="7" t="str">
        <f>IF(D152="","",IF(COUNTIF(SERVICOS!$A$3:$A$31,D152)=0,"",INDEX(SERVICOS!$E$3:$E$31,MATCH(D152,SERVICOS!$A$3:$A$31,0))))</f>
        <v/>
      </c>
      <c r="O152" s="2"/>
      <c r="P152" s="10" t="str">
        <f t="shared" si="14"/>
        <v/>
      </c>
      <c r="Q152" s="2"/>
      <c r="R152" s="10" t="str">
        <f t="shared" si="15"/>
        <v/>
      </c>
      <c r="S152" s="11" t="str">
        <f t="shared" si="16"/>
        <v/>
      </c>
      <c r="T152" s="1"/>
      <c r="U152" s="4"/>
      <c r="V152" s="1"/>
      <c r="W152" s="4"/>
      <c r="X152" s="3"/>
      <c r="Y152" s="8" t="str">
        <f ca="1">IF(A152="","",IF(H152&lt;&gt;"Agendado","",IF(A152&lt;TODAY(),"AGENDAMENTO PASSADO",IF(A152=TODAY(),"HOJE",IF(A152=TODAY()+1,IF(I152="Pendente","AMANHÃ - CONFIRMAR","AMANHÃ"),IF(A152&lt;=TODAY()+CONFIG!$B$5,"PRÓXIMOS "&amp;CONFIG!$B$5&amp;" DIAS",""))))))</f>
        <v/>
      </c>
      <c r="Z152" s="11" t="str">
        <f t="shared" si="17"/>
        <v/>
      </c>
    </row>
    <row r="153" spans="1:26">
      <c r="A153" s="4"/>
      <c r="B153" s="5"/>
      <c r="C153" s="1"/>
      <c r="D153" s="1"/>
      <c r="E153" s="1"/>
      <c r="F153" s="1"/>
      <c r="G153" s="1"/>
      <c r="H153" s="1"/>
      <c r="I153" s="1"/>
      <c r="J153" s="6" t="str">
        <f>IF(D153="","",IF(COUNTIF(SERVICOS!$A$3:$A$31,D153)=0,"",INDEX(SERVICOS!$C$3:$C$31,MATCH(D153,SERVICOS!$A$3:$A$31,0))))</f>
        <v/>
      </c>
      <c r="K153" s="6" t="str">
        <f>IF(D153="","",IF(COUNTIF(SERVICOS!$A$3:$A$31,D153)=0,"",INDEX(SERVICOS!$D$3:$D$31,MATCH(D153,SERVICOS!$A$3:$A$31,0))))</f>
        <v/>
      </c>
      <c r="L153" s="9" t="str">
        <f t="shared" si="12"/>
        <v/>
      </c>
      <c r="M153" s="9" t="str">
        <f t="shared" si="13"/>
        <v/>
      </c>
      <c r="N153" s="7" t="str">
        <f>IF(D153="","",IF(COUNTIF(SERVICOS!$A$3:$A$31,D153)=0,"",INDEX(SERVICOS!$E$3:$E$31,MATCH(D153,SERVICOS!$A$3:$A$31,0))))</f>
        <v/>
      </c>
      <c r="O153" s="2"/>
      <c r="P153" s="10" t="str">
        <f t="shared" si="14"/>
        <v/>
      </c>
      <c r="Q153" s="2"/>
      <c r="R153" s="10" t="str">
        <f t="shared" si="15"/>
        <v/>
      </c>
      <c r="S153" s="11" t="str">
        <f t="shared" si="16"/>
        <v/>
      </c>
      <c r="T153" s="1"/>
      <c r="U153" s="4"/>
      <c r="V153" s="1"/>
      <c r="W153" s="4"/>
      <c r="X153" s="3"/>
      <c r="Y153" s="8" t="str">
        <f ca="1">IF(A153="","",IF(H153&lt;&gt;"Agendado","",IF(A153&lt;TODAY(),"AGENDAMENTO PASSADO",IF(A153=TODAY(),"HOJE",IF(A153=TODAY()+1,IF(I153="Pendente","AMANHÃ - CONFIRMAR","AMANHÃ"),IF(A153&lt;=TODAY()+CONFIG!$B$5,"PRÓXIMOS "&amp;CONFIG!$B$5&amp;" DIAS",""))))))</f>
        <v/>
      </c>
      <c r="Z153" s="11" t="str">
        <f t="shared" si="17"/>
        <v/>
      </c>
    </row>
    <row r="154" spans="1:26">
      <c r="A154" s="4"/>
      <c r="B154" s="5"/>
      <c r="C154" s="1"/>
      <c r="D154" s="1"/>
      <c r="E154" s="1"/>
      <c r="F154" s="1"/>
      <c r="G154" s="1"/>
      <c r="H154" s="1"/>
      <c r="I154" s="1"/>
      <c r="J154" s="6" t="str">
        <f>IF(D154="","",IF(COUNTIF(SERVICOS!$A$3:$A$31,D154)=0,"",INDEX(SERVICOS!$C$3:$C$31,MATCH(D154,SERVICOS!$A$3:$A$31,0))))</f>
        <v/>
      </c>
      <c r="K154" s="6" t="str">
        <f>IF(D154="","",IF(COUNTIF(SERVICOS!$A$3:$A$31,D154)=0,"",INDEX(SERVICOS!$D$3:$D$31,MATCH(D154,SERVICOS!$A$3:$A$31,0))))</f>
        <v/>
      </c>
      <c r="L154" s="9" t="str">
        <f t="shared" si="12"/>
        <v/>
      </c>
      <c r="M154" s="9" t="str">
        <f t="shared" si="13"/>
        <v/>
      </c>
      <c r="N154" s="7" t="str">
        <f>IF(D154="","",IF(COUNTIF(SERVICOS!$A$3:$A$31,D154)=0,"",INDEX(SERVICOS!$E$3:$E$31,MATCH(D154,SERVICOS!$A$3:$A$31,0))))</f>
        <v/>
      </c>
      <c r="O154" s="2"/>
      <c r="P154" s="10" t="str">
        <f t="shared" si="14"/>
        <v/>
      </c>
      <c r="Q154" s="2"/>
      <c r="R154" s="10" t="str">
        <f t="shared" si="15"/>
        <v/>
      </c>
      <c r="S154" s="11" t="str">
        <f t="shared" si="16"/>
        <v/>
      </c>
      <c r="T154" s="1"/>
      <c r="U154" s="4"/>
      <c r="V154" s="1"/>
      <c r="W154" s="4"/>
      <c r="X154" s="3"/>
      <c r="Y154" s="8" t="str">
        <f ca="1">IF(A154="","",IF(H154&lt;&gt;"Agendado","",IF(A154&lt;TODAY(),"AGENDAMENTO PASSADO",IF(A154=TODAY(),"HOJE",IF(A154=TODAY()+1,IF(I154="Pendente","AMANHÃ - CONFIRMAR","AMANHÃ"),IF(A154&lt;=TODAY()+CONFIG!$B$5,"PRÓXIMOS "&amp;CONFIG!$B$5&amp;" DIAS",""))))))</f>
        <v/>
      </c>
      <c r="Z154" s="11" t="str">
        <f t="shared" si="17"/>
        <v/>
      </c>
    </row>
    <row r="155" spans="1:26">
      <c r="A155" s="4"/>
      <c r="B155" s="5"/>
      <c r="C155" s="1"/>
      <c r="D155" s="1"/>
      <c r="E155" s="1"/>
      <c r="F155" s="1"/>
      <c r="G155" s="1"/>
      <c r="H155" s="1"/>
      <c r="I155" s="1"/>
      <c r="J155" s="6" t="str">
        <f>IF(D155="","",IF(COUNTIF(SERVICOS!$A$3:$A$31,D155)=0,"",INDEX(SERVICOS!$C$3:$C$31,MATCH(D155,SERVICOS!$A$3:$A$31,0))))</f>
        <v/>
      </c>
      <c r="K155" s="6" t="str">
        <f>IF(D155="","",IF(COUNTIF(SERVICOS!$A$3:$A$31,D155)=0,"",INDEX(SERVICOS!$D$3:$D$31,MATCH(D155,SERVICOS!$A$3:$A$31,0))))</f>
        <v/>
      </c>
      <c r="L155" s="9" t="str">
        <f t="shared" si="12"/>
        <v/>
      </c>
      <c r="M155" s="9" t="str">
        <f t="shared" si="13"/>
        <v/>
      </c>
      <c r="N155" s="7" t="str">
        <f>IF(D155="","",IF(COUNTIF(SERVICOS!$A$3:$A$31,D155)=0,"",INDEX(SERVICOS!$E$3:$E$31,MATCH(D155,SERVICOS!$A$3:$A$31,0))))</f>
        <v/>
      </c>
      <c r="O155" s="2"/>
      <c r="P155" s="10" t="str">
        <f t="shared" si="14"/>
        <v/>
      </c>
      <c r="Q155" s="2"/>
      <c r="R155" s="10" t="str">
        <f t="shared" si="15"/>
        <v/>
      </c>
      <c r="S155" s="11" t="str">
        <f t="shared" si="16"/>
        <v/>
      </c>
      <c r="T155" s="1"/>
      <c r="U155" s="4"/>
      <c r="V155" s="1"/>
      <c r="W155" s="4"/>
      <c r="X155" s="3"/>
      <c r="Y155" s="8" t="str">
        <f ca="1">IF(A155="","",IF(H155&lt;&gt;"Agendado","",IF(A155&lt;TODAY(),"AGENDAMENTO PASSADO",IF(A155=TODAY(),"HOJE",IF(A155=TODAY()+1,IF(I155="Pendente","AMANHÃ - CONFIRMAR","AMANHÃ"),IF(A155&lt;=TODAY()+CONFIG!$B$5,"PRÓXIMOS "&amp;CONFIG!$B$5&amp;" DIAS",""))))))</f>
        <v/>
      </c>
      <c r="Z155" s="11" t="str">
        <f t="shared" si="17"/>
        <v/>
      </c>
    </row>
    <row r="156" spans="1:26">
      <c r="A156" s="4"/>
      <c r="B156" s="5"/>
      <c r="C156" s="1"/>
      <c r="D156" s="1"/>
      <c r="E156" s="1"/>
      <c r="F156" s="1"/>
      <c r="G156" s="1"/>
      <c r="H156" s="1"/>
      <c r="I156" s="1"/>
      <c r="J156" s="6" t="str">
        <f>IF(D156="","",IF(COUNTIF(SERVICOS!$A$3:$A$31,D156)=0,"",INDEX(SERVICOS!$C$3:$C$31,MATCH(D156,SERVICOS!$A$3:$A$31,0))))</f>
        <v/>
      </c>
      <c r="K156" s="6" t="str">
        <f>IF(D156="","",IF(COUNTIF(SERVICOS!$A$3:$A$31,D156)=0,"",INDEX(SERVICOS!$D$3:$D$31,MATCH(D156,SERVICOS!$A$3:$A$31,0))))</f>
        <v/>
      </c>
      <c r="L156" s="9" t="str">
        <f t="shared" si="12"/>
        <v/>
      </c>
      <c r="M156" s="9" t="str">
        <f t="shared" si="13"/>
        <v/>
      </c>
      <c r="N156" s="7" t="str">
        <f>IF(D156="","",IF(COUNTIF(SERVICOS!$A$3:$A$31,D156)=0,"",INDEX(SERVICOS!$E$3:$E$31,MATCH(D156,SERVICOS!$A$3:$A$31,0))))</f>
        <v/>
      </c>
      <c r="O156" s="2"/>
      <c r="P156" s="10" t="str">
        <f t="shared" si="14"/>
        <v/>
      </c>
      <c r="Q156" s="2"/>
      <c r="R156" s="10" t="str">
        <f t="shared" si="15"/>
        <v/>
      </c>
      <c r="S156" s="11" t="str">
        <f t="shared" si="16"/>
        <v/>
      </c>
      <c r="T156" s="1"/>
      <c r="U156" s="4"/>
      <c r="V156" s="1"/>
      <c r="W156" s="4"/>
      <c r="X156" s="3"/>
      <c r="Y156" s="8" t="str">
        <f ca="1">IF(A156="","",IF(H156&lt;&gt;"Agendado","",IF(A156&lt;TODAY(),"AGENDAMENTO PASSADO",IF(A156=TODAY(),"HOJE",IF(A156=TODAY()+1,IF(I156="Pendente","AMANHÃ - CONFIRMAR","AMANHÃ"),IF(A156&lt;=TODAY()+CONFIG!$B$5,"PRÓXIMOS "&amp;CONFIG!$B$5&amp;" DIAS",""))))))</f>
        <v/>
      </c>
      <c r="Z156" s="11" t="str">
        <f t="shared" si="17"/>
        <v/>
      </c>
    </row>
    <row r="157" spans="1:26">
      <c r="A157" s="4"/>
      <c r="B157" s="5"/>
      <c r="C157" s="1"/>
      <c r="D157" s="1"/>
      <c r="E157" s="1"/>
      <c r="F157" s="1"/>
      <c r="G157" s="1"/>
      <c r="H157" s="1"/>
      <c r="I157" s="1"/>
      <c r="J157" s="6" t="str">
        <f>IF(D157="","",IF(COUNTIF(SERVICOS!$A$3:$A$31,D157)=0,"",INDEX(SERVICOS!$C$3:$C$31,MATCH(D157,SERVICOS!$A$3:$A$31,0))))</f>
        <v/>
      </c>
      <c r="K157" s="6" t="str">
        <f>IF(D157="","",IF(COUNTIF(SERVICOS!$A$3:$A$31,D157)=0,"",INDEX(SERVICOS!$D$3:$D$31,MATCH(D157,SERVICOS!$A$3:$A$31,0))))</f>
        <v/>
      </c>
      <c r="L157" s="9" t="str">
        <f t="shared" si="12"/>
        <v/>
      </c>
      <c r="M157" s="9" t="str">
        <f t="shared" si="13"/>
        <v/>
      </c>
      <c r="N157" s="7" t="str">
        <f>IF(D157="","",IF(COUNTIF(SERVICOS!$A$3:$A$31,D157)=0,"",INDEX(SERVICOS!$E$3:$E$31,MATCH(D157,SERVICOS!$A$3:$A$31,0))))</f>
        <v/>
      </c>
      <c r="O157" s="2"/>
      <c r="P157" s="10" t="str">
        <f t="shared" si="14"/>
        <v/>
      </c>
      <c r="Q157" s="2"/>
      <c r="R157" s="10" t="str">
        <f t="shared" si="15"/>
        <v/>
      </c>
      <c r="S157" s="11" t="str">
        <f t="shared" si="16"/>
        <v/>
      </c>
      <c r="T157" s="1"/>
      <c r="U157" s="4"/>
      <c r="V157" s="1"/>
      <c r="W157" s="4"/>
      <c r="X157" s="3"/>
      <c r="Y157" s="8" t="str">
        <f ca="1">IF(A157="","",IF(H157&lt;&gt;"Agendado","",IF(A157&lt;TODAY(),"AGENDAMENTO PASSADO",IF(A157=TODAY(),"HOJE",IF(A157=TODAY()+1,IF(I157="Pendente","AMANHÃ - CONFIRMAR","AMANHÃ"),IF(A157&lt;=TODAY()+CONFIG!$B$5,"PRÓXIMOS "&amp;CONFIG!$B$5&amp;" DIAS",""))))))</f>
        <v/>
      </c>
      <c r="Z157" s="11" t="str">
        <f t="shared" si="17"/>
        <v/>
      </c>
    </row>
    <row r="158" spans="1:26">
      <c r="A158" s="4"/>
      <c r="B158" s="5"/>
      <c r="C158" s="1"/>
      <c r="D158" s="1"/>
      <c r="E158" s="1"/>
      <c r="F158" s="1"/>
      <c r="G158" s="1"/>
      <c r="H158" s="1"/>
      <c r="I158" s="1"/>
      <c r="J158" s="6" t="str">
        <f>IF(D158="","",IF(COUNTIF(SERVICOS!$A$3:$A$31,D158)=0,"",INDEX(SERVICOS!$C$3:$C$31,MATCH(D158,SERVICOS!$A$3:$A$31,0))))</f>
        <v/>
      </c>
      <c r="K158" s="6" t="str">
        <f>IF(D158="","",IF(COUNTIF(SERVICOS!$A$3:$A$31,D158)=0,"",INDEX(SERVICOS!$D$3:$D$31,MATCH(D158,SERVICOS!$A$3:$A$31,0))))</f>
        <v/>
      </c>
      <c r="L158" s="9" t="str">
        <f t="shared" si="12"/>
        <v/>
      </c>
      <c r="M158" s="9" t="str">
        <f t="shared" si="13"/>
        <v/>
      </c>
      <c r="N158" s="7" t="str">
        <f>IF(D158="","",IF(COUNTIF(SERVICOS!$A$3:$A$31,D158)=0,"",INDEX(SERVICOS!$E$3:$E$31,MATCH(D158,SERVICOS!$A$3:$A$31,0))))</f>
        <v/>
      </c>
      <c r="O158" s="2"/>
      <c r="P158" s="10" t="str">
        <f t="shared" si="14"/>
        <v/>
      </c>
      <c r="Q158" s="2"/>
      <c r="R158" s="10" t="str">
        <f t="shared" si="15"/>
        <v/>
      </c>
      <c r="S158" s="11" t="str">
        <f t="shared" si="16"/>
        <v/>
      </c>
      <c r="T158" s="1"/>
      <c r="U158" s="4"/>
      <c r="V158" s="1"/>
      <c r="W158" s="4"/>
      <c r="X158" s="3"/>
      <c r="Y158" s="8" t="str">
        <f ca="1">IF(A158="","",IF(H158&lt;&gt;"Agendado","",IF(A158&lt;TODAY(),"AGENDAMENTO PASSADO",IF(A158=TODAY(),"HOJE",IF(A158=TODAY()+1,IF(I158="Pendente","AMANHÃ - CONFIRMAR","AMANHÃ"),IF(A158&lt;=TODAY()+CONFIG!$B$5,"PRÓXIMOS "&amp;CONFIG!$B$5&amp;" DIAS",""))))))</f>
        <v/>
      </c>
      <c r="Z158" s="11" t="str">
        <f t="shared" si="17"/>
        <v/>
      </c>
    </row>
    <row r="159" spans="1:26">
      <c r="A159" s="4"/>
      <c r="B159" s="5"/>
      <c r="C159" s="1"/>
      <c r="D159" s="1"/>
      <c r="E159" s="1"/>
      <c r="F159" s="1"/>
      <c r="G159" s="1"/>
      <c r="H159" s="1"/>
      <c r="I159" s="1"/>
      <c r="J159" s="6" t="str">
        <f>IF(D159="","",IF(COUNTIF(SERVICOS!$A$3:$A$31,D159)=0,"",INDEX(SERVICOS!$C$3:$C$31,MATCH(D159,SERVICOS!$A$3:$A$31,0))))</f>
        <v/>
      </c>
      <c r="K159" s="6" t="str">
        <f>IF(D159="","",IF(COUNTIF(SERVICOS!$A$3:$A$31,D159)=0,"",INDEX(SERVICOS!$D$3:$D$31,MATCH(D159,SERVICOS!$A$3:$A$31,0))))</f>
        <v/>
      </c>
      <c r="L159" s="9" t="str">
        <f t="shared" si="12"/>
        <v/>
      </c>
      <c r="M159" s="9" t="str">
        <f t="shared" si="13"/>
        <v/>
      </c>
      <c r="N159" s="7" t="str">
        <f>IF(D159="","",IF(COUNTIF(SERVICOS!$A$3:$A$31,D159)=0,"",INDEX(SERVICOS!$E$3:$E$31,MATCH(D159,SERVICOS!$A$3:$A$31,0))))</f>
        <v/>
      </c>
      <c r="O159" s="2"/>
      <c r="P159" s="10" t="str">
        <f t="shared" si="14"/>
        <v/>
      </c>
      <c r="Q159" s="2"/>
      <c r="R159" s="10" t="str">
        <f t="shared" si="15"/>
        <v/>
      </c>
      <c r="S159" s="11" t="str">
        <f t="shared" si="16"/>
        <v/>
      </c>
      <c r="T159" s="1"/>
      <c r="U159" s="4"/>
      <c r="V159" s="1"/>
      <c r="W159" s="4"/>
      <c r="X159" s="3"/>
      <c r="Y159" s="8" t="str">
        <f ca="1">IF(A159="","",IF(H159&lt;&gt;"Agendado","",IF(A159&lt;TODAY(),"AGENDAMENTO PASSADO",IF(A159=TODAY(),"HOJE",IF(A159=TODAY()+1,IF(I159="Pendente","AMANHÃ - CONFIRMAR","AMANHÃ"),IF(A159&lt;=TODAY()+CONFIG!$B$5,"PRÓXIMOS "&amp;CONFIG!$B$5&amp;" DIAS",""))))))</f>
        <v/>
      </c>
      <c r="Z159" s="11" t="str">
        <f t="shared" si="17"/>
        <v/>
      </c>
    </row>
    <row r="160" spans="1:26">
      <c r="A160" s="4"/>
      <c r="B160" s="5"/>
      <c r="C160" s="1"/>
      <c r="D160" s="1"/>
      <c r="E160" s="1"/>
      <c r="F160" s="1"/>
      <c r="G160" s="1"/>
      <c r="H160" s="1"/>
      <c r="I160" s="1"/>
      <c r="J160" s="6" t="str">
        <f>IF(D160="","",IF(COUNTIF(SERVICOS!$A$3:$A$31,D160)=0,"",INDEX(SERVICOS!$C$3:$C$31,MATCH(D160,SERVICOS!$A$3:$A$31,0))))</f>
        <v/>
      </c>
      <c r="K160" s="6" t="str">
        <f>IF(D160="","",IF(COUNTIF(SERVICOS!$A$3:$A$31,D160)=0,"",INDEX(SERVICOS!$D$3:$D$31,MATCH(D160,SERVICOS!$A$3:$A$31,0))))</f>
        <v/>
      </c>
      <c r="L160" s="9" t="str">
        <f t="shared" si="12"/>
        <v/>
      </c>
      <c r="M160" s="9" t="str">
        <f t="shared" si="13"/>
        <v/>
      </c>
      <c r="N160" s="7" t="str">
        <f>IF(D160="","",IF(COUNTIF(SERVICOS!$A$3:$A$31,D160)=0,"",INDEX(SERVICOS!$E$3:$E$31,MATCH(D160,SERVICOS!$A$3:$A$31,0))))</f>
        <v/>
      </c>
      <c r="O160" s="2"/>
      <c r="P160" s="10" t="str">
        <f t="shared" si="14"/>
        <v/>
      </c>
      <c r="Q160" s="2"/>
      <c r="R160" s="10" t="str">
        <f t="shared" si="15"/>
        <v/>
      </c>
      <c r="S160" s="11" t="str">
        <f t="shared" si="16"/>
        <v/>
      </c>
      <c r="T160" s="1"/>
      <c r="U160" s="4"/>
      <c r="V160" s="1"/>
      <c r="W160" s="4"/>
      <c r="X160" s="3"/>
      <c r="Y160" s="8" t="str">
        <f ca="1">IF(A160="","",IF(H160&lt;&gt;"Agendado","",IF(A160&lt;TODAY(),"AGENDAMENTO PASSADO",IF(A160=TODAY(),"HOJE",IF(A160=TODAY()+1,IF(I160="Pendente","AMANHÃ - CONFIRMAR","AMANHÃ"),IF(A160&lt;=TODAY()+CONFIG!$B$5,"PRÓXIMOS "&amp;CONFIG!$B$5&amp;" DIAS",""))))))</f>
        <v/>
      </c>
      <c r="Z160" s="11" t="str">
        <f t="shared" si="17"/>
        <v/>
      </c>
    </row>
    <row r="161" spans="1:26">
      <c r="A161" s="4"/>
      <c r="B161" s="5"/>
      <c r="C161" s="1"/>
      <c r="D161" s="1"/>
      <c r="E161" s="1"/>
      <c r="F161" s="1"/>
      <c r="G161" s="1"/>
      <c r="H161" s="1"/>
      <c r="I161" s="1"/>
      <c r="J161" s="6" t="str">
        <f>IF(D161="","",IF(COUNTIF(SERVICOS!$A$3:$A$31,D161)=0,"",INDEX(SERVICOS!$C$3:$C$31,MATCH(D161,SERVICOS!$A$3:$A$31,0))))</f>
        <v/>
      </c>
      <c r="K161" s="6" t="str">
        <f>IF(D161="","",IF(COUNTIF(SERVICOS!$A$3:$A$31,D161)=0,"",INDEX(SERVICOS!$D$3:$D$31,MATCH(D161,SERVICOS!$A$3:$A$31,0))))</f>
        <v/>
      </c>
      <c r="L161" s="9" t="str">
        <f t="shared" si="12"/>
        <v/>
      </c>
      <c r="M161" s="9" t="str">
        <f t="shared" si="13"/>
        <v/>
      </c>
      <c r="N161" s="7" t="str">
        <f>IF(D161="","",IF(COUNTIF(SERVICOS!$A$3:$A$31,D161)=0,"",INDEX(SERVICOS!$E$3:$E$31,MATCH(D161,SERVICOS!$A$3:$A$31,0))))</f>
        <v/>
      </c>
      <c r="O161" s="2"/>
      <c r="P161" s="10" t="str">
        <f t="shared" si="14"/>
        <v/>
      </c>
      <c r="Q161" s="2"/>
      <c r="R161" s="10" t="str">
        <f t="shared" si="15"/>
        <v/>
      </c>
      <c r="S161" s="11" t="str">
        <f t="shared" si="16"/>
        <v/>
      </c>
      <c r="T161" s="1"/>
      <c r="U161" s="4"/>
      <c r="V161" s="1"/>
      <c r="W161" s="4"/>
      <c r="X161" s="3"/>
      <c r="Y161" s="8" t="str">
        <f ca="1">IF(A161="","",IF(H161&lt;&gt;"Agendado","",IF(A161&lt;TODAY(),"AGENDAMENTO PASSADO",IF(A161=TODAY(),"HOJE",IF(A161=TODAY()+1,IF(I161="Pendente","AMANHÃ - CONFIRMAR","AMANHÃ"),IF(A161&lt;=TODAY()+CONFIG!$B$5,"PRÓXIMOS "&amp;CONFIG!$B$5&amp;" DIAS",""))))))</f>
        <v/>
      </c>
      <c r="Z161" s="11" t="str">
        <f t="shared" si="17"/>
        <v/>
      </c>
    </row>
    <row r="162" spans="1:26">
      <c r="A162" s="4"/>
      <c r="B162" s="5"/>
      <c r="C162" s="1"/>
      <c r="D162" s="1"/>
      <c r="E162" s="1"/>
      <c r="F162" s="1"/>
      <c r="G162" s="1"/>
      <c r="H162" s="1"/>
      <c r="I162" s="1"/>
      <c r="J162" s="6" t="str">
        <f>IF(D162="","",IF(COUNTIF(SERVICOS!$A$3:$A$31,D162)=0,"",INDEX(SERVICOS!$C$3:$C$31,MATCH(D162,SERVICOS!$A$3:$A$31,0))))</f>
        <v/>
      </c>
      <c r="K162" s="6" t="str">
        <f>IF(D162="","",IF(COUNTIF(SERVICOS!$A$3:$A$31,D162)=0,"",INDEX(SERVICOS!$D$3:$D$31,MATCH(D162,SERVICOS!$A$3:$A$31,0))))</f>
        <v/>
      </c>
      <c r="L162" s="9" t="str">
        <f t="shared" si="12"/>
        <v/>
      </c>
      <c r="M162" s="9" t="str">
        <f t="shared" si="13"/>
        <v/>
      </c>
      <c r="N162" s="7" t="str">
        <f>IF(D162="","",IF(COUNTIF(SERVICOS!$A$3:$A$31,D162)=0,"",INDEX(SERVICOS!$E$3:$E$31,MATCH(D162,SERVICOS!$A$3:$A$31,0))))</f>
        <v/>
      </c>
      <c r="O162" s="2"/>
      <c r="P162" s="10" t="str">
        <f t="shared" si="14"/>
        <v/>
      </c>
      <c r="Q162" s="2"/>
      <c r="R162" s="10" t="str">
        <f t="shared" si="15"/>
        <v/>
      </c>
      <c r="S162" s="11" t="str">
        <f t="shared" si="16"/>
        <v/>
      </c>
      <c r="T162" s="1"/>
      <c r="U162" s="4"/>
      <c r="V162" s="1"/>
      <c r="W162" s="4"/>
      <c r="X162" s="3"/>
      <c r="Y162" s="8" t="str">
        <f ca="1">IF(A162="","",IF(H162&lt;&gt;"Agendado","",IF(A162&lt;TODAY(),"AGENDAMENTO PASSADO",IF(A162=TODAY(),"HOJE",IF(A162=TODAY()+1,IF(I162="Pendente","AMANHÃ - CONFIRMAR","AMANHÃ"),IF(A162&lt;=TODAY()+CONFIG!$B$5,"PRÓXIMOS "&amp;CONFIG!$B$5&amp;" DIAS",""))))))</f>
        <v/>
      </c>
      <c r="Z162" s="11" t="str">
        <f t="shared" si="17"/>
        <v/>
      </c>
    </row>
    <row r="163" spans="1:26">
      <c r="A163" s="4"/>
      <c r="B163" s="5"/>
      <c r="C163" s="1"/>
      <c r="D163" s="1"/>
      <c r="E163" s="1"/>
      <c r="F163" s="1"/>
      <c r="G163" s="1"/>
      <c r="H163" s="1"/>
      <c r="I163" s="1"/>
      <c r="J163" s="6" t="str">
        <f>IF(D163="","",IF(COUNTIF(SERVICOS!$A$3:$A$31,D163)=0,"",INDEX(SERVICOS!$C$3:$C$31,MATCH(D163,SERVICOS!$A$3:$A$31,0))))</f>
        <v/>
      </c>
      <c r="K163" s="6" t="str">
        <f>IF(D163="","",IF(COUNTIF(SERVICOS!$A$3:$A$31,D163)=0,"",INDEX(SERVICOS!$D$3:$D$31,MATCH(D163,SERVICOS!$A$3:$A$31,0))))</f>
        <v/>
      </c>
      <c r="L163" s="9" t="str">
        <f t="shared" si="12"/>
        <v/>
      </c>
      <c r="M163" s="9" t="str">
        <f t="shared" si="13"/>
        <v/>
      </c>
      <c r="N163" s="7" t="str">
        <f>IF(D163="","",IF(COUNTIF(SERVICOS!$A$3:$A$31,D163)=0,"",INDEX(SERVICOS!$E$3:$E$31,MATCH(D163,SERVICOS!$A$3:$A$31,0))))</f>
        <v/>
      </c>
      <c r="O163" s="2"/>
      <c r="P163" s="10" t="str">
        <f t="shared" si="14"/>
        <v/>
      </c>
      <c r="Q163" s="2"/>
      <c r="R163" s="10" t="str">
        <f t="shared" si="15"/>
        <v/>
      </c>
      <c r="S163" s="11" t="str">
        <f t="shared" si="16"/>
        <v/>
      </c>
      <c r="T163" s="1"/>
      <c r="U163" s="4"/>
      <c r="V163" s="1"/>
      <c r="W163" s="4"/>
      <c r="X163" s="3"/>
      <c r="Y163" s="8" t="str">
        <f ca="1">IF(A163="","",IF(H163&lt;&gt;"Agendado","",IF(A163&lt;TODAY(),"AGENDAMENTO PASSADO",IF(A163=TODAY(),"HOJE",IF(A163=TODAY()+1,IF(I163="Pendente","AMANHÃ - CONFIRMAR","AMANHÃ"),IF(A163&lt;=TODAY()+CONFIG!$B$5,"PRÓXIMOS "&amp;CONFIG!$B$5&amp;" DIAS",""))))))</f>
        <v/>
      </c>
      <c r="Z163" s="11" t="str">
        <f t="shared" si="17"/>
        <v/>
      </c>
    </row>
    <row r="164" spans="1:26">
      <c r="A164" s="4"/>
      <c r="B164" s="5"/>
      <c r="C164" s="1"/>
      <c r="D164" s="1"/>
      <c r="E164" s="1"/>
      <c r="F164" s="1"/>
      <c r="G164" s="1"/>
      <c r="H164" s="1"/>
      <c r="I164" s="1"/>
      <c r="J164" s="6" t="str">
        <f>IF(D164="","",IF(COUNTIF(SERVICOS!$A$3:$A$31,D164)=0,"",INDEX(SERVICOS!$C$3:$C$31,MATCH(D164,SERVICOS!$A$3:$A$31,0))))</f>
        <v/>
      </c>
      <c r="K164" s="6" t="str">
        <f>IF(D164="","",IF(COUNTIF(SERVICOS!$A$3:$A$31,D164)=0,"",INDEX(SERVICOS!$D$3:$D$31,MATCH(D164,SERVICOS!$A$3:$A$31,0))))</f>
        <v/>
      </c>
      <c r="L164" s="9" t="str">
        <f t="shared" si="12"/>
        <v/>
      </c>
      <c r="M164" s="9" t="str">
        <f t="shared" si="13"/>
        <v/>
      </c>
      <c r="N164" s="7" t="str">
        <f>IF(D164="","",IF(COUNTIF(SERVICOS!$A$3:$A$31,D164)=0,"",INDEX(SERVICOS!$E$3:$E$31,MATCH(D164,SERVICOS!$A$3:$A$31,0))))</f>
        <v/>
      </c>
      <c r="O164" s="2"/>
      <c r="P164" s="10" t="str">
        <f t="shared" si="14"/>
        <v/>
      </c>
      <c r="Q164" s="2"/>
      <c r="R164" s="10" t="str">
        <f t="shared" si="15"/>
        <v/>
      </c>
      <c r="S164" s="11" t="str">
        <f t="shared" si="16"/>
        <v/>
      </c>
      <c r="T164" s="1"/>
      <c r="U164" s="4"/>
      <c r="V164" s="1"/>
      <c r="W164" s="4"/>
      <c r="X164" s="3"/>
      <c r="Y164" s="8" t="str">
        <f ca="1">IF(A164="","",IF(H164&lt;&gt;"Agendado","",IF(A164&lt;TODAY(),"AGENDAMENTO PASSADO",IF(A164=TODAY(),"HOJE",IF(A164=TODAY()+1,IF(I164="Pendente","AMANHÃ - CONFIRMAR","AMANHÃ"),IF(A164&lt;=TODAY()+CONFIG!$B$5,"PRÓXIMOS "&amp;CONFIG!$B$5&amp;" DIAS",""))))))</f>
        <v/>
      </c>
      <c r="Z164" s="11" t="str">
        <f t="shared" si="17"/>
        <v/>
      </c>
    </row>
    <row r="165" spans="1:26">
      <c r="A165" s="4"/>
      <c r="B165" s="5"/>
      <c r="C165" s="1"/>
      <c r="D165" s="1"/>
      <c r="E165" s="1"/>
      <c r="F165" s="1"/>
      <c r="G165" s="1"/>
      <c r="H165" s="1"/>
      <c r="I165" s="1"/>
      <c r="J165" s="6" t="str">
        <f>IF(D165="","",IF(COUNTIF(SERVICOS!$A$3:$A$31,D165)=0,"",INDEX(SERVICOS!$C$3:$C$31,MATCH(D165,SERVICOS!$A$3:$A$31,0))))</f>
        <v/>
      </c>
      <c r="K165" s="6" t="str">
        <f>IF(D165="","",IF(COUNTIF(SERVICOS!$A$3:$A$31,D165)=0,"",INDEX(SERVICOS!$D$3:$D$31,MATCH(D165,SERVICOS!$A$3:$A$31,0))))</f>
        <v/>
      </c>
      <c r="L165" s="9" t="str">
        <f t="shared" si="12"/>
        <v/>
      </c>
      <c r="M165" s="9" t="str">
        <f t="shared" si="13"/>
        <v/>
      </c>
      <c r="N165" s="7" t="str">
        <f>IF(D165="","",IF(COUNTIF(SERVICOS!$A$3:$A$31,D165)=0,"",INDEX(SERVICOS!$E$3:$E$31,MATCH(D165,SERVICOS!$A$3:$A$31,0))))</f>
        <v/>
      </c>
      <c r="O165" s="2"/>
      <c r="P165" s="10" t="str">
        <f t="shared" si="14"/>
        <v/>
      </c>
      <c r="Q165" s="2"/>
      <c r="R165" s="10" t="str">
        <f t="shared" si="15"/>
        <v/>
      </c>
      <c r="S165" s="11" t="str">
        <f t="shared" si="16"/>
        <v/>
      </c>
      <c r="T165" s="1"/>
      <c r="U165" s="4"/>
      <c r="V165" s="1"/>
      <c r="W165" s="4"/>
      <c r="X165" s="3"/>
      <c r="Y165" s="8" t="str">
        <f ca="1">IF(A165="","",IF(H165&lt;&gt;"Agendado","",IF(A165&lt;TODAY(),"AGENDAMENTO PASSADO",IF(A165=TODAY(),"HOJE",IF(A165=TODAY()+1,IF(I165="Pendente","AMANHÃ - CONFIRMAR","AMANHÃ"),IF(A165&lt;=TODAY()+CONFIG!$B$5,"PRÓXIMOS "&amp;CONFIG!$B$5&amp;" DIAS",""))))))</f>
        <v/>
      </c>
      <c r="Z165" s="11" t="str">
        <f t="shared" si="17"/>
        <v/>
      </c>
    </row>
    <row r="166" spans="1:26">
      <c r="A166" s="4"/>
      <c r="B166" s="5"/>
      <c r="C166" s="1"/>
      <c r="D166" s="1"/>
      <c r="E166" s="1"/>
      <c r="F166" s="1"/>
      <c r="G166" s="1"/>
      <c r="H166" s="1"/>
      <c r="I166" s="1"/>
      <c r="J166" s="6" t="str">
        <f>IF(D166="","",IF(COUNTIF(SERVICOS!$A$3:$A$31,D166)=0,"",INDEX(SERVICOS!$C$3:$C$31,MATCH(D166,SERVICOS!$A$3:$A$31,0))))</f>
        <v/>
      </c>
      <c r="K166" s="6" t="str">
        <f>IF(D166="","",IF(COUNTIF(SERVICOS!$A$3:$A$31,D166)=0,"",INDEX(SERVICOS!$D$3:$D$31,MATCH(D166,SERVICOS!$A$3:$A$31,0))))</f>
        <v/>
      </c>
      <c r="L166" s="9" t="str">
        <f t="shared" si="12"/>
        <v/>
      </c>
      <c r="M166" s="9" t="str">
        <f t="shared" si="13"/>
        <v/>
      </c>
      <c r="N166" s="7" t="str">
        <f>IF(D166="","",IF(COUNTIF(SERVICOS!$A$3:$A$31,D166)=0,"",INDEX(SERVICOS!$E$3:$E$31,MATCH(D166,SERVICOS!$A$3:$A$31,0))))</f>
        <v/>
      </c>
      <c r="O166" s="2"/>
      <c r="P166" s="10" t="str">
        <f t="shared" si="14"/>
        <v/>
      </c>
      <c r="Q166" s="2"/>
      <c r="R166" s="10" t="str">
        <f t="shared" si="15"/>
        <v/>
      </c>
      <c r="S166" s="11" t="str">
        <f t="shared" si="16"/>
        <v/>
      </c>
      <c r="T166" s="1"/>
      <c r="U166" s="4"/>
      <c r="V166" s="1"/>
      <c r="W166" s="4"/>
      <c r="X166" s="3"/>
      <c r="Y166" s="8" t="str">
        <f ca="1">IF(A166="","",IF(H166&lt;&gt;"Agendado","",IF(A166&lt;TODAY(),"AGENDAMENTO PASSADO",IF(A166=TODAY(),"HOJE",IF(A166=TODAY()+1,IF(I166="Pendente","AMANHÃ - CONFIRMAR","AMANHÃ"),IF(A166&lt;=TODAY()+CONFIG!$B$5,"PRÓXIMOS "&amp;CONFIG!$B$5&amp;" DIAS",""))))))</f>
        <v/>
      </c>
      <c r="Z166" s="11" t="str">
        <f t="shared" si="17"/>
        <v/>
      </c>
    </row>
    <row r="167" spans="1:26">
      <c r="A167" s="4"/>
      <c r="B167" s="5"/>
      <c r="C167" s="1"/>
      <c r="D167" s="1"/>
      <c r="E167" s="1"/>
      <c r="F167" s="1"/>
      <c r="G167" s="1"/>
      <c r="H167" s="1"/>
      <c r="I167" s="1"/>
      <c r="J167" s="6" t="str">
        <f>IF(D167="","",IF(COUNTIF(SERVICOS!$A$3:$A$31,D167)=0,"",INDEX(SERVICOS!$C$3:$C$31,MATCH(D167,SERVICOS!$A$3:$A$31,0))))</f>
        <v/>
      </c>
      <c r="K167" s="6" t="str">
        <f>IF(D167="","",IF(COUNTIF(SERVICOS!$A$3:$A$31,D167)=0,"",INDEX(SERVICOS!$D$3:$D$31,MATCH(D167,SERVICOS!$A$3:$A$31,0))))</f>
        <v/>
      </c>
      <c r="L167" s="9" t="str">
        <f t="shared" si="12"/>
        <v/>
      </c>
      <c r="M167" s="9" t="str">
        <f t="shared" si="13"/>
        <v/>
      </c>
      <c r="N167" s="7" t="str">
        <f>IF(D167="","",IF(COUNTIF(SERVICOS!$A$3:$A$31,D167)=0,"",INDEX(SERVICOS!$E$3:$E$31,MATCH(D167,SERVICOS!$A$3:$A$31,0))))</f>
        <v/>
      </c>
      <c r="O167" s="2"/>
      <c r="P167" s="10" t="str">
        <f t="shared" si="14"/>
        <v/>
      </c>
      <c r="Q167" s="2"/>
      <c r="R167" s="10" t="str">
        <f t="shared" si="15"/>
        <v/>
      </c>
      <c r="S167" s="11" t="str">
        <f t="shared" si="16"/>
        <v/>
      </c>
      <c r="T167" s="1"/>
      <c r="U167" s="4"/>
      <c r="V167" s="1"/>
      <c r="W167" s="4"/>
      <c r="X167" s="3"/>
      <c r="Y167" s="8" t="str">
        <f ca="1">IF(A167="","",IF(H167&lt;&gt;"Agendado","",IF(A167&lt;TODAY(),"AGENDAMENTO PASSADO",IF(A167=TODAY(),"HOJE",IF(A167=TODAY()+1,IF(I167="Pendente","AMANHÃ - CONFIRMAR","AMANHÃ"),IF(A167&lt;=TODAY()+CONFIG!$B$5,"PRÓXIMOS "&amp;CONFIG!$B$5&amp;" DIAS",""))))))</f>
        <v/>
      </c>
      <c r="Z167" s="11" t="str">
        <f t="shared" si="17"/>
        <v/>
      </c>
    </row>
    <row r="168" spans="1:26">
      <c r="A168" s="4"/>
      <c r="B168" s="5"/>
      <c r="C168" s="1"/>
      <c r="D168" s="1"/>
      <c r="E168" s="1"/>
      <c r="F168" s="1"/>
      <c r="G168" s="1"/>
      <c r="H168" s="1"/>
      <c r="I168" s="1"/>
      <c r="J168" s="6" t="str">
        <f>IF(D168="","",IF(COUNTIF(SERVICOS!$A$3:$A$31,D168)=0,"",INDEX(SERVICOS!$C$3:$C$31,MATCH(D168,SERVICOS!$A$3:$A$31,0))))</f>
        <v/>
      </c>
      <c r="K168" s="6" t="str">
        <f>IF(D168="","",IF(COUNTIF(SERVICOS!$A$3:$A$31,D168)=0,"",INDEX(SERVICOS!$D$3:$D$31,MATCH(D168,SERVICOS!$A$3:$A$31,0))))</f>
        <v/>
      </c>
      <c r="L168" s="9" t="str">
        <f t="shared" si="12"/>
        <v/>
      </c>
      <c r="M168" s="9" t="str">
        <f t="shared" si="13"/>
        <v/>
      </c>
      <c r="N168" s="7" t="str">
        <f>IF(D168="","",IF(COUNTIF(SERVICOS!$A$3:$A$31,D168)=0,"",INDEX(SERVICOS!$E$3:$E$31,MATCH(D168,SERVICOS!$A$3:$A$31,0))))</f>
        <v/>
      </c>
      <c r="O168" s="2"/>
      <c r="P168" s="10" t="str">
        <f t="shared" si="14"/>
        <v/>
      </c>
      <c r="Q168" s="2"/>
      <c r="R168" s="10" t="str">
        <f t="shared" si="15"/>
        <v/>
      </c>
      <c r="S168" s="11" t="str">
        <f t="shared" si="16"/>
        <v/>
      </c>
      <c r="T168" s="1"/>
      <c r="U168" s="4"/>
      <c r="V168" s="1"/>
      <c r="W168" s="4"/>
      <c r="X168" s="3"/>
      <c r="Y168" s="8" t="str">
        <f ca="1">IF(A168="","",IF(H168&lt;&gt;"Agendado","",IF(A168&lt;TODAY(),"AGENDAMENTO PASSADO",IF(A168=TODAY(),"HOJE",IF(A168=TODAY()+1,IF(I168="Pendente","AMANHÃ - CONFIRMAR","AMANHÃ"),IF(A168&lt;=TODAY()+CONFIG!$B$5,"PRÓXIMOS "&amp;CONFIG!$B$5&amp;" DIAS",""))))))</f>
        <v/>
      </c>
      <c r="Z168" s="11" t="str">
        <f t="shared" si="17"/>
        <v/>
      </c>
    </row>
    <row r="169" spans="1:26">
      <c r="A169" s="4"/>
      <c r="B169" s="5"/>
      <c r="C169" s="1"/>
      <c r="D169" s="1"/>
      <c r="E169" s="1"/>
      <c r="F169" s="1"/>
      <c r="G169" s="1"/>
      <c r="H169" s="1"/>
      <c r="I169" s="1"/>
      <c r="J169" s="6" t="str">
        <f>IF(D169="","",IF(COUNTIF(SERVICOS!$A$3:$A$31,D169)=0,"",INDEX(SERVICOS!$C$3:$C$31,MATCH(D169,SERVICOS!$A$3:$A$31,0))))</f>
        <v/>
      </c>
      <c r="K169" s="6" t="str">
        <f>IF(D169="","",IF(COUNTIF(SERVICOS!$A$3:$A$31,D169)=0,"",INDEX(SERVICOS!$D$3:$D$31,MATCH(D169,SERVICOS!$A$3:$A$31,0))))</f>
        <v/>
      </c>
      <c r="L169" s="9" t="str">
        <f t="shared" si="12"/>
        <v/>
      </c>
      <c r="M169" s="9" t="str">
        <f t="shared" si="13"/>
        <v/>
      </c>
      <c r="N169" s="7" t="str">
        <f>IF(D169="","",IF(COUNTIF(SERVICOS!$A$3:$A$31,D169)=0,"",INDEX(SERVICOS!$E$3:$E$31,MATCH(D169,SERVICOS!$A$3:$A$31,0))))</f>
        <v/>
      </c>
      <c r="O169" s="2"/>
      <c r="P169" s="10" t="str">
        <f t="shared" si="14"/>
        <v/>
      </c>
      <c r="Q169" s="2"/>
      <c r="R169" s="10" t="str">
        <f t="shared" si="15"/>
        <v/>
      </c>
      <c r="S169" s="11" t="str">
        <f t="shared" si="16"/>
        <v/>
      </c>
      <c r="T169" s="1"/>
      <c r="U169" s="4"/>
      <c r="V169" s="1"/>
      <c r="W169" s="4"/>
      <c r="X169" s="3"/>
      <c r="Y169" s="8" t="str">
        <f ca="1">IF(A169="","",IF(H169&lt;&gt;"Agendado","",IF(A169&lt;TODAY(),"AGENDAMENTO PASSADO",IF(A169=TODAY(),"HOJE",IF(A169=TODAY()+1,IF(I169="Pendente","AMANHÃ - CONFIRMAR","AMANHÃ"),IF(A169&lt;=TODAY()+CONFIG!$B$5,"PRÓXIMOS "&amp;CONFIG!$B$5&amp;" DIAS",""))))))</f>
        <v/>
      </c>
      <c r="Z169" s="11" t="str">
        <f t="shared" si="17"/>
        <v/>
      </c>
    </row>
    <row r="170" spans="1:26">
      <c r="A170" s="4"/>
      <c r="B170" s="5"/>
      <c r="C170" s="1"/>
      <c r="D170" s="1"/>
      <c r="E170" s="1"/>
      <c r="F170" s="1"/>
      <c r="G170" s="1"/>
      <c r="H170" s="1"/>
      <c r="I170" s="1"/>
      <c r="J170" s="6" t="str">
        <f>IF(D170="","",IF(COUNTIF(SERVICOS!$A$3:$A$31,D170)=0,"",INDEX(SERVICOS!$C$3:$C$31,MATCH(D170,SERVICOS!$A$3:$A$31,0))))</f>
        <v/>
      </c>
      <c r="K170" s="6" t="str">
        <f>IF(D170="","",IF(COUNTIF(SERVICOS!$A$3:$A$31,D170)=0,"",INDEX(SERVICOS!$D$3:$D$31,MATCH(D170,SERVICOS!$A$3:$A$31,0))))</f>
        <v/>
      </c>
      <c r="L170" s="9" t="str">
        <f t="shared" si="12"/>
        <v/>
      </c>
      <c r="M170" s="9" t="str">
        <f t="shared" si="13"/>
        <v/>
      </c>
      <c r="N170" s="7" t="str">
        <f>IF(D170="","",IF(COUNTIF(SERVICOS!$A$3:$A$31,D170)=0,"",INDEX(SERVICOS!$E$3:$E$31,MATCH(D170,SERVICOS!$A$3:$A$31,0))))</f>
        <v/>
      </c>
      <c r="O170" s="2"/>
      <c r="P170" s="10" t="str">
        <f t="shared" si="14"/>
        <v/>
      </c>
      <c r="Q170" s="2"/>
      <c r="R170" s="10" t="str">
        <f t="shared" si="15"/>
        <v/>
      </c>
      <c r="S170" s="11" t="str">
        <f t="shared" si="16"/>
        <v/>
      </c>
      <c r="T170" s="1"/>
      <c r="U170" s="4"/>
      <c r="V170" s="1"/>
      <c r="W170" s="4"/>
      <c r="X170" s="3"/>
      <c r="Y170" s="8" t="str">
        <f ca="1">IF(A170="","",IF(H170&lt;&gt;"Agendado","",IF(A170&lt;TODAY(),"AGENDAMENTO PASSADO",IF(A170=TODAY(),"HOJE",IF(A170=TODAY()+1,IF(I170="Pendente","AMANHÃ - CONFIRMAR","AMANHÃ"),IF(A170&lt;=TODAY()+CONFIG!$B$5,"PRÓXIMOS "&amp;CONFIG!$B$5&amp;" DIAS",""))))))</f>
        <v/>
      </c>
      <c r="Z170" s="11" t="str">
        <f t="shared" si="17"/>
        <v/>
      </c>
    </row>
    <row r="171" spans="1:26">
      <c r="A171" s="4"/>
      <c r="B171" s="5"/>
      <c r="C171" s="1"/>
      <c r="D171" s="1"/>
      <c r="E171" s="1"/>
      <c r="F171" s="1"/>
      <c r="G171" s="1"/>
      <c r="H171" s="1"/>
      <c r="I171" s="1"/>
      <c r="J171" s="6" t="str">
        <f>IF(D171="","",IF(COUNTIF(SERVICOS!$A$3:$A$31,D171)=0,"",INDEX(SERVICOS!$C$3:$C$31,MATCH(D171,SERVICOS!$A$3:$A$31,0))))</f>
        <v/>
      </c>
      <c r="K171" s="6" t="str">
        <f>IF(D171="","",IF(COUNTIF(SERVICOS!$A$3:$A$31,D171)=0,"",INDEX(SERVICOS!$D$3:$D$31,MATCH(D171,SERVICOS!$A$3:$A$31,0))))</f>
        <v/>
      </c>
      <c r="L171" s="9" t="str">
        <f t="shared" si="12"/>
        <v/>
      </c>
      <c r="M171" s="9" t="str">
        <f t="shared" si="13"/>
        <v/>
      </c>
      <c r="N171" s="7" t="str">
        <f>IF(D171="","",IF(COUNTIF(SERVICOS!$A$3:$A$31,D171)=0,"",INDEX(SERVICOS!$E$3:$E$31,MATCH(D171,SERVICOS!$A$3:$A$31,0))))</f>
        <v/>
      </c>
      <c r="O171" s="2"/>
      <c r="P171" s="10" t="str">
        <f t="shared" si="14"/>
        <v/>
      </c>
      <c r="Q171" s="2"/>
      <c r="R171" s="10" t="str">
        <f t="shared" si="15"/>
        <v/>
      </c>
      <c r="S171" s="11" t="str">
        <f t="shared" si="16"/>
        <v/>
      </c>
      <c r="T171" s="1"/>
      <c r="U171" s="4"/>
      <c r="V171" s="1"/>
      <c r="W171" s="4"/>
      <c r="X171" s="3"/>
      <c r="Y171" s="8" t="str">
        <f ca="1">IF(A171="","",IF(H171&lt;&gt;"Agendado","",IF(A171&lt;TODAY(),"AGENDAMENTO PASSADO",IF(A171=TODAY(),"HOJE",IF(A171=TODAY()+1,IF(I171="Pendente","AMANHÃ - CONFIRMAR","AMANHÃ"),IF(A171&lt;=TODAY()+CONFIG!$B$5,"PRÓXIMOS "&amp;CONFIG!$B$5&amp;" DIAS",""))))))</f>
        <v/>
      </c>
      <c r="Z171" s="11" t="str">
        <f t="shared" si="17"/>
        <v/>
      </c>
    </row>
    <row r="172" spans="1:26">
      <c r="A172" s="4"/>
      <c r="B172" s="5"/>
      <c r="C172" s="1"/>
      <c r="D172" s="1"/>
      <c r="E172" s="1"/>
      <c r="F172" s="1"/>
      <c r="G172" s="1"/>
      <c r="H172" s="1"/>
      <c r="I172" s="1"/>
      <c r="J172" s="6" t="str">
        <f>IF(D172="","",IF(COUNTIF(SERVICOS!$A$3:$A$31,D172)=0,"",INDEX(SERVICOS!$C$3:$C$31,MATCH(D172,SERVICOS!$A$3:$A$31,0))))</f>
        <v/>
      </c>
      <c r="K172" s="6" t="str">
        <f>IF(D172="","",IF(COUNTIF(SERVICOS!$A$3:$A$31,D172)=0,"",INDEX(SERVICOS!$D$3:$D$31,MATCH(D172,SERVICOS!$A$3:$A$31,0))))</f>
        <v/>
      </c>
      <c r="L172" s="9" t="str">
        <f t="shared" si="12"/>
        <v/>
      </c>
      <c r="M172" s="9" t="str">
        <f t="shared" si="13"/>
        <v/>
      </c>
      <c r="N172" s="7" t="str">
        <f>IF(D172="","",IF(COUNTIF(SERVICOS!$A$3:$A$31,D172)=0,"",INDEX(SERVICOS!$E$3:$E$31,MATCH(D172,SERVICOS!$A$3:$A$31,0))))</f>
        <v/>
      </c>
      <c r="O172" s="2"/>
      <c r="P172" s="10" t="str">
        <f t="shared" si="14"/>
        <v/>
      </c>
      <c r="Q172" s="2"/>
      <c r="R172" s="10" t="str">
        <f t="shared" si="15"/>
        <v/>
      </c>
      <c r="S172" s="11" t="str">
        <f t="shared" si="16"/>
        <v/>
      </c>
      <c r="T172" s="1"/>
      <c r="U172" s="4"/>
      <c r="V172" s="1"/>
      <c r="W172" s="4"/>
      <c r="X172" s="3"/>
      <c r="Y172" s="8" t="str">
        <f ca="1">IF(A172="","",IF(H172&lt;&gt;"Agendado","",IF(A172&lt;TODAY(),"AGENDAMENTO PASSADO",IF(A172=TODAY(),"HOJE",IF(A172=TODAY()+1,IF(I172="Pendente","AMANHÃ - CONFIRMAR","AMANHÃ"),IF(A172&lt;=TODAY()+CONFIG!$B$5,"PRÓXIMOS "&amp;CONFIG!$B$5&amp;" DIAS",""))))))</f>
        <v/>
      </c>
      <c r="Z172" s="11" t="str">
        <f t="shared" si="17"/>
        <v/>
      </c>
    </row>
    <row r="173" spans="1:26">
      <c r="A173" s="4"/>
      <c r="B173" s="5"/>
      <c r="C173" s="1"/>
      <c r="D173" s="1"/>
      <c r="E173" s="1"/>
      <c r="F173" s="1"/>
      <c r="G173" s="1"/>
      <c r="H173" s="1"/>
      <c r="I173" s="1"/>
      <c r="J173" s="6" t="str">
        <f>IF(D173="","",IF(COUNTIF(SERVICOS!$A$3:$A$31,D173)=0,"",INDEX(SERVICOS!$C$3:$C$31,MATCH(D173,SERVICOS!$A$3:$A$31,0))))</f>
        <v/>
      </c>
      <c r="K173" s="6" t="str">
        <f>IF(D173="","",IF(COUNTIF(SERVICOS!$A$3:$A$31,D173)=0,"",INDEX(SERVICOS!$D$3:$D$31,MATCH(D173,SERVICOS!$A$3:$A$31,0))))</f>
        <v/>
      </c>
      <c r="L173" s="9" t="str">
        <f t="shared" si="12"/>
        <v/>
      </c>
      <c r="M173" s="9" t="str">
        <f t="shared" si="13"/>
        <v/>
      </c>
      <c r="N173" s="7" t="str">
        <f>IF(D173="","",IF(COUNTIF(SERVICOS!$A$3:$A$31,D173)=0,"",INDEX(SERVICOS!$E$3:$E$31,MATCH(D173,SERVICOS!$A$3:$A$31,0))))</f>
        <v/>
      </c>
      <c r="O173" s="2"/>
      <c r="P173" s="10" t="str">
        <f t="shared" si="14"/>
        <v/>
      </c>
      <c r="Q173" s="2"/>
      <c r="R173" s="10" t="str">
        <f t="shared" si="15"/>
        <v/>
      </c>
      <c r="S173" s="11" t="str">
        <f t="shared" si="16"/>
        <v/>
      </c>
      <c r="T173" s="1"/>
      <c r="U173" s="4"/>
      <c r="V173" s="1"/>
      <c r="W173" s="4"/>
      <c r="X173" s="3"/>
      <c r="Y173" s="8" t="str">
        <f ca="1">IF(A173="","",IF(H173&lt;&gt;"Agendado","",IF(A173&lt;TODAY(),"AGENDAMENTO PASSADO",IF(A173=TODAY(),"HOJE",IF(A173=TODAY()+1,IF(I173="Pendente","AMANHÃ - CONFIRMAR","AMANHÃ"),IF(A173&lt;=TODAY()+CONFIG!$B$5,"PRÓXIMOS "&amp;CONFIG!$B$5&amp;" DIAS",""))))))</f>
        <v/>
      </c>
      <c r="Z173" s="11" t="str">
        <f t="shared" si="17"/>
        <v/>
      </c>
    </row>
    <row r="174" spans="1:26">
      <c r="A174" s="4"/>
      <c r="B174" s="5"/>
      <c r="C174" s="1"/>
      <c r="D174" s="1"/>
      <c r="E174" s="1"/>
      <c r="F174" s="1"/>
      <c r="G174" s="1"/>
      <c r="H174" s="1"/>
      <c r="I174" s="1"/>
      <c r="J174" s="6" t="str">
        <f>IF(D174="","",IF(COUNTIF(SERVICOS!$A$3:$A$31,D174)=0,"",INDEX(SERVICOS!$C$3:$C$31,MATCH(D174,SERVICOS!$A$3:$A$31,0))))</f>
        <v/>
      </c>
      <c r="K174" s="6" t="str">
        <f>IF(D174="","",IF(COUNTIF(SERVICOS!$A$3:$A$31,D174)=0,"",INDEX(SERVICOS!$D$3:$D$31,MATCH(D174,SERVICOS!$A$3:$A$31,0))))</f>
        <v/>
      </c>
      <c r="L174" s="9" t="str">
        <f t="shared" si="12"/>
        <v/>
      </c>
      <c r="M174" s="9" t="str">
        <f t="shared" si="13"/>
        <v/>
      </c>
      <c r="N174" s="7" t="str">
        <f>IF(D174="","",IF(COUNTIF(SERVICOS!$A$3:$A$31,D174)=0,"",INDEX(SERVICOS!$E$3:$E$31,MATCH(D174,SERVICOS!$A$3:$A$31,0))))</f>
        <v/>
      </c>
      <c r="O174" s="2"/>
      <c r="P174" s="10" t="str">
        <f t="shared" si="14"/>
        <v/>
      </c>
      <c r="Q174" s="2"/>
      <c r="R174" s="10" t="str">
        <f t="shared" si="15"/>
        <v/>
      </c>
      <c r="S174" s="11" t="str">
        <f t="shared" si="16"/>
        <v/>
      </c>
      <c r="T174" s="1"/>
      <c r="U174" s="4"/>
      <c r="V174" s="1"/>
      <c r="W174" s="4"/>
      <c r="X174" s="3"/>
      <c r="Y174" s="8" t="str">
        <f ca="1">IF(A174="","",IF(H174&lt;&gt;"Agendado","",IF(A174&lt;TODAY(),"AGENDAMENTO PASSADO",IF(A174=TODAY(),"HOJE",IF(A174=TODAY()+1,IF(I174="Pendente","AMANHÃ - CONFIRMAR","AMANHÃ"),IF(A174&lt;=TODAY()+CONFIG!$B$5,"PRÓXIMOS "&amp;CONFIG!$B$5&amp;" DIAS",""))))))</f>
        <v/>
      </c>
      <c r="Z174" s="11" t="str">
        <f t="shared" si="17"/>
        <v/>
      </c>
    </row>
    <row r="175" spans="1:26">
      <c r="A175" s="4"/>
      <c r="B175" s="5"/>
      <c r="C175" s="1"/>
      <c r="D175" s="1"/>
      <c r="E175" s="1"/>
      <c r="F175" s="1"/>
      <c r="G175" s="1"/>
      <c r="H175" s="1"/>
      <c r="I175" s="1"/>
      <c r="J175" s="6" t="str">
        <f>IF(D175="","",IF(COUNTIF(SERVICOS!$A$3:$A$31,D175)=0,"",INDEX(SERVICOS!$C$3:$C$31,MATCH(D175,SERVICOS!$A$3:$A$31,0))))</f>
        <v/>
      </c>
      <c r="K175" s="6" t="str">
        <f>IF(D175="","",IF(COUNTIF(SERVICOS!$A$3:$A$31,D175)=0,"",INDEX(SERVICOS!$D$3:$D$31,MATCH(D175,SERVICOS!$A$3:$A$31,0))))</f>
        <v/>
      </c>
      <c r="L175" s="9" t="str">
        <f t="shared" si="12"/>
        <v/>
      </c>
      <c r="M175" s="9" t="str">
        <f t="shared" si="13"/>
        <v/>
      </c>
      <c r="N175" s="7" t="str">
        <f>IF(D175="","",IF(COUNTIF(SERVICOS!$A$3:$A$31,D175)=0,"",INDEX(SERVICOS!$E$3:$E$31,MATCH(D175,SERVICOS!$A$3:$A$31,0))))</f>
        <v/>
      </c>
      <c r="O175" s="2"/>
      <c r="P175" s="10" t="str">
        <f t="shared" si="14"/>
        <v/>
      </c>
      <c r="Q175" s="2"/>
      <c r="R175" s="10" t="str">
        <f t="shared" si="15"/>
        <v/>
      </c>
      <c r="S175" s="11" t="str">
        <f t="shared" si="16"/>
        <v/>
      </c>
      <c r="T175" s="1"/>
      <c r="U175" s="4"/>
      <c r="V175" s="1"/>
      <c r="W175" s="4"/>
      <c r="X175" s="3"/>
      <c r="Y175" s="8" t="str">
        <f ca="1">IF(A175="","",IF(H175&lt;&gt;"Agendado","",IF(A175&lt;TODAY(),"AGENDAMENTO PASSADO",IF(A175=TODAY(),"HOJE",IF(A175=TODAY()+1,IF(I175="Pendente","AMANHÃ - CONFIRMAR","AMANHÃ"),IF(A175&lt;=TODAY()+CONFIG!$B$5,"PRÓXIMOS "&amp;CONFIG!$B$5&amp;" DIAS",""))))))</f>
        <v/>
      </c>
      <c r="Z175" s="11" t="str">
        <f t="shared" si="17"/>
        <v/>
      </c>
    </row>
    <row r="176" spans="1:26">
      <c r="A176" s="4"/>
      <c r="B176" s="5"/>
      <c r="C176" s="1"/>
      <c r="D176" s="1"/>
      <c r="E176" s="1"/>
      <c r="F176" s="1"/>
      <c r="G176" s="1"/>
      <c r="H176" s="1"/>
      <c r="I176" s="1"/>
      <c r="J176" s="6" t="str">
        <f>IF(D176="","",IF(COUNTIF(SERVICOS!$A$3:$A$31,D176)=0,"",INDEX(SERVICOS!$C$3:$C$31,MATCH(D176,SERVICOS!$A$3:$A$31,0))))</f>
        <v/>
      </c>
      <c r="K176" s="6" t="str">
        <f>IF(D176="","",IF(COUNTIF(SERVICOS!$A$3:$A$31,D176)=0,"",INDEX(SERVICOS!$D$3:$D$31,MATCH(D176,SERVICOS!$A$3:$A$31,0))))</f>
        <v/>
      </c>
      <c r="L176" s="9" t="str">
        <f t="shared" si="12"/>
        <v/>
      </c>
      <c r="M176" s="9" t="str">
        <f t="shared" si="13"/>
        <v/>
      </c>
      <c r="N176" s="7" t="str">
        <f>IF(D176="","",IF(COUNTIF(SERVICOS!$A$3:$A$31,D176)=0,"",INDEX(SERVICOS!$E$3:$E$31,MATCH(D176,SERVICOS!$A$3:$A$31,0))))</f>
        <v/>
      </c>
      <c r="O176" s="2"/>
      <c r="P176" s="10" t="str">
        <f t="shared" si="14"/>
        <v/>
      </c>
      <c r="Q176" s="2"/>
      <c r="R176" s="10" t="str">
        <f t="shared" si="15"/>
        <v/>
      </c>
      <c r="S176" s="11" t="str">
        <f t="shared" si="16"/>
        <v/>
      </c>
      <c r="T176" s="1"/>
      <c r="U176" s="4"/>
      <c r="V176" s="1"/>
      <c r="W176" s="4"/>
      <c r="X176" s="3"/>
      <c r="Y176" s="8" t="str">
        <f ca="1">IF(A176="","",IF(H176&lt;&gt;"Agendado","",IF(A176&lt;TODAY(),"AGENDAMENTO PASSADO",IF(A176=TODAY(),"HOJE",IF(A176=TODAY()+1,IF(I176="Pendente","AMANHÃ - CONFIRMAR","AMANHÃ"),IF(A176&lt;=TODAY()+CONFIG!$B$5,"PRÓXIMOS "&amp;CONFIG!$B$5&amp;" DIAS",""))))))</f>
        <v/>
      </c>
      <c r="Z176" s="11" t="str">
        <f t="shared" si="17"/>
        <v/>
      </c>
    </row>
    <row r="177" spans="1:26">
      <c r="A177" s="4"/>
      <c r="B177" s="5"/>
      <c r="C177" s="1"/>
      <c r="D177" s="1"/>
      <c r="E177" s="1"/>
      <c r="F177" s="1"/>
      <c r="G177" s="1"/>
      <c r="H177" s="1"/>
      <c r="I177" s="1"/>
      <c r="J177" s="6" t="str">
        <f>IF(D177="","",IF(COUNTIF(SERVICOS!$A$3:$A$31,D177)=0,"",INDEX(SERVICOS!$C$3:$C$31,MATCH(D177,SERVICOS!$A$3:$A$31,0))))</f>
        <v/>
      </c>
      <c r="K177" s="6" t="str">
        <f>IF(D177="","",IF(COUNTIF(SERVICOS!$A$3:$A$31,D177)=0,"",INDEX(SERVICOS!$D$3:$D$31,MATCH(D177,SERVICOS!$A$3:$A$31,0))))</f>
        <v/>
      </c>
      <c r="L177" s="9" t="str">
        <f t="shared" si="12"/>
        <v/>
      </c>
      <c r="M177" s="9" t="str">
        <f t="shared" si="13"/>
        <v/>
      </c>
      <c r="N177" s="7" t="str">
        <f>IF(D177="","",IF(COUNTIF(SERVICOS!$A$3:$A$31,D177)=0,"",INDEX(SERVICOS!$E$3:$E$31,MATCH(D177,SERVICOS!$A$3:$A$31,0))))</f>
        <v/>
      </c>
      <c r="O177" s="2"/>
      <c r="P177" s="10" t="str">
        <f t="shared" si="14"/>
        <v/>
      </c>
      <c r="Q177" s="2"/>
      <c r="R177" s="10" t="str">
        <f t="shared" si="15"/>
        <v/>
      </c>
      <c r="S177" s="11" t="str">
        <f t="shared" si="16"/>
        <v/>
      </c>
      <c r="T177" s="1"/>
      <c r="U177" s="4"/>
      <c r="V177" s="1"/>
      <c r="W177" s="4"/>
      <c r="X177" s="3"/>
      <c r="Y177" s="8" t="str">
        <f ca="1">IF(A177="","",IF(H177&lt;&gt;"Agendado","",IF(A177&lt;TODAY(),"AGENDAMENTO PASSADO",IF(A177=TODAY(),"HOJE",IF(A177=TODAY()+1,IF(I177="Pendente","AMANHÃ - CONFIRMAR","AMANHÃ"),IF(A177&lt;=TODAY()+CONFIG!$B$5,"PRÓXIMOS "&amp;CONFIG!$B$5&amp;" DIAS",""))))))</f>
        <v/>
      </c>
      <c r="Z177" s="11" t="str">
        <f t="shared" si="17"/>
        <v/>
      </c>
    </row>
    <row r="178" spans="1:26">
      <c r="A178" s="4"/>
      <c r="B178" s="5"/>
      <c r="C178" s="1"/>
      <c r="D178" s="1"/>
      <c r="E178" s="1"/>
      <c r="F178" s="1"/>
      <c r="G178" s="1"/>
      <c r="H178" s="1"/>
      <c r="I178" s="1"/>
      <c r="J178" s="6" t="str">
        <f>IF(D178="","",IF(COUNTIF(SERVICOS!$A$3:$A$31,D178)=0,"",INDEX(SERVICOS!$C$3:$C$31,MATCH(D178,SERVICOS!$A$3:$A$31,0))))</f>
        <v/>
      </c>
      <c r="K178" s="6" t="str">
        <f>IF(D178="","",IF(COUNTIF(SERVICOS!$A$3:$A$31,D178)=0,"",INDEX(SERVICOS!$D$3:$D$31,MATCH(D178,SERVICOS!$A$3:$A$31,0))))</f>
        <v/>
      </c>
      <c r="L178" s="9" t="str">
        <f t="shared" si="12"/>
        <v/>
      </c>
      <c r="M178" s="9" t="str">
        <f t="shared" si="13"/>
        <v/>
      </c>
      <c r="N178" s="7" t="str">
        <f>IF(D178="","",IF(COUNTIF(SERVICOS!$A$3:$A$31,D178)=0,"",INDEX(SERVICOS!$E$3:$E$31,MATCH(D178,SERVICOS!$A$3:$A$31,0))))</f>
        <v/>
      </c>
      <c r="O178" s="2"/>
      <c r="P178" s="10" t="str">
        <f t="shared" si="14"/>
        <v/>
      </c>
      <c r="Q178" s="2"/>
      <c r="R178" s="10" t="str">
        <f t="shared" si="15"/>
        <v/>
      </c>
      <c r="S178" s="11" t="str">
        <f t="shared" si="16"/>
        <v/>
      </c>
      <c r="T178" s="1"/>
      <c r="U178" s="4"/>
      <c r="V178" s="1"/>
      <c r="W178" s="4"/>
      <c r="X178" s="3"/>
      <c r="Y178" s="8" t="str">
        <f ca="1">IF(A178="","",IF(H178&lt;&gt;"Agendado","",IF(A178&lt;TODAY(),"AGENDAMENTO PASSADO",IF(A178=TODAY(),"HOJE",IF(A178=TODAY()+1,IF(I178="Pendente","AMANHÃ - CONFIRMAR","AMANHÃ"),IF(A178&lt;=TODAY()+CONFIG!$B$5,"PRÓXIMOS "&amp;CONFIG!$B$5&amp;" DIAS",""))))))</f>
        <v/>
      </c>
      <c r="Z178" s="11" t="str">
        <f t="shared" si="17"/>
        <v/>
      </c>
    </row>
    <row r="179" spans="1:26">
      <c r="A179" s="4"/>
      <c r="B179" s="5"/>
      <c r="C179" s="1"/>
      <c r="D179" s="1"/>
      <c r="E179" s="1"/>
      <c r="F179" s="1"/>
      <c r="G179" s="1"/>
      <c r="H179" s="1"/>
      <c r="I179" s="1"/>
      <c r="J179" s="6" t="str">
        <f>IF(D179="","",IF(COUNTIF(SERVICOS!$A$3:$A$31,D179)=0,"",INDEX(SERVICOS!$C$3:$C$31,MATCH(D179,SERVICOS!$A$3:$A$31,0))))</f>
        <v/>
      </c>
      <c r="K179" s="6" t="str">
        <f>IF(D179="","",IF(COUNTIF(SERVICOS!$A$3:$A$31,D179)=0,"",INDEX(SERVICOS!$D$3:$D$31,MATCH(D179,SERVICOS!$A$3:$A$31,0))))</f>
        <v/>
      </c>
      <c r="L179" s="9" t="str">
        <f t="shared" si="12"/>
        <v/>
      </c>
      <c r="M179" s="9" t="str">
        <f t="shared" si="13"/>
        <v/>
      </c>
      <c r="N179" s="7" t="str">
        <f>IF(D179="","",IF(COUNTIF(SERVICOS!$A$3:$A$31,D179)=0,"",INDEX(SERVICOS!$E$3:$E$31,MATCH(D179,SERVICOS!$A$3:$A$31,0))))</f>
        <v/>
      </c>
      <c r="O179" s="2"/>
      <c r="P179" s="10" t="str">
        <f t="shared" si="14"/>
        <v/>
      </c>
      <c r="Q179" s="2"/>
      <c r="R179" s="10" t="str">
        <f t="shared" si="15"/>
        <v/>
      </c>
      <c r="S179" s="11" t="str">
        <f t="shared" si="16"/>
        <v/>
      </c>
      <c r="T179" s="1"/>
      <c r="U179" s="4"/>
      <c r="V179" s="1"/>
      <c r="W179" s="4"/>
      <c r="X179" s="3"/>
      <c r="Y179" s="8" t="str">
        <f ca="1">IF(A179="","",IF(H179&lt;&gt;"Agendado","",IF(A179&lt;TODAY(),"AGENDAMENTO PASSADO",IF(A179=TODAY(),"HOJE",IF(A179=TODAY()+1,IF(I179="Pendente","AMANHÃ - CONFIRMAR","AMANHÃ"),IF(A179&lt;=TODAY()+CONFIG!$B$5,"PRÓXIMOS "&amp;CONFIG!$B$5&amp;" DIAS",""))))))</f>
        <v/>
      </c>
      <c r="Z179" s="11" t="str">
        <f t="shared" si="17"/>
        <v/>
      </c>
    </row>
    <row r="180" spans="1:26">
      <c r="A180" s="4"/>
      <c r="B180" s="5"/>
      <c r="C180" s="1"/>
      <c r="D180" s="1"/>
      <c r="E180" s="1"/>
      <c r="F180" s="1"/>
      <c r="G180" s="1"/>
      <c r="H180" s="1"/>
      <c r="I180" s="1"/>
      <c r="J180" s="6" t="str">
        <f>IF(D180="","",IF(COUNTIF(SERVICOS!$A$3:$A$31,D180)=0,"",INDEX(SERVICOS!$C$3:$C$31,MATCH(D180,SERVICOS!$A$3:$A$31,0))))</f>
        <v/>
      </c>
      <c r="K180" s="6" t="str">
        <f>IF(D180="","",IF(COUNTIF(SERVICOS!$A$3:$A$31,D180)=0,"",INDEX(SERVICOS!$D$3:$D$31,MATCH(D180,SERVICOS!$A$3:$A$31,0))))</f>
        <v/>
      </c>
      <c r="L180" s="9" t="str">
        <f t="shared" si="12"/>
        <v/>
      </c>
      <c r="M180" s="9" t="str">
        <f t="shared" si="13"/>
        <v/>
      </c>
      <c r="N180" s="7" t="str">
        <f>IF(D180="","",IF(COUNTIF(SERVICOS!$A$3:$A$31,D180)=0,"",INDEX(SERVICOS!$E$3:$E$31,MATCH(D180,SERVICOS!$A$3:$A$31,0))))</f>
        <v/>
      </c>
      <c r="O180" s="2"/>
      <c r="P180" s="10" t="str">
        <f t="shared" si="14"/>
        <v/>
      </c>
      <c r="Q180" s="2"/>
      <c r="R180" s="10" t="str">
        <f t="shared" si="15"/>
        <v/>
      </c>
      <c r="S180" s="11" t="str">
        <f t="shared" si="16"/>
        <v/>
      </c>
      <c r="T180" s="1"/>
      <c r="U180" s="4"/>
      <c r="V180" s="1"/>
      <c r="W180" s="4"/>
      <c r="X180" s="3"/>
      <c r="Y180" s="8" t="str">
        <f ca="1">IF(A180="","",IF(H180&lt;&gt;"Agendado","",IF(A180&lt;TODAY(),"AGENDAMENTO PASSADO",IF(A180=TODAY(),"HOJE",IF(A180=TODAY()+1,IF(I180="Pendente","AMANHÃ - CONFIRMAR","AMANHÃ"),IF(A180&lt;=TODAY()+CONFIG!$B$5,"PRÓXIMOS "&amp;CONFIG!$B$5&amp;" DIAS",""))))))</f>
        <v/>
      </c>
      <c r="Z180" s="11" t="str">
        <f t="shared" si="17"/>
        <v/>
      </c>
    </row>
    <row r="181" spans="1:26">
      <c r="A181" s="4"/>
      <c r="B181" s="5"/>
      <c r="C181" s="1"/>
      <c r="D181" s="1"/>
      <c r="E181" s="1"/>
      <c r="F181" s="1"/>
      <c r="G181" s="1"/>
      <c r="H181" s="1"/>
      <c r="I181" s="1"/>
      <c r="J181" s="6" t="str">
        <f>IF(D181="","",IF(COUNTIF(SERVICOS!$A$3:$A$31,D181)=0,"",INDEX(SERVICOS!$C$3:$C$31,MATCH(D181,SERVICOS!$A$3:$A$31,0))))</f>
        <v/>
      </c>
      <c r="K181" s="6" t="str">
        <f>IF(D181="","",IF(COUNTIF(SERVICOS!$A$3:$A$31,D181)=0,"",INDEX(SERVICOS!$D$3:$D$31,MATCH(D181,SERVICOS!$A$3:$A$31,0))))</f>
        <v/>
      </c>
      <c r="L181" s="9" t="str">
        <f t="shared" si="12"/>
        <v/>
      </c>
      <c r="M181" s="9" t="str">
        <f t="shared" si="13"/>
        <v/>
      </c>
      <c r="N181" s="7" t="str">
        <f>IF(D181="","",IF(COUNTIF(SERVICOS!$A$3:$A$31,D181)=0,"",INDEX(SERVICOS!$E$3:$E$31,MATCH(D181,SERVICOS!$A$3:$A$31,0))))</f>
        <v/>
      </c>
      <c r="O181" s="2"/>
      <c r="P181" s="10" t="str">
        <f t="shared" si="14"/>
        <v/>
      </c>
      <c r="Q181" s="2"/>
      <c r="R181" s="10" t="str">
        <f t="shared" si="15"/>
        <v/>
      </c>
      <c r="S181" s="11" t="str">
        <f t="shared" si="16"/>
        <v/>
      </c>
      <c r="T181" s="1"/>
      <c r="U181" s="4"/>
      <c r="V181" s="1"/>
      <c r="W181" s="4"/>
      <c r="X181" s="3"/>
      <c r="Y181" s="8" t="str">
        <f ca="1">IF(A181="","",IF(H181&lt;&gt;"Agendado","",IF(A181&lt;TODAY(),"AGENDAMENTO PASSADO",IF(A181=TODAY(),"HOJE",IF(A181=TODAY()+1,IF(I181="Pendente","AMANHÃ - CONFIRMAR","AMANHÃ"),IF(A181&lt;=TODAY()+CONFIG!$B$5,"PRÓXIMOS "&amp;CONFIG!$B$5&amp;" DIAS",""))))))</f>
        <v/>
      </c>
      <c r="Z181" s="11" t="str">
        <f t="shared" si="17"/>
        <v/>
      </c>
    </row>
    <row r="182" spans="1:26">
      <c r="A182" s="4"/>
      <c r="B182" s="5"/>
      <c r="C182" s="1"/>
      <c r="D182" s="1"/>
      <c r="E182" s="1"/>
      <c r="F182" s="1"/>
      <c r="G182" s="1"/>
      <c r="H182" s="1"/>
      <c r="I182" s="1"/>
      <c r="J182" s="6" t="str">
        <f>IF(D182="","",IF(COUNTIF(SERVICOS!$A$3:$A$31,D182)=0,"",INDEX(SERVICOS!$C$3:$C$31,MATCH(D182,SERVICOS!$A$3:$A$31,0))))</f>
        <v/>
      </c>
      <c r="K182" s="6" t="str">
        <f>IF(D182="","",IF(COUNTIF(SERVICOS!$A$3:$A$31,D182)=0,"",INDEX(SERVICOS!$D$3:$D$31,MATCH(D182,SERVICOS!$A$3:$A$31,0))))</f>
        <v/>
      </c>
      <c r="L182" s="9" t="str">
        <f t="shared" si="12"/>
        <v/>
      </c>
      <c r="M182" s="9" t="str">
        <f t="shared" si="13"/>
        <v/>
      </c>
      <c r="N182" s="7" t="str">
        <f>IF(D182="","",IF(COUNTIF(SERVICOS!$A$3:$A$31,D182)=0,"",INDEX(SERVICOS!$E$3:$E$31,MATCH(D182,SERVICOS!$A$3:$A$31,0))))</f>
        <v/>
      </c>
      <c r="O182" s="2"/>
      <c r="P182" s="10" t="str">
        <f t="shared" si="14"/>
        <v/>
      </c>
      <c r="Q182" s="2"/>
      <c r="R182" s="10" t="str">
        <f t="shared" si="15"/>
        <v/>
      </c>
      <c r="S182" s="11" t="str">
        <f t="shared" si="16"/>
        <v/>
      </c>
      <c r="T182" s="1"/>
      <c r="U182" s="4"/>
      <c r="V182" s="1"/>
      <c r="W182" s="4"/>
      <c r="X182" s="3"/>
      <c r="Y182" s="8" t="str">
        <f ca="1">IF(A182="","",IF(H182&lt;&gt;"Agendado","",IF(A182&lt;TODAY(),"AGENDAMENTO PASSADO",IF(A182=TODAY(),"HOJE",IF(A182=TODAY()+1,IF(I182="Pendente","AMANHÃ - CONFIRMAR","AMANHÃ"),IF(A182&lt;=TODAY()+CONFIG!$B$5,"PRÓXIMOS "&amp;CONFIG!$B$5&amp;" DIAS",""))))))</f>
        <v/>
      </c>
      <c r="Z182" s="11" t="str">
        <f t="shared" si="17"/>
        <v/>
      </c>
    </row>
    <row r="183" spans="1:26">
      <c r="A183" s="4"/>
      <c r="B183" s="5"/>
      <c r="C183" s="1"/>
      <c r="D183" s="1"/>
      <c r="E183" s="1"/>
      <c r="F183" s="1"/>
      <c r="G183" s="1"/>
      <c r="H183" s="1"/>
      <c r="I183" s="1"/>
      <c r="J183" s="6" t="str">
        <f>IF(D183="","",IF(COUNTIF(SERVICOS!$A$3:$A$31,D183)=0,"",INDEX(SERVICOS!$C$3:$C$31,MATCH(D183,SERVICOS!$A$3:$A$31,0))))</f>
        <v/>
      </c>
      <c r="K183" s="6" t="str">
        <f>IF(D183="","",IF(COUNTIF(SERVICOS!$A$3:$A$31,D183)=0,"",INDEX(SERVICOS!$D$3:$D$31,MATCH(D183,SERVICOS!$A$3:$A$31,0))))</f>
        <v/>
      </c>
      <c r="L183" s="9" t="str">
        <f t="shared" si="12"/>
        <v/>
      </c>
      <c r="M183" s="9" t="str">
        <f t="shared" si="13"/>
        <v/>
      </c>
      <c r="N183" s="7" t="str">
        <f>IF(D183="","",IF(COUNTIF(SERVICOS!$A$3:$A$31,D183)=0,"",INDEX(SERVICOS!$E$3:$E$31,MATCH(D183,SERVICOS!$A$3:$A$31,0))))</f>
        <v/>
      </c>
      <c r="O183" s="2"/>
      <c r="P183" s="10" t="str">
        <f t="shared" si="14"/>
        <v/>
      </c>
      <c r="Q183" s="2"/>
      <c r="R183" s="10" t="str">
        <f t="shared" si="15"/>
        <v/>
      </c>
      <c r="S183" s="11" t="str">
        <f t="shared" si="16"/>
        <v/>
      </c>
      <c r="T183" s="1"/>
      <c r="U183" s="4"/>
      <c r="V183" s="1"/>
      <c r="W183" s="4"/>
      <c r="X183" s="3"/>
      <c r="Y183" s="8" t="str">
        <f ca="1">IF(A183="","",IF(H183&lt;&gt;"Agendado","",IF(A183&lt;TODAY(),"AGENDAMENTO PASSADO",IF(A183=TODAY(),"HOJE",IF(A183=TODAY()+1,IF(I183="Pendente","AMANHÃ - CONFIRMAR","AMANHÃ"),IF(A183&lt;=TODAY()+CONFIG!$B$5,"PRÓXIMOS "&amp;CONFIG!$B$5&amp;" DIAS",""))))))</f>
        <v/>
      </c>
      <c r="Z183" s="11" t="str">
        <f t="shared" si="17"/>
        <v/>
      </c>
    </row>
    <row r="184" spans="1:26">
      <c r="A184" s="4"/>
      <c r="B184" s="5"/>
      <c r="C184" s="1"/>
      <c r="D184" s="1"/>
      <c r="E184" s="1"/>
      <c r="F184" s="1"/>
      <c r="G184" s="1"/>
      <c r="H184" s="1"/>
      <c r="I184" s="1"/>
      <c r="J184" s="6" t="str">
        <f>IF(D184="","",IF(COUNTIF(SERVICOS!$A$3:$A$31,D184)=0,"",INDEX(SERVICOS!$C$3:$C$31,MATCH(D184,SERVICOS!$A$3:$A$31,0))))</f>
        <v/>
      </c>
      <c r="K184" s="6" t="str">
        <f>IF(D184="","",IF(COUNTIF(SERVICOS!$A$3:$A$31,D184)=0,"",INDEX(SERVICOS!$D$3:$D$31,MATCH(D184,SERVICOS!$A$3:$A$31,0))))</f>
        <v/>
      </c>
      <c r="L184" s="9" t="str">
        <f t="shared" si="12"/>
        <v/>
      </c>
      <c r="M184" s="9" t="str">
        <f t="shared" si="13"/>
        <v/>
      </c>
      <c r="N184" s="7" t="str">
        <f>IF(D184="","",IF(COUNTIF(SERVICOS!$A$3:$A$31,D184)=0,"",INDEX(SERVICOS!$E$3:$E$31,MATCH(D184,SERVICOS!$A$3:$A$31,0))))</f>
        <v/>
      </c>
      <c r="O184" s="2"/>
      <c r="P184" s="10" t="str">
        <f t="shared" si="14"/>
        <v/>
      </c>
      <c r="Q184" s="2"/>
      <c r="R184" s="10" t="str">
        <f t="shared" si="15"/>
        <v/>
      </c>
      <c r="S184" s="11" t="str">
        <f t="shared" si="16"/>
        <v/>
      </c>
      <c r="T184" s="1"/>
      <c r="U184" s="4"/>
      <c r="V184" s="1"/>
      <c r="W184" s="4"/>
      <c r="X184" s="3"/>
      <c r="Y184" s="8" t="str">
        <f ca="1">IF(A184="","",IF(H184&lt;&gt;"Agendado","",IF(A184&lt;TODAY(),"AGENDAMENTO PASSADO",IF(A184=TODAY(),"HOJE",IF(A184=TODAY()+1,IF(I184="Pendente","AMANHÃ - CONFIRMAR","AMANHÃ"),IF(A184&lt;=TODAY()+CONFIG!$B$5,"PRÓXIMOS "&amp;CONFIG!$B$5&amp;" DIAS",""))))))</f>
        <v/>
      </c>
      <c r="Z184" s="11" t="str">
        <f t="shared" si="17"/>
        <v/>
      </c>
    </row>
    <row r="185" spans="1:26">
      <c r="A185" s="4"/>
      <c r="B185" s="5"/>
      <c r="C185" s="1"/>
      <c r="D185" s="1"/>
      <c r="E185" s="1"/>
      <c r="F185" s="1"/>
      <c r="G185" s="1"/>
      <c r="H185" s="1"/>
      <c r="I185" s="1"/>
      <c r="J185" s="6" t="str">
        <f>IF(D185="","",IF(COUNTIF(SERVICOS!$A$3:$A$31,D185)=0,"",INDEX(SERVICOS!$C$3:$C$31,MATCH(D185,SERVICOS!$A$3:$A$31,0))))</f>
        <v/>
      </c>
      <c r="K185" s="6" t="str">
        <f>IF(D185="","",IF(COUNTIF(SERVICOS!$A$3:$A$31,D185)=0,"",INDEX(SERVICOS!$D$3:$D$31,MATCH(D185,SERVICOS!$A$3:$A$31,0))))</f>
        <v/>
      </c>
      <c r="L185" s="9" t="str">
        <f t="shared" si="12"/>
        <v/>
      </c>
      <c r="M185" s="9" t="str">
        <f t="shared" si="13"/>
        <v/>
      </c>
      <c r="N185" s="7" t="str">
        <f>IF(D185="","",IF(COUNTIF(SERVICOS!$A$3:$A$31,D185)=0,"",INDEX(SERVICOS!$E$3:$E$31,MATCH(D185,SERVICOS!$A$3:$A$31,0))))</f>
        <v/>
      </c>
      <c r="O185" s="2"/>
      <c r="P185" s="10" t="str">
        <f t="shared" si="14"/>
        <v/>
      </c>
      <c r="Q185" s="2"/>
      <c r="R185" s="10" t="str">
        <f t="shared" si="15"/>
        <v/>
      </c>
      <c r="S185" s="11" t="str">
        <f t="shared" si="16"/>
        <v/>
      </c>
      <c r="T185" s="1"/>
      <c r="U185" s="4"/>
      <c r="V185" s="1"/>
      <c r="W185" s="4"/>
      <c r="X185" s="3"/>
      <c r="Y185" s="8" t="str">
        <f ca="1">IF(A185="","",IF(H185&lt;&gt;"Agendado","",IF(A185&lt;TODAY(),"AGENDAMENTO PASSADO",IF(A185=TODAY(),"HOJE",IF(A185=TODAY()+1,IF(I185="Pendente","AMANHÃ - CONFIRMAR","AMANHÃ"),IF(A185&lt;=TODAY()+CONFIG!$B$5,"PRÓXIMOS "&amp;CONFIG!$B$5&amp;" DIAS",""))))))</f>
        <v/>
      </c>
      <c r="Z185" s="11" t="str">
        <f t="shared" si="17"/>
        <v/>
      </c>
    </row>
    <row r="186" spans="1:26">
      <c r="A186" s="4"/>
      <c r="B186" s="5"/>
      <c r="C186" s="1"/>
      <c r="D186" s="1"/>
      <c r="E186" s="1"/>
      <c r="F186" s="1"/>
      <c r="G186" s="1"/>
      <c r="H186" s="1"/>
      <c r="I186" s="1"/>
      <c r="J186" s="6" t="str">
        <f>IF(D186="","",IF(COUNTIF(SERVICOS!$A$3:$A$31,D186)=0,"",INDEX(SERVICOS!$C$3:$C$31,MATCH(D186,SERVICOS!$A$3:$A$31,0))))</f>
        <v/>
      </c>
      <c r="K186" s="6" t="str">
        <f>IF(D186="","",IF(COUNTIF(SERVICOS!$A$3:$A$31,D186)=0,"",INDEX(SERVICOS!$D$3:$D$31,MATCH(D186,SERVICOS!$A$3:$A$31,0))))</f>
        <v/>
      </c>
      <c r="L186" s="9" t="str">
        <f t="shared" si="12"/>
        <v/>
      </c>
      <c r="M186" s="9" t="str">
        <f t="shared" si="13"/>
        <v/>
      </c>
      <c r="N186" s="7" t="str">
        <f>IF(D186="","",IF(COUNTIF(SERVICOS!$A$3:$A$31,D186)=0,"",INDEX(SERVICOS!$E$3:$E$31,MATCH(D186,SERVICOS!$A$3:$A$31,0))))</f>
        <v/>
      </c>
      <c r="O186" s="2"/>
      <c r="P186" s="10" t="str">
        <f t="shared" si="14"/>
        <v/>
      </c>
      <c r="Q186" s="2"/>
      <c r="R186" s="10" t="str">
        <f t="shared" si="15"/>
        <v/>
      </c>
      <c r="S186" s="11" t="str">
        <f t="shared" si="16"/>
        <v/>
      </c>
      <c r="T186" s="1"/>
      <c r="U186" s="4"/>
      <c r="V186" s="1"/>
      <c r="W186" s="4"/>
      <c r="X186" s="3"/>
      <c r="Y186" s="8" t="str">
        <f ca="1">IF(A186="","",IF(H186&lt;&gt;"Agendado","",IF(A186&lt;TODAY(),"AGENDAMENTO PASSADO",IF(A186=TODAY(),"HOJE",IF(A186=TODAY()+1,IF(I186="Pendente","AMANHÃ - CONFIRMAR","AMANHÃ"),IF(A186&lt;=TODAY()+CONFIG!$B$5,"PRÓXIMOS "&amp;CONFIG!$B$5&amp;" DIAS",""))))))</f>
        <v/>
      </c>
      <c r="Z186" s="11" t="str">
        <f t="shared" si="17"/>
        <v/>
      </c>
    </row>
    <row r="187" spans="1:26">
      <c r="A187" s="4"/>
      <c r="B187" s="5"/>
      <c r="C187" s="1"/>
      <c r="D187" s="1"/>
      <c r="E187" s="1"/>
      <c r="F187" s="1"/>
      <c r="G187" s="1"/>
      <c r="H187" s="1"/>
      <c r="I187" s="1"/>
      <c r="J187" s="6" t="str">
        <f>IF(D187="","",IF(COUNTIF(SERVICOS!$A$3:$A$31,D187)=0,"",INDEX(SERVICOS!$C$3:$C$31,MATCH(D187,SERVICOS!$A$3:$A$31,0))))</f>
        <v/>
      </c>
      <c r="K187" s="6" t="str">
        <f>IF(D187="","",IF(COUNTIF(SERVICOS!$A$3:$A$31,D187)=0,"",INDEX(SERVICOS!$D$3:$D$31,MATCH(D187,SERVICOS!$A$3:$A$31,0))))</f>
        <v/>
      </c>
      <c r="L187" s="9" t="str">
        <f t="shared" si="12"/>
        <v/>
      </c>
      <c r="M187" s="9" t="str">
        <f t="shared" si="13"/>
        <v/>
      </c>
      <c r="N187" s="7" t="str">
        <f>IF(D187="","",IF(COUNTIF(SERVICOS!$A$3:$A$31,D187)=0,"",INDEX(SERVICOS!$E$3:$E$31,MATCH(D187,SERVICOS!$A$3:$A$31,0))))</f>
        <v/>
      </c>
      <c r="O187" s="2"/>
      <c r="P187" s="10" t="str">
        <f t="shared" si="14"/>
        <v/>
      </c>
      <c r="Q187" s="2"/>
      <c r="R187" s="10" t="str">
        <f t="shared" si="15"/>
        <v/>
      </c>
      <c r="S187" s="11" t="str">
        <f t="shared" si="16"/>
        <v/>
      </c>
      <c r="T187" s="1"/>
      <c r="U187" s="4"/>
      <c r="V187" s="1"/>
      <c r="W187" s="4"/>
      <c r="X187" s="3"/>
      <c r="Y187" s="8" t="str">
        <f ca="1">IF(A187="","",IF(H187&lt;&gt;"Agendado","",IF(A187&lt;TODAY(),"AGENDAMENTO PASSADO",IF(A187=TODAY(),"HOJE",IF(A187=TODAY()+1,IF(I187="Pendente","AMANHÃ - CONFIRMAR","AMANHÃ"),IF(A187&lt;=TODAY()+CONFIG!$B$5,"PRÓXIMOS "&amp;CONFIG!$B$5&amp;" DIAS",""))))))</f>
        <v/>
      </c>
      <c r="Z187" s="11" t="str">
        <f t="shared" si="17"/>
        <v/>
      </c>
    </row>
    <row r="188" spans="1:26">
      <c r="A188" s="4"/>
      <c r="B188" s="5"/>
      <c r="C188" s="1"/>
      <c r="D188" s="1"/>
      <c r="E188" s="1"/>
      <c r="F188" s="1"/>
      <c r="G188" s="1"/>
      <c r="H188" s="1"/>
      <c r="I188" s="1"/>
      <c r="J188" s="6" t="str">
        <f>IF(D188="","",IF(COUNTIF(SERVICOS!$A$3:$A$31,D188)=0,"",INDEX(SERVICOS!$C$3:$C$31,MATCH(D188,SERVICOS!$A$3:$A$31,0))))</f>
        <v/>
      </c>
      <c r="K188" s="6" t="str">
        <f>IF(D188="","",IF(COUNTIF(SERVICOS!$A$3:$A$31,D188)=0,"",INDEX(SERVICOS!$D$3:$D$31,MATCH(D188,SERVICOS!$A$3:$A$31,0))))</f>
        <v/>
      </c>
      <c r="L188" s="9" t="str">
        <f t="shared" si="12"/>
        <v/>
      </c>
      <c r="M188" s="9" t="str">
        <f t="shared" si="13"/>
        <v/>
      </c>
      <c r="N188" s="7" t="str">
        <f>IF(D188="","",IF(COUNTIF(SERVICOS!$A$3:$A$31,D188)=0,"",INDEX(SERVICOS!$E$3:$E$31,MATCH(D188,SERVICOS!$A$3:$A$31,0))))</f>
        <v/>
      </c>
      <c r="O188" s="2"/>
      <c r="P188" s="10" t="str">
        <f t="shared" si="14"/>
        <v/>
      </c>
      <c r="Q188" s="2"/>
      <c r="R188" s="10" t="str">
        <f t="shared" si="15"/>
        <v/>
      </c>
      <c r="S188" s="11" t="str">
        <f t="shared" si="16"/>
        <v/>
      </c>
      <c r="T188" s="1"/>
      <c r="U188" s="4"/>
      <c r="V188" s="1"/>
      <c r="W188" s="4"/>
      <c r="X188" s="3"/>
      <c r="Y188" s="8" t="str">
        <f ca="1">IF(A188="","",IF(H188&lt;&gt;"Agendado","",IF(A188&lt;TODAY(),"AGENDAMENTO PASSADO",IF(A188=TODAY(),"HOJE",IF(A188=TODAY()+1,IF(I188="Pendente","AMANHÃ - CONFIRMAR","AMANHÃ"),IF(A188&lt;=TODAY()+CONFIG!$B$5,"PRÓXIMOS "&amp;CONFIG!$B$5&amp;" DIAS",""))))))</f>
        <v/>
      </c>
      <c r="Z188" s="11" t="str">
        <f t="shared" si="17"/>
        <v/>
      </c>
    </row>
    <row r="189" spans="1:26">
      <c r="A189" s="4"/>
      <c r="B189" s="5"/>
      <c r="C189" s="1"/>
      <c r="D189" s="1"/>
      <c r="E189" s="1"/>
      <c r="F189" s="1"/>
      <c r="G189" s="1"/>
      <c r="H189" s="1"/>
      <c r="I189" s="1"/>
      <c r="J189" s="6" t="str">
        <f>IF(D189="","",IF(COUNTIF(SERVICOS!$A$3:$A$31,D189)=0,"",INDEX(SERVICOS!$C$3:$C$31,MATCH(D189,SERVICOS!$A$3:$A$31,0))))</f>
        <v/>
      </c>
      <c r="K189" s="6" t="str">
        <f>IF(D189="","",IF(COUNTIF(SERVICOS!$A$3:$A$31,D189)=0,"",INDEX(SERVICOS!$D$3:$D$31,MATCH(D189,SERVICOS!$A$3:$A$31,0))))</f>
        <v/>
      </c>
      <c r="L189" s="9" t="str">
        <f t="shared" si="12"/>
        <v/>
      </c>
      <c r="M189" s="9" t="str">
        <f t="shared" si="13"/>
        <v/>
      </c>
      <c r="N189" s="7" t="str">
        <f>IF(D189="","",IF(COUNTIF(SERVICOS!$A$3:$A$31,D189)=0,"",INDEX(SERVICOS!$E$3:$E$31,MATCH(D189,SERVICOS!$A$3:$A$31,0))))</f>
        <v/>
      </c>
      <c r="O189" s="2"/>
      <c r="P189" s="10" t="str">
        <f t="shared" si="14"/>
        <v/>
      </c>
      <c r="Q189" s="2"/>
      <c r="R189" s="10" t="str">
        <f t="shared" si="15"/>
        <v/>
      </c>
      <c r="S189" s="11" t="str">
        <f t="shared" si="16"/>
        <v/>
      </c>
      <c r="T189" s="1"/>
      <c r="U189" s="4"/>
      <c r="V189" s="1"/>
      <c r="W189" s="4"/>
      <c r="X189" s="3"/>
      <c r="Y189" s="8" t="str">
        <f ca="1">IF(A189="","",IF(H189&lt;&gt;"Agendado","",IF(A189&lt;TODAY(),"AGENDAMENTO PASSADO",IF(A189=TODAY(),"HOJE",IF(A189=TODAY()+1,IF(I189="Pendente","AMANHÃ - CONFIRMAR","AMANHÃ"),IF(A189&lt;=TODAY()+CONFIG!$B$5,"PRÓXIMOS "&amp;CONFIG!$B$5&amp;" DIAS",""))))))</f>
        <v/>
      </c>
      <c r="Z189" s="11" t="str">
        <f t="shared" si="17"/>
        <v/>
      </c>
    </row>
    <row r="190" spans="1:26">
      <c r="A190" s="4"/>
      <c r="B190" s="5"/>
      <c r="C190" s="1"/>
      <c r="D190" s="1"/>
      <c r="E190" s="1"/>
      <c r="F190" s="1"/>
      <c r="G190" s="1"/>
      <c r="H190" s="1"/>
      <c r="I190" s="1"/>
      <c r="J190" s="6" t="str">
        <f>IF(D190="","",IF(COUNTIF(SERVICOS!$A$3:$A$31,D190)=0,"",INDEX(SERVICOS!$C$3:$C$31,MATCH(D190,SERVICOS!$A$3:$A$31,0))))</f>
        <v/>
      </c>
      <c r="K190" s="6" t="str">
        <f>IF(D190="","",IF(COUNTIF(SERVICOS!$A$3:$A$31,D190)=0,"",INDEX(SERVICOS!$D$3:$D$31,MATCH(D190,SERVICOS!$A$3:$A$31,0))))</f>
        <v/>
      </c>
      <c r="L190" s="9" t="str">
        <f t="shared" si="12"/>
        <v/>
      </c>
      <c r="M190" s="9" t="str">
        <f t="shared" si="13"/>
        <v/>
      </c>
      <c r="N190" s="7" t="str">
        <f>IF(D190="","",IF(COUNTIF(SERVICOS!$A$3:$A$31,D190)=0,"",INDEX(SERVICOS!$E$3:$E$31,MATCH(D190,SERVICOS!$A$3:$A$31,0))))</f>
        <v/>
      </c>
      <c r="O190" s="2"/>
      <c r="P190" s="10" t="str">
        <f t="shared" si="14"/>
        <v/>
      </c>
      <c r="Q190" s="2"/>
      <c r="R190" s="10" t="str">
        <f t="shared" si="15"/>
        <v/>
      </c>
      <c r="S190" s="11" t="str">
        <f t="shared" si="16"/>
        <v/>
      </c>
      <c r="T190" s="1"/>
      <c r="U190" s="4"/>
      <c r="V190" s="1"/>
      <c r="W190" s="4"/>
      <c r="X190" s="3"/>
      <c r="Y190" s="8" t="str">
        <f ca="1">IF(A190="","",IF(H190&lt;&gt;"Agendado","",IF(A190&lt;TODAY(),"AGENDAMENTO PASSADO",IF(A190=TODAY(),"HOJE",IF(A190=TODAY()+1,IF(I190="Pendente","AMANHÃ - CONFIRMAR","AMANHÃ"),IF(A190&lt;=TODAY()+CONFIG!$B$5,"PRÓXIMOS "&amp;CONFIG!$B$5&amp;" DIAS",""))))))</f>
        <v/>
      </c>
      <c r="Z190" s="11" t="str">
        <f t="shared" si="17"/>
        <v/>
      </c>
    </row>
    <row r="191" spans="1:26">
      <c r="A191" s="4"/>
      <c r="B191" s="5"/>
      <c r="C191" s="1"/>
      <c r="D191" s="1"/>
      <c r="E191" s="1"/>
      <c r="F191" s="1"/>
      <c r="G191" s="1"/>
      <c r="H191" s="1"/>
      <c r="I191" s="1"/>
      <c r="J191" s="6" t="str">
        <f>IF(D191="","",IF(COUNTIF(SERVICOS!$A$3:$A$31,D191)=0,"",INDEX(SERVICOS!$C$3:$C$31,MATCH(D191,SERVICOS!$A$3:$A$31,0))))</f>
        <v/>
      </c>
      <c r="K191" s="6" t="str">
        <f>IF(D191="","",IF(COUNTIF(SERVICOS!$A$3:$A$31,D191)=0,"",INDEX(SERVICOS!$D$3:$D$31,MATCH(D191,SERVICOS!$A$3:$A$31,0))))</f>
        <v/>
      </c>
      <c r="L191" s="9" t="str">
        <f t="shared" si="12"/>
        <v/>
      </c>
      <c r="M191" s="9" t="str">
        <f t="shared" si="13"/>
        <v/>
      </c>
      <c r="N191" s="7" t="str">
        <f>IF(D191="","",IF(COUNTIF(SERVICOS!$A$3:$A$31,D191)=0,"",INDEX(SERVICOS!$E$3:$E$31,MATCH(D191,SERVICOS!$A$3:$A$31,0))))</f>
        <v/>
      </c>
      <c r="O191" s="2"/>
      <c r="P191" s="10" t="str">
        <f t="shared" si="14"/>
        <v/>
      </c>
      <c r="Q191" s="2"/>
      <c r="R191" s="10" t="str">
        <f t="shared" si="15"/>
        <v/>
      </c>
      <c r="S191" s="11" t="str">
        <f t="shared" si="16"/>
        <v/>
      </c>
      <c r="T191" s="1"/>
      <c r="U191" s="4"/>
      <c r="V191" s="1"/>
      <c r="W191" s="4"/>
      <c r="X191" s="3"/>
      <c r="Y191" s="8" t="str">
        <f ca="1">IF(A191="","",IF(H191&lt;&gt;"Agendado","",IF(A191&lt;TODAY(),"AGENDAMENTO PASSADO",IF(A191=TODAY(),"HOJE",IF(A191=TODAY()+1,IF(I191="Pendente","AMANHÃ - CONFIRMAR","AMANHÃ"),IF(A191&lt;=TODAY()+CONFIG!$B$5,"PRÓXIMOS "&amp;CONFIG!$B$5&amp;" DIAS",""))))))</f>
        <v/>
      </c>
      <c r="Z191" s="11" t="str">
        <f t="shared" si="17"/>
        <v/>
      </c>
    </row>
    <row r="192" spans="1:26">
      <c r="A192" s="4"/>
      <c r="B192" s="5"/>
      <c r="C192" s="1"/>
      <c r="D192" s="1"/>
      <c r="E192" s="1"/>
      <c r="F192" s="1"/>
      <c r="G192" s="1"/>
      <c r="H192" s="1"/>
      <c r="I192" s="1"/>
      <c r="J192" s="6" t="str">
        <f>IF(D192="","",IF(COUNTIF(SERVICOS!$A$3:$A$31,D192)=0,"",INDEX(SERVICOS!$C$3:$C$31,MATCH(D192,SERVICOS!$A$3:$A$31,0))))</f>
        <v/>
      </c>
      <c r="K192" s="6" t="str">
        <f>IF(D192="","",IF(COUNTIF(SERVICOS!$A$3:$A$31,D192)=0,"",INDEX(SERVICOS!$D$3:$D$31,MATCH(D192,SERVICOS!$A$3:$A$31,0))))</f>
        <v/>
      </c>
      <c r="L192" s="9" t="str">
        <f t="shared" si="12"/>
        <v/>
      </c>
      <c r="M192" s="9" t="str">
        <f t="shared" si="13"/>
        <v/>
      </c>
      <c r="N192" s="7" t="str">
        <f>IF(D192="","",IF(COUNTIF(SERVICOS!$A$3:$A$31,D192)=0,"",INDEX(SERVICOS!$E$3:$E$31,MATCH(D192,SERVICOS!$A$3:$A$31,0))))</f>
        <v/>
      </c>
      <c r="O192" s="2"/>
      <c r="P192" s="10" t="str">
        <f t="shared" si="14"/>
        <v/>
      </c>
      <c r="Q192" s="2"/>
      <c r="R192" s="10" t="str">
        <f t="shared" si="15"/>
        <v/>
      </c>
      <c r="S192" s="11" t="str">
        <f t="shared" si="16"/>
        <v/>
      </c>
      <c r="T192" s="1"/>
      <c r="U192" s="4"/>
      <c r="V192" s="1"/>
      <c r="W192" s="4"/>
      <c r="X192" s="3"/>
      <c r="Y192" s="8" t="str">
        <f ca="1">IF(A192="","",IF(H192&lt;&gt;"Agendado","",IF(A192&lt;TODAY(),"AGENDAMENTO PASSADO",IF(A192=TODAY(),"HOJE",IF(A192=TODAY()+1,IF(I192="Pendente","AMANHÃ - CONFIRMAR","AMANHÃ"),IF(A192&lt;=TODAY()+CONFIG!$B$5,"PRÓXIMOS "&amp;CONFIG!$B$5&amp;" DIAS",""))))))</f>
        <v/>
      </c>
      <c r="Z192" s="11" t="str">
        <f t="shared" si="17"/>
        <v/>
      </c>
    </row>
    <row r="193" spans="1:26">
      <c r="A193" s="4"/>
      <c r="B193" s="5"/>
      <c r="C193" s="1"/>
      <c r="D193" s="1"/>
      <c r="E193" s="1"/>
      <c r="F193" s="1"/>
      <c r="G193" s="1"/>
      <c r="H193" s="1"/>
      <c r="I193" s="1"/>
      <c r="J193" s="6" t="str">
        <f>IF(D193="","",IF(COUNTIF(SERVICOS!$A$3:$A$31,D193)=0,"",INDEX(SERVICOS!$C$3:$C$31,MATCH(D193,SERVICOS!$A$3:$A$31,0))))</f>
        <v/>
      </c>
      <c r="K193" s="6" t="str">
        <f>IF(D193="","",IF(COUNTIF(SERVICOS!$A$3:$A$31,D193)=0,"",INDEX(SERVICOS!$D$3:$D$31,MATCH(D193,SERVICOS!$A$3:$A$31,0))))</f>
        <v/>
      </c>
      <c r="L193" s="9" t="str">
        <f t="shared" si="12"/>
        <v/>
      </c>
      <c r="M193" s="9" t="str">
        <f t="shared" si="13"/>
        <v/>
      </c>
      <c r="N193" s="7" t="str">
        <f>IF(D193="","",IF(COUNTIF(SERVICOS!$A$3:$A$31,D193)=0,"",INDEX(SERVICOS!$E$3:$E$31,MATCH(D193,SERVICOS!$A$3:$A$31,0))))</f>
        <v/>
      </c>
      <c r="O193" s="2"/>
      <c r="P193" s="10" t="str">
        <f t="shared" si="14"/>
        <v/>
      </c>
      <c r="Q193" s="2"/>
      <c r="R193" s="10" t="str">
        <f t="shared" si="15"/>
        <v/>
      </c>
      <c r="S193" s="11" t="str">
        <f t="shared" si="16"/>
        <v/>
      </c>
      <c r="T193" s="1"/>
      <c r="U193" s="4"/>
      <c r="V193" s="1"/>
      <c r="W193" s="4"/>
      <c r="X193" s="3"/>
      <c r="Y193" s="8" t="str">
        <f ca="1">IF(A193="","",IF(H193&lt;&gt;"Agendado","",IF(A193&lt;TODAY(),"AGENDAMENTO PASSADO",IF(A193=TODAY(),"HOJE",IF(A193=TODAY()+1,IF(I193="Pendente","AMANHÃ - CONFIRMAR","AMANHÃ"),IF(A193&lt;=TODAY()+CONFIG!$B$5,"PRÓXIMOS "&amp;CONFIG!$B$5&amp;" DIAS",""))))))</f>
        <v/>
      </c>
      <c r="Z193" s="11" t="str">
        <f t="shared" si="17"/>
        <v/>
      </c>
    </row>
    <row r="194" spans="1:26">
      <c r="A194" s="4"/>
      <c r="B194" s="5"/>
      <c r="C194" s="1"/>
      <c r="D194" s="1"/>
      <c r="E194" s="1"/>
      <c r="F194" s="1"/>
      <c r="G194" s="1"/>
      <c r="H194" s="1"/>
      <c r="I194" s="1"/>
      <c r="J194" s="6" t="str">
        <f>IF(D194="","",IF(COUNTIF(SERVICOS!$A$3:$A$31,D194)=0,"",INDEX(SERVICOS!$C$3:$C$31,MATCH(D194,SERVICOS!$A$3:$A$31,0))))</f>
        <v/>
      </c>
      <c r="K194" s="6" t="str">
        <f>IF(D194="","",IF(COUNTIF(SERVICOS!$A$3:$A$31,D194)=0,"",INDEX(SERVICOS!$D$3:$D$31,MATCH(D194,SERVICOS!$A$3:$A$31,0))))</f>
        <v/>
      </c>
      <c r="L194" s="9" t="str">
        <f t="shared" si="12"/>
        <v/>
      </c>
      <c r="M194" s="9" t="str">
        <f t="shared" si="13"/>
        <v/>
      </c>
      <c r="N194" s="7" t="str">
        <f>IF(D194="","",IF(COUNTIF(SERVICOS!$A$3:$A$31,D194)=0,"",INDEX(SERVICOS!$E$3:$E$31,MATCH(D194,SERVICOS!$A$3:$A$31,0))))</f>
        <v/>
      </c>
      <c r="O194" s="2"/>
      <c r="P194" s="10" t="str">
        <f t="shared" si="14"/>
        <v/>
      </c>
      <c r="Q194" s="2"/>
      <c r="R194" s="10" t="str">
        <f t="shared" si="15"/>
        <v/>
      </c>
      <c r="S194" s="11" t="str">
        <f t="shared" si="16"/>
        <v/>
      </c>
      <c r="T194" s="1"/>
      <c r="U194" s="4"/>
      <c r="V194" s="1"/>
      <c r="W194" s="4"/>
      <c r="X194" s="3"/>
      <c r="Y194" s="8" t="str">
        <f ca="1">IF(A194="","",IF(H194&lt;&gt;"Agendado","",IF(A194&lt;TODAY(),"AGENDAMENTO PASSADO",IF(A194=TODAY(),"HOJE",IF(A194=TODAY()+1,IF(I194="Pendente","AMANHÃ - CONFIRMAR","AMANHÃ"),IF(A194&lt;=TODAY()+CONFIG!$B$5,"PRÓXIMOS "&amp;CONFIG!$B$5&amp;" DIAS",""))))))</f>
        <v/>
      </c>
      <c r="Z194" s="11" t="str">
        <f t="shared" si="17"/>
        <v/>
      </c>
    </row>
    <row r="195" spans="1:26">
      <c r="A195" s="4"/>
      <c r="B195" s="5"/>
      <c r="C195" s="1"/>
      <c r="D195" s="1"/>
      <c r="E195" s="1"/>
      <c r="F195" s="1"/>
      <c r="G195" s="1"/>
      <c r="H195" s="1"/>
      <c r="I195" s="1"/>
      <c r="J195" s="6" t="str">
        <f>IF(D195="","",IF(COUNTIF(SERVICOS!$A$3:$A$31,D195)=0,"",INDEX(SERVICOS!$C$3:$C$31,MATCH(D195,SERVICOS!$A$3:$A$31,0))))</f>
        <v/>
      </c>
      <c r="K195" s="6" t="str">
        <f>IF(D195="","",IF(COUNTIF(SERVICOS!$A$3:$A$31,D195)=0,"",INDEX(SERVICOS!$D$3:$D$31,MATCH(D195,SERVICOS!$A$3:$A$31,0))))</f>
        <v/>
      </c>
      <c r="L195" s="9" t="str">
        <f t="shared" si="12"/>
        <v/>
      </c>
      <c r="M195" s="9" t="str">
        <f t="shared" si="13"/>
        <v/>
      </c>
      <c r="N195" s="7" t="str">
        <f>IF(D195="","",IF(COUNTIF(SERVICOS!$A$3:$A$31,D195)=0,"",INDEX(SERVICOS!$E$3:$E$31,MATCH(D195,SERVICOS!$A$3:$A$31,0))))</f>
        <v/>
      </c>
      <c r="O195" s="2"/>
      <c r="P195" s="10" t="str">
        <f t="shared" si="14"/>
        <v/>
      </c>
      <c r="Q195" s="2"/>
      <c r="R195" s="10" t="str">
        <f t="shared" si="15"/>
        <v/>
      </c>
      <c r="S195" s="11" t="str">
        <f t="shared" si="16"/>
        <v/>
      </c>
      <c r="T195" s="1"/>
      <c r="U195" s="4"/>
      <c r="V195" s="1"/>
      <c r="W195" s="4"/>
      <c r="X195" s="3"/>
      <c r="Y195" s="8" t="str">
        <f ca="1">IF(A195="","",IF(H195&lt;&gt;"Agendado","",IF(A195&lt;TODAY(),"AGENDAMENTO PASSADO",IF(A195=TODAY(),"HOJE",IF(A195=TODAY()+1,IF(I195="Pendente","AMANHÃ - CONFIRMAR","AMANHÃ"),IF(A195&lt;=TODAY()+CONFIG!$B$5,"PRÓXIMOS "&amp;CONFIG!$B$5&amp;" DIAS",""))))))</f>
        <v/>
      </c>
      <c r="Z195" s="11" t="str">
        <f t="shared" si="17"/>
        <v/>
      </c>
    </row>
    <row r="196" spans="1:26">
      <c r="A196" s="4"/>
      <c r="B196" s="5"/>
      <c r="C196" s="1"/>
      <c r="D196" s="1"/>
      <c r="E196" s="1"/>
      <c r="F196" s="1"/>
      <c r="G196" s="1"/>
      <c r="H196" s="1"/>
      <c r="I196" s="1"/>
      <c r="J196" s="6" t="str">
        <f>IF(D196="","",IF(COUNTIF(SERVICOS!$A$3:$A$31,D196)=0,"",INDEX(SERVICOS!$C$3:$C$31,MATCH(D196,SERVICOS!$A$3:$A$31,0))))</f>
        <v/>
      </c>
      <c r="K196" s="6" t="str">
        <f>IF(D196="","",IF(COUNTIF(SERVICOS!$A$3:$A$31,D196)=0,"",INDEX(SERVICOS!$D$3:$D$31,MATCH(D196,SERVICOS!$A$3:$A$31,0))))</f>
        <v/>
      </c>
      <c r="L196" s="9" t="str">
        <f t="shared" ref="L196:L259" si="18">IF(OR(B196="",J196=""),"",B196+J196/1440)</f>
        <v/>
      </c>
      <c r="M196" s="9" t="str">
        <f t="shared" ref="M196:M259" si="19">IF(OR(L196="",K196=""),"",L196+K196/1440)</f>
        <v/>
      </c>
      <c r="N196" s="7" t="str">
        <f>IF(D196="","",IF(COUNTIF(SERVICOS!$A$3:$A$31,D196)=0,"",INDEX(SERVICOS!$E$3:$E$31,MATCH(D196,SERVICOS!$A$3:$A$31,0))))</f>
        <v/>
      </c>
      <c r="O196" s="2"/>
      <c r="P196" s="10" t="str">
        <f t="shared" ref="P196:P259" si="20">IF(N196="","",N196+IF(O196="",0,O196))</f>
        <v/>
      </c>
      <c r="Q196" s="2"/>
      <c r="R196" s="10" t="str">
        <f t="shared" ref="R196:R259" si="21">IF(D196="","",P196-IF(Q196="",0,Q196))</f>
        <v/>
      </c>
      <c r="S196" s="11" t="str">
        <f t="shared" ref="S196:S259" si="22">IF(D196="","",IF(P196&lt;=0,"SEM COBRANÇA",IF(Q196&gt;=P196,"PAGO",IF(Q196&gt;0,"PARCIAL","PENDENTE"))))</f>
        <v/>
      </c>
      <c r="T196" s="1"/>
      <c r="U196" s="4"/>
      <c r="V196" s="1"/>
      <c r="W196" s="4"/>
      <c r="X196" s="3"/>
      <c r="Y196" s="8" t="str">
        <f ca="1">IF(A196="","",IF(H196&lt;&gt;"Agendado","",IF(A196&lt;TODAY(),"AGENDAMENTO PASSADO",IF(A196=TODAY(),"HOJE",IF(A196=TODAY()+1,IF(I196="Pendente","AMANHÃ - CONFIRMAR","AMANHÃ"),IF(A196&lt;=TODAY()+CONFIG!$B$5,"PRÓXIMOS "&amp;CONFIG!$B$5&amp;" DIAS",""))))))</f>
        <v/>
      </c>
      <c r="Z196" s="11" t="str">
        <f t="shared" ref="Z196:Z259" si="23">IF(OR(A196="",B196="",M196="",E196="",H196&lt;&gt;"Agendado"),"",IF(COUNTIFS($A$4:$A$403,A196,$E$4:$E$403,E196,$B$4:$B$403,"&lt;"&amp;M196,$M$4:$M$403,"&gt;"&amp;B196,$H$4:$H$403,"Agendado")&gt;1,"CONFLITO",""))</f>
        <v/>
      </c>
    </row>
    <row r="197" spans="1:26">
      <c r="A197" s="4"/>
      <c r="B197" s="5"/>
      <c r="C197" s="1"/>
      <c r="D197" s="1"/>
      <c r="E197" s="1"/>
      <c r="F197" s="1"/>
      <c r="G197" s="1"/>
      <c r="H197" s="1"/>
      <c r="I197" s="1"/>
      <c r="J197" s="6" t="str">
        <f>IF(D197="","",IF(COUNTIF(SERVICOS!$A$3:$A$31,D197)=0,"",INDEX(SERVICOS!$C$3:$C$31,MATCH(D197,SERVICOS!$A$3:$A$31,0))))</f>
        <v/>
      </c>
      <c r="K197" s="6" t="str">
        <f>IF(D197="","",IF(COUNTIF(SERVICOS!$A$3:$A$31,D197)=0,"",INDEX(SERVICOS!$D$3:$D$31,MATCH(D197,SERVICOS!$A$3:$A$31,0))))</f>
        <v/>
      </c>
      <c r="L197" s="9" t="str">
        <f t="shared" si="18"/>
        <v/>
      </c>
      <c r="M197" s="9" t="str">
        <f t="shared" si="19"/>
        <v/>
      </c>
      <c r="N197" s="7" t="str">
        <f>IF(D197="","",IF(COUNTIF(SERVICOS!$A$3:$A$31,D197)=0,"",INDEX(SERVICOS!$E$3:$E$31,MATCH(D197,SERVICOS!$A$3:$A$31,0))))</f>
        <v/>
      </c>
      <c r="O197" s="2"/>
      <c r="P197" s="10" t="str">
        <f t="shared" si="20"/>
        <v/>
      </c>
      <c r="Q197" s="2"/>
      <c r="R197" s="10" t="str">
        <f t="shared" si="21"/>
        <v/>
      </c>
      <c r="S197" s="11" t="str">
        <f t="shared" si="22"/>
        <v/>
      </c>
      <c r="T197" s="1"/>
      <c r="U197" s="4"/>
      <c r="V197" s="1"/>
      <c r="W197" s="4"/>
      <c r="X197" s="3"/>
      <c r="Y197" s="8" t="str">
        <f ca="1">IF(A197="","",IF(H197&lt;&gt;"Agendado","",IF(A197&lt;TODAY(),"AGENDAMENTO PASSADO",IF(A197=TODAY(),"HOJE",IF(A197=TODAY()+1,IF(I197="Pendente","AMANHÃ - CONFIRMAR","AMANHÃ"),IF(A197&lt;=TODAY()+CONFIG!$B$5,"PRÓXIMOS "&amp;CONFIG!$B$5&amp;" DIAS",""))))))</f>
        <v/>
      </c>
      <c r="Z197" s="11" t="str">
        <f t="shared" si="23"/>
        <v/>
      </c>
    </row>
    <row r="198" spans="1:26">
      <c r="A198" s="4"/>
      <c r="B198" s="5"/>
      <c r="C198" s="1"/>
      <c r="D198" s="1"/>
      <c r="E198" s="1"/>
      <c r="F198" s="1"/>
      <c r="G198" s="1"/>
      <c r="H198" s="1"/>
      <c r="I198" s="1"/>
      <c r="J198" s="6" t="str">
        <f>IF(D198="","",IF(COUNTIF(SERVICOS!$A$3:$A$31,D198)=0,"",INDEX(SERVICOS!$C$3:$C$31,MATCH(D198,SERVICOS!$A$3:$A$31,0))))</f>
        <v/>
      </c>
      <c r="K198" s="6" t="str">
        <f>IF(D198="","",IF(COUNTIF(SERVICOS!$A$3:$A$31,D198)=0,"",INDEX(SERVICOS!$D$3:$D$31,MATCH(D198,SERVICOS!$A$3:$A$31,0))))</f>
        <v/>
      </c>
      <c r="L198" s="9" t="str">
        <f t="shared" si="18"/>
        <v/>
      </c>
      <c r="M198" s="9" t="str">
        <f t="shared" si="19"/>
        <v/>
      </c>
      <c r="N198" s="7" t="str">
        <f>IF(D198="","",IF(COUNTIF(SERVICOS!$A$3:$A$31,D198)=0,"",INDEX(SERVICOS!$E$3:$E$31,MATCH(D198,SERVICOS!$A$3:$A$31,0))))</f>
        <v/>
      </c>
      <c r="O198" s="2"/>
      <c r="P198" s="10" t="str">
        <f t="shared" si="20"/>
        <v/>
      </c>
      <c r="Q198" s="2"/>
      <c r="R198" s="10" t="str">
        <f t="shared" si="21"/>
        <v/>
      </c>
      <c r="S198" s="11" t="str">
        <f t="shared" si="22"/>
        <v/>
      </c>
      <c r="T198" s="1"/>
      <c r="U198" s="4"/>
      <c r="V198" s="1"/>
      <c r="W198" s="4"/>
      <c r="X198" s="3"/>
      <c r="Y198" s="8" t="str">
        <f ca="1">IF(A198="","",IF(H198&lt;&gt;"Agendado","",IF(A198&lt;TODAY(),"AGENDAMENTO PASSADO",IF(A198=TODAY(),"HOJE",IF(A198=TODAY()+1,IF(I198="Pendente","AMANHÃ - CONFIRMAR","AMANHÃ"),IF(A198&lt;=TODAY()+CONFIG!$B$5,"PRÓXIMOS "&amp;CONFIG!$B$5&amp;" DIAS",""))))))</f>
        <v/>
      </c>
      <c r="Z198" s="11" t="str">
        <f t="shared" si="23"/>
        <v/>
      </c>
    </row>
    <row r="199" spans="1:26">
      <c r="A199" s="4"/>
      <c r="B199" s="5"/>
      <c r="C199" s="1"/>
      <c r="D199" s="1"/>
      <c r="E199" s="1"/>
      <c r="F199" s="1"/>
      <c r="G199" s="1"/>
      <c r="H199" s="1"/>
      <c r="I199" s="1"/>
      <c r="J199" s="6" t="str">
        <f>IF(D199="","",IF(COUNTIF(SERVICOS!$A$3:$A$31,D199)=0,"",INDEX(SERVICOS!$C$3:$C$31,MATCH(D199,SERVICOS!$A$3:$A$31,0))))</f>
        <v/>
      </c>
      <c r="K199" s="6" t="str">
        <f>IF(D199="","",IF(COUNTIF(SERVICOS!$A$3:$A$31,D199)=0,"",INDEX(SERVICOS!$D$3:$D$31,MATCH(D199,SERVICOS!$A$3:$A$31,0))))</f>
        <v/>
      </c>
      <c r="L199" s="9" t="str">
        <f t="shared" si="18"/>
        <v/>
      </c>
      <c r="M199" s="9" t="str">
        <f t="shared" si="19"/>
        <v/>
      </c>
      <c r="N199" s="7" t="str">
        <f>IF(D199="","",IF(COUNTIF(SERVICOS!$A$3:$A$31,D199)=0,"",INDEX(SERVICOS!$E$3:$E$31,MATCH(D199,SERVICOS!$A$3:$A$31,0))))</f>
        <v/>
      </c>
      <c r="O199" s="2"/>
      <c r="P199" s="10" t="str">
        <f t="shared" si="20"/>
        <v/>
      </c>
      <c r="Q199" s="2"/>
      <c r="R199" s="10" t="str">
        <f t="shared" si="21"/>
        <v/>
      </c>
      <c r="S199" s="11" t="str">
        <f t="shared" si="22"/>
        <v/>
      </c>
      <c r="T199" s="1"/>
      <c r="U199" s="4"/>
      <c r="V199" s="1"/>
      <c r="W199" s="4"/>
      <c r="X199" s="3"/>
      <c r="Y199" s="8" t="str">
        <f ca="1">IF(A199="","",IF(H199&lt;&gt;"Agendado","",IF(A199&lt;TODAY(),"AGENDAMENTO PASSADO",IF(A199=TODAY(),"HOJE",IF(A199=TODAY()+1,IF(I199="Pendente","AMANHÃ - CONFIRMAR","AMANHÃ"),IF(A199&lt;=TODAY()+CONFIG!$B$5,"PRÓXIMOS "&amp;CONFIG!$B$5&amp;" DIAS",""))))))</f>
        <v/>
      </c>
      <c r="Z199" s="11" t="str">
        <f t="shared" si="23"/>
        <v/>
      </c>
    </row>
    <row r="200" spans="1:26">
      <c r="A200" s="4"/>
      <c r="B200" s="5"/>
      <c r="C200" s="1"/>
      <c r="D200" s="1"/>
      <c r="E200" s="1"/>
      <c r="F200" s="1"/>
      <c r="G200" s="1"/>
      <c r="H200" s="1"/>
      <c r="I200" s="1"/>
      <c r="J200" s="6" t="str">
        <f>IF(D200="","",IF(COUNTIF(SERVICOS!$A$3:$A$31,D200)=0,"",INDEX(SERVICOS!$C$3:$C$31,MATCH(D200,SERVICOS!$A$3:$A$31,0))))</f>
        <v/>
      </c>
      <c r="K200" s="6" t="str">
        <f>IF(D200="","",IF(COUNTIF(SERVICOS!$A$3:$A$31,D200)=0,"",INDEX(SERVICOS!$D$3:$D$31,MATCH(D200,SERVICOS!$A$3:$A$31,0))))</f>
        <v/>
      </c>
      <c r="L200" s="9" t="str">
        <f t="shared" si="18"/>
        <v/>
      </c>
      <c r="M200" s="9" t="str">
        <f t="shared" si="19"/>
        <v/>
      </c>
      <c r="N200" s="7" t="str">
        <f>IF(D200="","",IF(COUNTIF(SERVICOS!$A$3:$A$31,D200)=0,"",INDEX(SERVICOS!$E$3:$E$31,MATCH(D200,SERVICOS!$A$3:$A$31,0))))</f>
        <v/>
      </c>
      <c r="O200" s="2"/>
      <c r="P200" s="10" t="str">
        <f t="shared" si="20"/>
        <v/>
      </c>
      <c r="Q200" s="2"/>
      <c r="R200" s="10" t="str">
        <f t="shared" si="21"/>
        <v/>
      </c>
      <c r="S200" s="11" t="str">
        <f t="shared" si="22"/>
        <v/>
      </c>
      <c r="T200" s="1"/>
      <c r="U200" s="4"/>
      <c r="V200" s="1"/>
      <c r="W200" s="4"/>
      <c r="X200" s="3"/>
      <c r="Y200" s="8" t="str">
        <f ca="1">IF(A200="","",IF(H200&lt;&gt;"Agendado","",IF(A200&lt;TODAY(),"AGENDAMENTO PASSADO",IF(A200=TODAY(),"HOJE",IF(A200=TODAY()+1,IF(I200="Pendente","AMANHÃ - CONFIRMAR","AMANHÃ"),IF(A200&lt;=TODAY()+CONFIG!$B$5,"PRÓXIMOS "&amp;CONFIG!$B$5&amp;" DIAS",""))))))</f>
        <v/>
      </c>
      <c r="Z200" s="11" t="str">
        <f t="shared" si="23"/>
        <v/>
      </c>
    </row>
    <row r="201" spans="1:26">
      <c r="A201" s="4"/>
      <c r="B201" s="5"/>
      <c r="C201" s="1"/>
      <c r="D201" s="1"/>
      <c r="E201" s="1"/>
      <c r="F201" s="1"/>
      <c r="G201" s="1"/>
      <c r="H201" s="1"/>
      <c r="I201" s="1"/>
      <c r="J201" s="6" t="str">
        <f>IF(D201="","",IF(COUNTIF(SERVICOS!$A$3:$A$31,D201)=0,"",INDEX(SERVICOS!$C$3:$C$31,MATCH(D201,SERVICOS!$A$3:$A$31,0))))</f>
        <v/>
      </c>
      <c r="K201" s="6" t="str">
        <f>IF(D201="","",IF(COUNTIF(SERVICOS!$A$3:$A$31,D201)=0,"",INDEX(SERVICOS!$D$3:$D$31,MATCH(D201,SERVICOS!$A$3:$A$31,0))))</f>
        <v/>
      </c>
      <c r="L201" s="9" t="str">
        <f t="shared" si="18"/>
        <v/>
      </c>
      <c r="M201" s="9" t="str">
        <f t="shared" si="19"/>
        <v/>
      </c>
      <c r="N201" s="7" t="str">
        <f>IF(D201="","",IF(COUNTIF(SERVICOS!$A$3:$A$31,D201)=0,"",INDEX(SERVICOS!$E$3:$E$31,MATCH(D201,SERVICOS!$A$3:$A$31,0))))</f>
        <v/>
      </c>
      <c r="O201" s="2"/>
      <c r="P201" s="10" t="str">
        <f t="shared" si="20"/>
        <v/>
      </c>
      <c r="Q201" s="2"/>
      <c r="R201" s="10" t="str">
        <f t="shared" si="21"/>
        <v/>
      </c>
      <c r="S201" s="11" t="str">
        <f t="shared" si="22"/>
        <v/>
      </c>
      <c r="T201" s="1"/>
      <c r="U201" s="4"/>
      <c r="V201" s="1"/>
      <c r="W201" s="4"/>
      <c r="X201" s="3"/>
      <c r="Y201" s="8" t="str">
        <f ca="1">IF(A201="","",IF(H201&lt;&gt;"Agendado","",IF(A201&lt;TODAY(),"AGENDAMENTO PASSADO",IF(A201=TODAY(),"HOJE",IF(A201=TODAY()+1,IF(I201="Pendente","AMANHÃ - CONFIRMAR","AMANHÃ"),IF(A201&lt;=TODAY()+CONFIG!$B$5,"PRÓXIMOS "&amp;CONFIG!$B$5&amp;" DIAS",""))))))</f>
        <v/>
      </c>
      <c r="Z201" s="11" t="str">
        <f t="shared" si="23"/>
        <v/>
      </c>
    </row>
    <row r="202" spans="1:26">
      <c r="A202" s="4"/>
      <c r="B202" s="5"/>
      <c r="C202" s="1"/>
      <c r="D202" s="1"/>
      <c r="E202" s="1"/>
      <c r="F202" s="1"/>
      <c r="G202" s="1"/>
      <c r="H202" s="1"/>
      <c r="I202" s="1"/>
      <c r="J202" s="6" t="str">
        <f>IF(D202="","",IF(COUNTIF(SERVICOS!$A$3:$A$31,D202)=0,"",INDEX(SERVICOS!$C$3:$C$31,MATCH(D202,SERVICOS!$A$3:$A$31,0))))</f>
        <v/>
      </c>
      <c r="K202" s="6" t="str">
        <f>IF(D202="","",IF(COUNTIF(SERVICOS!$A$3:$A$31,D202)=0,"",INDEX(SERVICOS!$D$3:$D$31,MATCH(D202,SERVICOS!$A$3:$A$31,0))))</f>
        <v/>
      </c>
      <c r="L202" s="9" t="str">
        <f t="shared" si="18"/>
        <v/>
      </c>
      <c r="M202" s="9" t="str">
        <f t="shared" si="19"/>
        <v/>
      </c>
      <c r="N202" s="7" t="str">
        <f>IF(D202="","",IF(COUNTIF(SERVICOS!$A$3:$A$31,D202)=0,"",INDEX(SERVICOS!$E$3:$E$31,MATCH(D202,SERVICOS!$A$3:$A$31,0))))</f>
        <v/>
      </c>
      <c r="O202" s="2"/>
      <c r="P202" s="10" t="str">
        <f t="shared" si="20"/>
        <v/>
      </c>
      <c r="Q202" s="2"/>
      <c r="R202" s="10" t="str">
        <f t="shared" si="21"/>
        <v/>
      </c>
      <c r="S202" s="11" t="str">
        <f t="shared" si="22"/>
        <v/>
      </c>
      <c r="T202" s="1"/>
      <c r="U202" s="4"/>
      <c r="V202" s="1"/>
      <c r="W202" s="4"/>
      <c r="X202" s="3"/>
      <c r="Y202" s="8" t="str">
        <f ca="1">IF(A202="","",IF(H202&lt;&gt;"Agendado","",IF(A202&lt;TODAY(),"AGENDAMENTO PASSADO",IF(A202=TODAY(),"HOJE",IF(A202=TODAY()+1,IF(I202="Pendente","AMANHÃ - CONFIRMAR","AMANHÃ"),IF(A202&lt;=TODAY()+CONFIG!$B$5,"PRÓXIMOS "&amp;CONFIG!$B$5&amp;" DIAS",""))))))</f>
        <v/>
      </c>
      <c r="Z202" s="11" t="str">
        <f t="shared" si="23"/>
        <v/>
      </c>
    </row>
    <row r="203" spans="1:26">
      <c r="A203" s="4"/>
      <c r="B203" s="5"/>
      <c r="C203" s="1"/>
      <c r="D203" s="1"/>
      <c r="E203" s="1"/>
      <c r="F203" s="1"/>
      <c r="G203" s="1"/>
      <c r="H203" s="1"/>
      <c r="I203" s="1"/>
      <c r="J203" s="6" t="str">
        <f>IF(D203="","",IF(COUNTIF(SERVICOS!$A$3:$A$31,D203)=0,"",INDEX(SERVICOS!$C$3:$C$31,MATCH(D203,SERVICOS!$A$3:$A$31,0))))</f>
        <v/>
      </c>
      <c r="K203" s="6" t="str">
        <f>IF(D203="","",IF(COUNTIF(SERVICOS!$A$3:$A$31,D203)=0,"",INDEX(SERVICOS!$D$3:$D$31,MATCH(D203,SERVICOS!$A$3:$A$31,0))))</f>
        <v/>
      </c>
      <c r="L203" s="9" t="str">
        <f t="shared" si="18"/>
        <v/>
      </c>
      <c r="M203" s="9" t="str">
        <f t="shared" si="19"/>
        <v/>
      </c>
      <c r="N203" s="7" t="str">
        <f>IF(D203="","",IF(COUNTIF(SERVICOS!$A$3:$A$31,D203)=0,"",INDEX(SERVICOS!$E$3:$E$31,MATCH(D203,SERVICOS!$A$3:$A$31,0))))</f>
        <v/>
      </c>
      <c r="O203" s="2"/>
      <c r="P203" s="10" t="str">
        <f t="shared" si="20"/>
        <v/>
      </c>
      <c r="Q203" s="2"/>
      <c r="R203" s="10" t="str">
        <f t="shared" si="21"/>
        <v/>
      </c>
      <c r="S203" s="11" t="str">
        <f t="shared" si="22"/>
        <v/>
      </c>
      <c r="T203" s="1"/>
      <c r="U203" s="4"/>
      <c r="V203" s="1"/>
      <c r="W203" s="4"/>
      <c r="X203" s="3"/>
      <c r="Y203" s="8" t="str">
        <f ca="1">IF(A203="","",IF(H203&lt;&gt;"Agendado","",IF(A203&lt;TODAY(),"AGENDAMENTO PASSADO",IF(A203=TODAY(),"HOJE",IF(A203=TODAY()+1,IF(I203="Pendente","AMANHÃ - CONFIRMAR","AMANHÃ"),IF(A203&lt;=TODAY()+CONFIG!$B$5,"PRÓXIMOS "&amp;CONFIG!$B$5&amp;" DIAS",""))))))</f>
        <v/>
      </c>
      <c r="Z203" s="11" t="str">
        <f t="shared" si="23"/>
        <v/>
      </c>
    </row>
    <row r="204" spans="1:26">
      <c r="A204" s="4"/>
      <c r="B204" s="5"/>
      <c r="C204" s="1"/>
      <c r="D204" s="1"/>
      <c r="E204" s="1"/>
      <c r="F204" s="1"/>
      <c r="G204" s="1"/>
      <c r="H204" s="1"/>
      <c r="I204" s="1"/>
      <c r="J204" s="6" t="str">
        <f>IF(D204="","",IF(COUNTIF(SERVICOS!$A$3:$A$31,D204)=0,"",INDEX(SERVICOS!$C$3:$C$31,MATCH(D204,SERVICOS!$A$3:$A$31,0))))</f>
        <v/>
      </c>
      <c r="K204" s="6" t="str">
        <f>IF(D204="","",IF(COUNTIF(SERVICOS!$A$3:$A$31,D204)=0,"",INDEX(SERVICOS!$D$3:$D$31,MATCH(D204,SERVICOS!$A$3:$A$31,0))))</f>
        <v/>
      </c>
      <c r="L204" s="9" t="str">
        <f t="shared" si="18"/>
        <v/>
      </c>
      <c r="M204" s="9" t="str">
        <f t="shared" si="19"/>
        <v/>
      </c>
      <c r="N204" s="7" t="str">
        <f>IF(D204="","",IF(COUNTIF(SERVICOS!$A$3:$A$31,D204)=0,"",INDEX(SERVICOS!$E$3:$E$31,MATCH(D204,SERVICOS!$A$3:$A$31,0))))</f>
        <v/>
      </c>
      <c r="O204" s="2"/>
      <c r="P204" s="10" t="str">
        <f t="shared" si="20"/>
        <v/>
      </c>
      <c r="Q204" s="2"/>
      <c r="R204" s="10" t="str">
        <f t="shared" si="21"/>
        <v/>
      </c>
      <c r="S204" s="11" t="str">
        <f t="shared" si="22"/>
        <v/>
      </c>
      <c r="T204" s="1"/>
      <c r="U204" s="4"/>
      <c r="V204" s="1"/>
      <c r="W204" s="4"/>
      <c r="X204" s="3"/>
      <c r="Y204" s="8" t="str">
        <f ca="1">IF(A204="","",IF(H204&lt;&gt;"Agendado","",IF(A204&lt;TODAY(),"AGENDAMENTO PASSADO",IF(A204=TODAY(),"HOJE",IF(A204=TODAY()+1,IF(I204="Pendente","AMANHÃ - CONFIRMAR","AMANHÃ"),IF(A204&lt;=TODAY()+CONFIG!$B$5,"PRÓXIMOS "&amp;CONFIG!$B$5&amp;" DIAS",""))))))</f>
        <v/>
      </c>
      <c r="Z204" s="11" t="str">
        <f t="shared" si="23"/>
        <v/>
      </c>
    </row>
    <row r="205" spans="1:26">
      <c r="A205" s="4"/>
      <c r="B205" s="5"/>
      <c r="C205" s="1"/>
      <c r="D205" s="1"/>
      <c r="E205" s="1"/>
      <c r="F205" s="1"/>
      <c r="G205" s="1"/>
      <c r="H205" s="1"/>
      <c r="I205" s="1"/>
      <c r="J205" s="6" t="str">
        <f>IF(D205="","",IF(COUNTIF(SERVICOS!$A$3:$A$31,D205)=0,"",INDEX(SERVICOS!$C$3:$C$31,MATCH(D205,SERVICOS!$A$3:$A$31,0))))</f>
        <v/>
      </c>
      <c r="K205" s="6" t="str">
        <f>IF(D205="","",IF(COUNTIF(SERVICOS!$A$3:$A$31,D205)=0,"",INDEX(SERVICOS!$D$3:$D$31,MATCH(D205,SERVICOS!$A$3:$A$31,0))))</f>
        <v/>
      </c>
      <c r="L205" s="9" t="str">
        <f t="shared" si="18"/>
        <v/>
      </c>
      <c r="M205" s="9" t="str">
        <f t="shared" si="19"/>
        <v/>
      </c>
      <c r="N205" s="7" t="str">
        <f>IF(D205="","",IF(COUNTIF(SERVICOS!$A$3:$A$31,D205)=0,"",INDEX(SERVICOS!$E$3:$E$31,MATCH(D205,SERVICOS!$A$3:$A$31,0))))</f>
        <v/>
      </c>
      <c r="O205" s="2"/>
      <c r="P205" s="10" t="str">
        <f t="shared" si="20"/>
        <v/>
      </c>
      <c r="Q205" s="2"/>
      <c r="R205" s="10" t="str">
        <f t="shared" si="21"/>
        <v/>
      </c>
      <c r="S205" s="11" t="str">
        <f t="shared" si="22"/>
        <v/>
      </c>
      <c r="T205" s="1"/>
      <c r="U205" s="4"/>
      <c r="V205" s="1"/>
      <c r="W205" s="4"/>
      <c r="X205" s="3"/>
      <c r="Y205" s="8" t="str">
        <f ca="1">IF(A205="","",IF(H205&lt;&gt;"Agendado","",IF(A205&lt;TODAY(),"AGENDAMENTO PASSADO",IF(A205=TODAY(),"HOJE",IF(A205=TODAY()+1,IF(I205="Pendente","AMANHÃ - CONFIRMAR","AMANHÃ"),IF(A205&lt;=TODAY()+CONFIG!$B$5,"PRÓXIMOS "&amp;CONFIG!$B$5&amp;" DIAS",""))))))</f>
        <v/>
      </c>
      <c r="Z205" s="11" t="str">
        <f t="shared" si="23"/>
        <v/>
      </c>
    </row>
    <row r="206" spans="1:26">
      <c r="A206" s="4"/>
      <c r="B206" s="5"/>
      <c r="C206" s="1"/>
      <c r="D206" s="1"/>
      <c r="E206" s="1"/>
      <c r="F206" s="1"/>
      <c r="G206" s="1"/>
      <c r="H206" s="1"/>
      <c r="I206" s="1"/>
      <c r="J206" s="6" t="str">
        <f>IF(D206="","",IF(COUNTIF(SERVICOS!$A$3:$A$31,D206)=0,"",INDEX(SERVICOS!$C$3:$C$31,MATCH(D206,SERVICOS!$A$3:$A$31,0))))</f>
        <v/>
      </c>
      <c r="K206" s="6" t="str">
        <f>IF(D206="","",IF(COUNTIF(SERVICOS!$A$3:$A$31,D206)=0,"",INDEX(SERVICOS!$D$3:$D$31,MATCH(D206,SERVICOS!$A$3:$A$31,0))))</f>
        <v/>
      </c>
      <c r="L206" s="9" t="str">
        <f t="shared" si="18"/>
        <v/>
      </c>
      <c r="M206" s="9" t="str">
        <f t="shared" si="19"/>
        <v/>
      </c>
      <c r="N206" s="7" t="str">
        <f>IF(D206="","",IF(COUNTIF(SERVICOS!$A$3:$A$31,D206)=0,"",INDEX(SERVICOS!$E$3:$E$31,MATCH(D206,SERVICOS!$A$3:$A$31,0))))</f>
        <v/>
      </c>
      <c r="O206" s="2"/>
      <c r="P206" s="10" t="str">
        <f t="shared" si="20"/>
        <v/>
      </c>
      <c r="Q206" s="2"/>
      <c r="R206" s="10" t="str">
        <f t="shared" si="21"/>
        <v/>
      </c>
      <c r="S206" s="11" t="str">
        <f t="shared" si="22"/>
        <v/>
      </c>
      <c r="T206" s="1"/>
      <c r="U206" s="4"/>
      <c r="V206" s="1"/>
      <c r="W206" s="4"/>
      <c r="X206" s="3"/>
      <c r="Y206" s="8" t="str">
        <f ca="1">IF(A206="","",IF(H206&lt;&gt;"Agendado","",IF(A206&lt;TODAY(),"AGENDAMENTO PASSADO",IF(A206=TODAY(),"HOJE",IF(A206=TODAY()+1,IF(I206="Pendente","AMANHÃ - CONFIRMAR","AMANHÃ"),IF(A206&lt;=TODAY()+CONFIG!$B$5,"PRÓXIMOS "&amp;CONFIG!$B$5&amp;" DIAS",""))))))</f>
        <v/>
      </c>
      <c r="Z206" s="11" t="str">
        <f t="shared" si="23"/>
        <v/>
      </c>
    </row>
    <row r="207" spans="1:26">
      <c r="A207" s="4"/>
      <c r="B207" s="5"/>
      <c r="C207" s="1"/>
      <c r="D207" s="1"/>
      <c r="E207" s="1"/>
      <c r="F207" s="1"/>
      <c r="G207" s="1"/>
      <c r="H207" s="1"/>
      <c r="I207" s="1"/>
      <c r="J207" s="6" t="str">
        <f>IF(D207="","",IF(COUNTIF(SERVICOS!$A$3:$A$31,D207)=0,"",INDEX(SERVICOS!$C$3:$C$31,MATCH(D207,SERVICOS!$A$3:$A$31,0))))</f>
        <v/>
      </c>
      <c r="K207" s="6" t="str">
        <f>IF(D207="","",IF(COUNTIF(SERVICOS!$A$3:$A$31,D207)=0,"",INDEX(SERVICOS!$D$3:$D$31,MATCH(D207,SERVICOS!$A$3:$A$31,0))))</f>
        <v/>
      </c>
      <c r="L207" s="9" t="str">
        <f t="shared" si="18"/>
        <v/>
      </c>
      <c r="M207" s="9" t="str">
        <f t="shared" si="19"/>
        <v/>
      </c>
      <c r="N207" s="7" t="str">
        <f>IF(D207="","",IF(COUNTIF(SERVICOS!$A$3:$A$31,D207)=0,"",INDEX(SERVICOS!$E$3:$E$31,MATCH(D207,SERVICOS!$A$3:$A$31,0))))</f>
        <v/>
      </c>
      <c r="O207" s="2"/>
      <c r="P207" s="10" t="str">
        <f t="shared" si="20"/>
        <v/>
      </c>
      <c r="Q207" s="2"/>
      <c r="R207" s="10" t="str">
        <f t="shared" si="21"/>
        <v/>
      </c>
      <c r="S207" s="11" t="str">
        <f t="shared" si="22"/>
        <v/>
      </c>
      <c r="T207" s="1"/>
      <c r="U207" s="4"/>
      <c r="V207" s="1"/>
      <c r="W207" s="4"/>
      <c r="X207" s="3"/>
      <c r="Y207" s="8" t="str">
        <f ca="1">IF(A207="","",IF(H207&lt;&gt;"Agendado","",IF(A207&lt;TODAY(),"AGENDAMENTO PASSADO",IF(A207=TODAY(),"HOJE",IF(A207=TODAY()+1,IF(I207="Pendente","AMANHÃ - CONFIRMAR","AMANHÃ"),IF(A207&lt;=TODAY()+CONFIG!$B$5,"PRÓXIMOS "&amp;CONFIG!$B$5&amp;" DIAS",""))))))</f>
        <v/>
      </c>
      <c r="Z207" s="11" t="str">
        <f t="shared" si="23"/>
        <v/>
      </c>
    </row>
    <row r="208" spans="1:26">
      <c r="A208" s="4"/>
      <c r="B208" s="5"/>
      <c r="C208" s="1"/>
      <c r="D208" s="1"/>
      <c r="E208" s="1"/>
      <c r="F208" s="1"/>
      <c r="G208" s="1"/>
      <c r="H208" s="1"/>
      <c r="I208" s="1"/>
      <c r="J208" s="6" t="str">
        <f>IF(D208="","",IF(COUNTIF(SERVICOS!$A$3:$A$31,D208)=0,"",INDEX(SERVICOS!$C$3:$C$31,MATCH(D208,SERVICOS!$A$3:$A$31,0))))</f>
        <v/>
      </c>
      <c r="K208" s="6" t="str">
        <f>IF(D208="","",IF(COUNTIF(SERVICOS!$A$3:$A$31,D208)=0,"",INDEX(SERVICOS!$D$3:$D$31,MATCH(D208,SERVICOS!$A$3:$A$31,0))))</f>
        <v/>
      </c>
      <c r="L208" s="9" t="str">
        <f t="shared" si="18"/>
        <v/>
      </c>
      <c r="M208" s="9" t="str">
        <f t="shared" si="19"/>
        <v/>
      </c>
      <c r="N208" s="7" t="str">
        <f>IF(D208="","",IF(COUNTIF(SERVICOS!$A$3:$A$31,D208)=0,"",INDEX(SERVICOS!$E$3:$E$31,MATCH(D208,SERVICOS!$A$3:$A$31,0))))</f>
        <v/>
      </c>
      <c r="O208" s="2"/>
      <c r="P208" s="10" t="str">
        <f t="shared" si="20"/>
        <v/>
      </c>
      <c r="Q208" s="2"/>
      <c r="R208" s="10" t="str">
        <f t="shared" si="21"/>
        <v/>
      </c>
      <c r="S208" s="11" t="str">
        <f t="shared" si="22"/>
        <v/>
      </c>
      <c r="T208" s="1"/>
      <c r="U208" s="4"/>
      <c r="V208" s="1"/>
      <c r="W208" s="4"/>
      <c r="X208" s="3"/>
      <c r="Y208" s="8" t="str">
        <f ca="1">IF(A208="","",IF(H208&lt;&gt;"Agendado","",IF(A208&lt;TODAY(),"AGENDAMENTO PASSADO",IF(A208=TODAY(),"HOJE",IF(A208=TODAY()+1,IF(I208="Pendente","AMANHÃ - CONFIRMAR","AMANHÃ"),IF(A208&lt;=TODAY()+CONFIG!$B$5,"PRÓXIMOS "&amp;CONFIG!$B$5&amp;" DIAS",""))))))</f>
        <v/>
      </c>
      <c r="Z208" s="11" t="str">
        <f t="shared" si="23"/>
        <v/>
      </c>
    </row>
    <row r="209" spans="1:26">
      <c r="A209" s="4"/>
      <c r="B209" s="5"/>
      <c r="C209" s="1"/>
      <c r="D209" s="1"/>
      <c r="E209" s="1"/>
      <c r="F209" s="1"/>
      <c r="G209" s="1"/>
      <c r="H209" s="1"/>
      <c r="I209" s="1"/>
      <c r="J209" s="6" t="str">
        <f>IF(D209="","",IF(COUNTIF(SERVICOS!$A$3:$A$31,D209)=0,"",INDEX(SERVICOS!$C$3:$C$31,MATCH(D209,SERVICOS!$A$3:$A$31,0))))</f>
        <v/>
      </c>
      <c r="K209" s="6" t="str">
        <f>IF(D209="","",IF(COUNTIF(SERVICOS!$A$3:$A$31,D209)=0,"",INDEX(SERVICOS!$D$3:$D$31,MATCH(D209,SERVICOS!$A$3:$A$31,0))))</f>
        <v/>
      </c>
      <c r="L209" s="9" t="str">
        <f t="shared" si="18"/>
        <v/>
      </c>
      <c r="M209" s="9" t="str">
        <f t="shared" si="19"/>
        <v/>
      </c>
      <c r="N209" s="7" t="str">
        <f>IF(D209="","",IF(COUNTIF(SERVICOS!$A$3:$A$31,D209)=0,"",INDEX(SERVICOS!$E$3:$E$31,MATCH(D209,SERVICOS!$A$3:$A$31,0))))</f>
        <v/>
      </c>
      <c r="O209" s="2"/>
      <c r="P209" s="10" t="str">
        <f t="shared" si="20"/>
        <v/>
      </c>
      <c r="Q209" s="2"/>
      <c r="R209" s="10" t="str">
        <f t="shared" si="21"/>
        <v/>
      </c>
      <c r="S209" s="11" t="str">
        <f t="shared" si="22"/>
        <v/>
      </c>
      <c r="T209" s="1"/>
      <c r="U209" s="4"/>
      <c r="V209" s="1"/>
      <c r="W209" s="4"/>
      <c r="X209" s="3"/>
      <c r="Y209" s="8" t="str">
        <f ca="1">IF(A209="","",IF(H209&lt;&gt;"Agendado","",IF(A209&lt;TODAY(),"AGENDAMENTO PASSADO",IF(A209=TODAY(),"HOJE",IF(A209=TODAY()+1,IF(I209="Pendente","AMANHÃ - CONFIRMAR","AMANHÃ"),IF(A209&lt;=TODAY()+CONFIG!$B$5,"PRÓXIMOS "&amp;CONFIG!$B$5&amp;" DIAS",""))))))</f>
        <v/>
      </c>
      <c r="Z209" s="11" t="str">
        <f t="shared" si="23"/>
        <v/>
      </c>
    </row>
    <row r="210" spans="1:26">
      <c r="A210" s="4"/>
      <c r="B210" s="5"/>
      <c r="C210" s="1"/>
      <c r="D210" s="1"/>
      <c r="E210" s="1"/>
      <c r="F210" s="1"/>
      <c r="G210" s="1"/>
      <c r="H210" s="1"/>
      <c r="I210" s="1"/>
      <c r="J210" s="6" t="str">
        <f>IF(D210="","",IF(COUNTIF(SERVICOS!$A$3:$A$31,D210)=0,"",INDEX(SERVICOS!$C$3:$C$31,MATCH(D210,SERVICOS!$A$3:$A$31,0))))</f>
        <v/>
      </c>
      <c r="K210" s="6" t="str">
        <f>IF(D210="","",IF(COUNTIF(SERVICOS!$A$3:$A$31,D210)=0,"",INDEX(SERVICOS!$D$3:$D$31,MATCH(D210,SERVICOS!$A$3:$A$31,0))))</f>
        <v/>
      </c>
      <c r="L210" s="9" t="str">
        <f t="shared" si="18"/>
        <v/>
      </c>
      <c r="M210" s="9" t="str">
        <f t="shared" si="19"/>
        <v/>
      </c>
      <c r="N210" s="7" t="str">
        <f>IF(D210="","",IF(COUNTIF(SERVICOS!$A$3:$A$31,D210)=0,"",INDEX(SERVICOS!$E$3:$E$31,MATCH(D210,SERVICOS!$A$3:$A$31,0))))</f>
        <v/>
      </c>
      <c r="O210" s="2"/>
      <c r="P210" s="10" t="str">
        <f t="shared" si="20"/>
        <v/>
      </c>
      <c r="Q210" s="2"/>
      <c r="R210" s="10" t="str">
        <f t="shared" si="21"/>
        <v/>
      </c>
      <c r="S210" s="11" t="str">
        <f t="shared" si="22"/>
        <v/>
      </c>
      <c r="T210" s="1"/>
      <c r="U210" s="4"/>
      <c r="V210" s="1"/>
      <c r="W210" s="4"/>
      <c r="X210" s="3"/>
      <c r="Y210" s="8" t="str">
        <f ca="1">IF(A210="","",IF(H210&lt;&gt;"Agendado","",IF(A210&lt;TODAY(),"AGENDAMENTO PASSADO",IF(A210=TODAY(),"HOJE",IF(A210=TODAY()+1,IF(I210="Pendente","AMANHÃ - CONFIRMAR","AMANHÃ"),IF(A210&lt;=TODAY()+CONFIG!$B$5,"PRÓXIMOS "&amp;CONFIG!$B$5&amp;" DIAS",""))))))</f>
        <v/>
      </c>
      <c r="Z210" s="11" t="str">
        <f t="shared" si="23"/>
        <v/>
      </c>
    </row>
    <row r="211" spans="1:26">
      <c r="A211" s="4"/>
      <c r="B211" s="5"/>
      <c r="C211" s="1"/>
      <c r="D211" s="1"/>
      <c r="E211" s="1"/>
      <c r="F211" s="1"/>
      <c r="G211" s="1"/>
      <c r="H211" s="1"/>
      <c r="I211" s="1"/>
      <c r="J211" s="6" t="str">
        <f>IF(D211="","",IF(COUNTIF(SERVICOS!$A$3:$A$31,D211)=0,"",INDEX(SERVICOS!$C$3:$C$31,MATCH(D211,SERVICOS!$A$3:$A$31,0))))</f>
        <v/>
      </c>
      <c r="K211" s="6" t="str">
        <f>IF(D211="","",IF(COUNTIF(SERVICOS!$A$3:$A$31,D211)=0,"",INDEX(SERVICOS!$D$3:$D$31,MATCH(D211,SERVICOS!$A$3:$A$31,0))))</f>
        <v/>
      </c>
      <c r="L211" s="9" t="str">
        <f t="shared" si="18"/>
        <v/>
      </c>
      <c r="M211" s="9" t="str">
        <f t="shared" si="19"/>
        <v/>
      </c>
      <c r="N211" s="7" t="str">
        <f>IF(D211="","",IF(COUNTIF(SERVICOS!$A$3:$A$31,D211)=0,"",INDEX(SERVICOS!$E$3:$E$31,MATCH(D211,SERVICOS!$A$3:$A$31,0))))</f>
        <v/>
      </c>
      <c r="O211" s="2"/>
      <c r="P211" s="10" t="str">
        <f t="shared" si="20"/>
        <v/>
      </c>
      <c r="Q211" s="2"/>
      <c r="R211" s="10" t="str">
        <f t="shared" si="21"/>
        <v/>
      </c>
      <c r="S211" s="11" t="str">
        <f t="shared" si="22"/>
        <v/>
      </c>
      <c r="T211" s="1"/>
      <c r="U211" s="4"/>
      <c r="V211" s="1"/>
      <c r="W211" s="4"/>
      <c r="X211" s="3"/>
      <c r="Y211" s="8" t="str">
        <f ca="1">IF(A211="","",IF(H211&lt;&gt;"Agendado","",IF(A211&lt;TODAY(),"AGENDAMENTO PASSADO",IF(A211=TODAY(),"HOJE",IF(A211=TODAY()+1,IF(I211="Pendente","AMANHÃ - CONFIRMAR","AMANHÃ"),IF(A211&lt;=TODAY()+CONFIG!$B$5,"PRÓXIMOS "&amp;CONFIG!$B$5&amp;" DIAS",""))))))</f>
        <v/>
      </c>
      <c r="Z211" s="11" t="str">
        <f t="shared" si="23"/>
        <v/>
      </c>
    </row>
    <row r="212" spans="1:26">
      <c r="A212" s="4"/>
      <c r="B212" s="5"/>
      <c r="C212" s="1"/>
      <c r="D212" s="1"/>
      <c r="E212" s="1"/>
      <c r="F212" s="1"/>
      <c r="G212" s="1"/>
      <c r="H212" s="1"/>
      <c r="I212" s="1"/>
      <c r="J212" s="6" t="str">
        <f>IF(D212="","",IF(COUNTIF(SERVICOS!$A$3:$A$31,D212)=0,"",INDEX(SERVICOS!$C$3:$C$31,MATCH(D212,SERVICOS!$A$3:$A$31,0))))</f>
        <v/>
      </c>
      <c r="K212" s="6" t="str">
        <f>IF(D212="","",IF(COUNTIF(SERVICOS!$A$3:$A$31,D212)=0,"",INDEX(SERVICOS!$D$3:$D$31,MATCH(D212,SERVICOS!$A$3:$A$31,0))))</f>
        <v/>
      </c>
      <c r="L212" s="9" t="str">
        <f t="shared" si="18"/>
        <v/>
      </c>
      <c r="M212" s="9" t="str">
        <f t="shared" si="19"/>
        <v/>
      </c>
      <c r="N212" s="7" t="str">
        <f>IF(D212="","",IF(COUNTIF(SERVICOS!$A$3:$A$31,D212)=0,"",INDEX(SERVICOS!$E$3:$E$31,MATCH(D212,SERVICOS!$A$3:$A$31,0))))</f>
        <v/>
      </c>
      <c r="O212" s="2"/>
      <c r="P212" s="10" t="str">
        <f t="shared" si="20"/>
        <v/>
      </c>
      <c r="Q212" s="2"/>
      <c r="R212" s="10" t="str">
        <f t="shared" si="21"/>
        <v/>
      </c>
      <c r="S212" s="11" t="str">
        <f t="shared" si="22"/>
        <v/>
      </c>
      <c r="T212" s="1"/>
      <c r="U212" s="4"/>
      <c r="V212" s="1"/>
      <c r="W212" s="4"/>
      <c r="X212" s="3"/>
      <c r="Y212" s="8" t="str">
        <f ca="1">IF(A212="","",IF(H212&lt;&gt;"Agendado","",IF(A212&lt;TODAY(),"AGENDAMENTO PASSADO",IF(A212=TODAY(),"HOJE",IF(A212=TODAY()+1,IF(I212="Pendente","AMANHÃ - CONFIRMAR","AMANHÃ"),IF(A212&lt;=TODAY()+CONFIG!$B$5,"PRÓXIMOS "&amp;CONFIG!$B$5&amp;" DIAS",""))))))</f>
        <v/>
      </c>
      <c r="Z212" s="11" t="str">
        <f t="shared" si="23"/>
        <v/>
      </c>
    </row>
    <row r="213" spans="1:26">
      <c r="A213" s="4"/>
      <c r="B213" s="5"/>
      <c r="C213" s="1"/>
      <c r="D213" s="1"/>
      <c r="E213" s="1"/>
      <c r="F213" s="1"/>
      <c r="G213" s="1"/>
      <c r="H213" s="1"/>
      <c r="I213" s="1"/>
      <c r="J213" s="6" t="str">
        <f>IF(D213="","",IF(COUNTIF(SERVICOS!$A$3:$A$31,D213)=0,"",INDEX(SERVICOS!$C$3:$C$31,MATCH(D213,SERVICOS!$A$3:$A$31,0))))</f>
        <v/>
      </c>
      <c r="K213" s="6" t="str">
        <f>IF(D213="","",IF(COUNTIF(SERVICOS!$A$3:$A$31,D213)=0,"",INDEX(SERVICOS!$D$3:$D$31,MATCH(D213,SERVICOS!$A$3:$A$31,0))))</f>
        <v/>
      </c>
      <c r="L213" s="9" t="str">
        <f t="shared" si="18"/>
        <v/>
      </c>
      <c r="M213" s="9" t="str">
        <f t="shared" si="19"/>
        <v/>
      </c>
      <c r="N213" s="7" t="str">
        <f>IF(D213="","",IF(COUNTIF(SERVICOS!$A$3:$A$31,D213)=0,"",INDEX(SERVICOS!$E$3:$E$31,MATCH(D213,SERVICOS!$A$3:$A$31,0))))</f>
        <v/>
      </c>
      <c r="O213" s="2"/>
      <c r="P213" s="10" t="str">
        <f t="shared" si="20"/>
        <v/>
      </c>
      <c r="Q213" s="2"/>
      <c r="R213" s="10" t="str">
        <f t="shared" si="21"/>
        <v/>
      </c>
      <c r="S213" s="11" t="str">
        <f t="shared" si="22"/>
        <v/>
      </c>
      <c r="T213" s="1"/>
      <c r="U213" s="4"/>
      <c r="V213" s="1"/>
      <c r="W213" s="4"/>
      <c r="X213" s="3"/>
      <c r="Y213" s="8" t="str">
        <f ca="1">IF(A213="","",IF(H213&lt;&gt;"Agendado","",IF(A213&lt;TODAY(),"AGENDAMENTO PASSADO",IF(A213=TODAY(),"HOJE",IF(A213=TODAY()+1,IF(I213="Pendente","AMANHÃ - CONFIRMAR","AMANHÃ"),IF(A213&lt;=TODAY()+CONFIG!$B$5,"PRÓXIMOS "&amp;CONFIG!$B$5&amp;" DIAS",""))))))</f>
        <v/>
      </c>
      <c r="Z213" s="11" t="str">
        <f t="shared" si="23"/>
        <v/>
      </c>
    </row>
    <row r="214" spans="1:26">
      <c r="A214" s="4"/>
      <c r="B214" s="5"/>
      <c r="C214" s="1"/>
      <c r="D214" s="1"/>
      <c r="E214" s="1"/>
      <c r="F214" s="1"/>
      <c r="G214" s="1"/>
      <c r="H214" s="1"/>
      <c r="I214" s="1"/>
      <c r="J214" s="6" t="str">
        <f>IF(D214="","",IF(COUNTIF(SERVICOS!$A$3:$A$31,D214)=0,"",INDEX(SERVICOS!$C$3:$C$31,MATCH(D214,SERVICOS!$A$3:$A$31,0))))</f>
        <v/>
      </c>
      <c r="K214" s="6" t="str">
        <f>IF(D214="","",IF(COUNTIF(SERVICOS!$A$3:$A$31,D214)=0,"",INDEX(SERVICOS!$D$3:$D$31,MATCH(D214,SERVICOS!$A$3:$A$31,0))))</f>
        <v/>
      </c>
      <c r="L214" s="9" t="str">
        <f t="shared" si="18"/>
        <v/>
      </c>
      <c r="M214" s="9" t="str">
        <f t="shared" si="19"/>
        <v/>
      </c>
      <c r="N214" s="7" t="str">
        <f>IF(D214="","",IF(COUNTIF(SERVICOS!$A$3:$A$31,D214)=0,"",INDEX(SERVICOS!$E$3:$E$31,MATCH(D214,SERVICOS!$A$3:$A$31,0))))</f>
        <v/>
      </c>
      <c r="O214" s="2"/>
      <c r="P214" s="10" t="str">
        <f t="shared" si="20"/>
        <v/>
      </c>
      <c r="Q214" s="2"/>
      <c r="R214" s="10" t="str">
        <f t="shared" si="21"/>
        <v/>
      </c>
      <c r="S214" s="11" t="str">
        <f t="shared" si="22"/>
        <v/>
      </c>
      <c r="T214" s="1"/>
      <c r="U214" s="4"/>
      <c r="V214" s="1"/>
      <c r="W214" s="4"/>
      <c r="X214" s="3"/>
      <c r="Y214" s="8" t="str">
        <f ca="1">IF(A214="","",IF(H214&lt;&gt;"Agendado","",IF(A214&lt;TODAY(),"AGENDAMENTO PASSADO",IF(A214=TODAY(),"HOJE",IF(A214=TODAY()+1,IF(I214="Pendente","AMANHÃ - CONFIRMAR","AMANHÃ"),IF(A214&lt;=TODAY()+CONFIG!$B$5,"PRÓXIMOS "&amp;CONFIG!$B$5&amp;" DIAS",""))))))</f>
        <v/>
      </c>
      <c r="Z214" s="11" t="str">
        <f t="shared" si="23"/>
        <v/>
      </c>
    </row>
    <row r="215" spans="1:26">
      <c r="A215" s="4"/>
      <c r="B215" s="5"/>
      <c r="C215" s="1"/>
      <c r="D215" s="1"/>
      <c r="E215" s="1"/>
      <c r="F215" s="1"/>
      <c r="G215" s="1"/>
      <c r="H215" s="1"/>
      <c r="I215" s="1"/>
      <c r="J215" s="6" t="str">
        <f>IF(D215="","",IF(COUNTIF(SERVICOS!$A$3:$A$31,D215)=0,"",INDEX(SERVICOS!$C$3:$C$31,MATCH(D215,SERVICOS!$A$3:$A$31,0))))</f>
        <v/>
      </c>
      <c r="K215" s="6" t="str">
        <f>IF(D215="","",IF(COUNTIF(SERVICOS!$A$3:$A$31,D215)=0,"",INDEX(SERVICOS!$D$3:$D$31,MATCH(D215,SERVICOS!$A$3:$A$31,0))))</f>
        <v/>
      </c>
      <c r="L215" s="9" t="str">
        <f t="shared" si="18"/>
        <v/>
      </c>
      <c r="M215" s="9" t="str">
        <f t="shared" si="19"/>
        <v/>
      </c>
      <c r="N215" s="7" t="str">
        <f>IF(D215="","",IF(COUNTIF(SERVICOS!$A$3:$A$31,D215)=0,"",INDEX(SERVICOS!$E$3:$E$31,MATCH(D215,SERVICOS!$A$3:$A$31,0))))</f>
        <v/>
      </c>
      <c r="O215" s="2"/>
      <c r="P215" s="10" t="str">
        <f t="shared" si="20"/>
        <v/>
      </c>
      <c r="Q215" s="2"/>
      <c r="R215" s="10" t="str">
        <f t="shared" si="21"/>
        <v/>
      </c>
      <c r="S215" s="11" t="str">
        <f t="shared" si="22"/>
        <v/>
      </c>
      <c r="T215" s="1"/>
      <c r="U215" s="4"/>
      <c r="V215" s="1"/>
      <c r="W215" s="4"/>
      <c r="X215" s="3"/>
      <c r="Y215" s="8" t="str">
        <f ca="1">IF(A215="","",IF(H215&lt;&gt;"Agendado","",IF(A215&lt;TODAY(),"AGENDAMENTO PASSADO",IF(A215=TODAY(),"HOJE",IF(A215=TODAY()+1,IF(I215="Pendente","AMANHÃ - CONFIRMAR","AMANHÃ"),IF(A215&lt;=TODAY()+CONFIG!$B$5,"PRÓXIMOS "&amp;CONFIG!$B$5&amp;" DIAS",""))))))</f>
        <v/>
      </c>
      <c r="Z215" s="11" t="str">
        <f t="shared" si="23"/>
        <v/>
      </c>
    </row>
    <row r="216" spans="1:26">
      <c r="A216" s="4"/>
      <c r="B216" s="5"/>
      <c r="C216" s="1"/>
      <c r="D216" s="1"/>
      <c r="E216" s="1"/>
      <c r="F216" s="1"/>
      <c r="G216" s="1"/>
      <c r="H216" s="1"/>
      <c r="I216" s="1"/>
      <c r="J216" s="6" t="str">
        <f>IF(D216="","",IF(COUNTIF(SERVICOS!$A$3:$A$31,D216)=0,"",INDEX(SERVICOS!$C$3:$C$31,MATCH(D216,SERVICOS!$A$3:$A$31,0))))</f>
        <v/>
      </c>
      <c r="K216" s="6" t="str">
        <f>IF(D216="","",IF(COUNTIF(SERVICOS!$A$3:$A$31,D216)=0,"",INDEX(SERVICOS!$D$3:$D$31,MATCH(D216,SERVICOS!$A$3:$A$31,0))))</f>
        <v/>
      </c>
      <c r="L216" s="9" t="str">
        <f t="shared" si="18"/>
        <v/>
      </c>
      <c r="M216" s="9" t="str">
        <f t="shared" si="19"/>
        <v/>
      </c>
      <c r="N216" s="7" t="str">
        <f>IF(D216="","",IF(COUNTIF(SERVICOS!$A$3:$A$31,D216)=0,"",INDEX(SERVICOS!$E$3:$E$31,MATCH(D216,SERVICOS!$A$3:$A$31,0))))</f>
        <v/>
      </c>
      <c r="O216" s="2"/>
      <c r="P216" s="10" t="str">
        <f t="shared" si="20"/>
        <v/>
      </c>
      <c r="Q216" s="2"/>
      <c r="R216" s="10" t="str">
        <f t="shared" si="21"/>
        <v/>
      </c>
      <c r="S216" s="11" t="str">
        <f t="shared" si="22"/>
        <v/>
      </c>
      <c r="T216" s="1"/>
      <c r="U216" s="4"/>
      <c r="V216" s="1"/>
      <c r="W216" s="4"/>
      <c r="X216" s="3"/>
      <c r="Y216" s="8" t="str">
        <f ca="1">IF(A216="","",IF(H216&lt;&gt;"Agendado","",IF(A216&lt;TODAY(),"AGENDAMENTO PASSADO",IF(A216=TODAY(),"HOJE",IF(A216=TODAY()+1,IF(I216="Pendente","AMANHÃ - CONFIRMAR","AMANHÃ"),IF(A216&lt;=TODAY()+CONFIG!$B$5,"PRÓXIMOS "&amp;CONFIG!$B$5&amp;" DIAS",""))))))</f>
        <v/>
      </c>
      <c r="Z216" s="11" t="str">
        <f t="shared" si="23"/>
        <v/>
      </c>
    </row>
    <row r="217" spans="1:26">
      <c r="A217" s="4"/>
      <c r="B217" s="5"/>
      <c r="C217" s="1"/>
      <c r="D217" s="1"/>
      <c r="E217" s="1"/>
      <c r="F217" s="1"/>
      <c r="G217" s="1"/>
      <c r="H217" s="1"/>
      <c r="I217" s="1"/>
      <c r="J217" s="6" t="str">
        <f>IF(D217="","",IF(COUNTIF(SERVICOS!$A$3:$A$31,D217)=0,"",INDEX(SERVICOS!$C$3:$C$31,MATCH(D217,SERVICOS!$A$3:$A$31,0))))</f>
        <v/>
      </c>
      <c r="K217" s="6" t="str">
        <f>IF(D217="","",IF(COUNTIF(SERVICOS!$A$3:$A$31,D217)=0,"",INDEX(SERVICOS!$D$3:$D$31,MATCH(D217,SERVICOS!$A$3:$A$31,0))))</f>
        <v/>
      </c>
      <c r="L217" s="9" t="str">
        <f t="shared" si="18"/>
        <v/>
      </c>
      <c r="M217" s="9" t="str">
        <f t="shared" si="19"/>
        <v/>
      </c>
      <c r="N217" s="7" t="str">
        <f>IF(D217="","",IF(COUNTIF(SERVICOS!$A$3:$A$31,D217)=0,"",INDEX(SERVICOS!$E$3:$E$31,MATCH(D217,SERVICOS!$A$3:$A$31,0))))</f>
        <v/>
      </c>
      <c r="O217" s="2"/>
      <c r="P217" s="10" t="str">
        <f t="shared" si="20"/>
        <v/>
      </c>
      <c r="Q217" s="2"/>
      <c r="R217" s="10" t="str">
        <f t="shared" si="21"/>
        <v/>
      </c>
      <c r="S217" s="11" t="str">
        <f t="shared" si="22"/>
        <v/>
      </c>
      <c r="T217" s="1"/>
      <c r="U217" s="4"/>
      <c r="V217" s="1"/>
      <c r="W217" s="4"/>
      <c r="X217" s="3"/>
      <c r="Y217" s="8" t="str">
        <f ca="1">IF(A217="","",IF(H217&lt;&gt;"Agendado","",IF(A217&lt;TODAY(),"AGENDAMENTO PASSADO",IF(A217=TODAY(),"HOJE",IF(A217=TODAY()+1,IF(I217="Pendente","AMANHÃ - CONFIRMAR","AMANHÃ"),IF(A217&lt;=TODAY()+CONFIG!$B$5,"PRÓXIMOS "&amp;CONFIG!$B$5&amp;" DIAS",""))))))</f>
        <v/>
      </c>
      <c r="Z217" s="11" t="str">
        <f t="shared" si="23"/>
        <v/>
      </c>
    </row>
    <row r="218" spans="1:26">
      <c r="A218" s="4"/>
      <c r="B218" s="5"/>
      <c r="C218" s="1"/>
      <c r="D218" s="1"/>
      <c r="E218" s="1"/>
      <c r="F218" s="1"/>
      <c r="G218" s="1"/>
      <c r="H218" s="1"/>
      <c r="I218" s="1"/>
      <c r="J218" s="6" t="str">
        <f>IF(D218="","",IF(COUNTIF(SERVICOS!$A$3:$A$31,D218)=0,"",INDEX(SERVICOS!$C$3:$C$31,MATCH(D218,SERVICOS!$A$3:$A$31,0))))</f>
        <v/>
      </c>
      <c r="K218" s="6" t="str">
        <f>IF(D218="","",IF(COUNTIF(SERVICOS!$A$3:$A$31,D218)=0,"",INDEX(SERVICOS!$D$3:$D$31,MATCH(D218,SERVICOS!$A$3:$A$31,0))))</f>
        <v/>
      </c>
      <c r="L218" s="9" t="str">
        <f t="shared" si="18"/>
        <v/>
      </c>
      <c r="M218" s="9" t="str">
        <f t="shared" si="19"/>
        <v/>
      </c>
      <c r="N218" s="7" t="str">
        <f>IF(D218="","",IF(COUNTIF(SERVICOS!$A$3:$A$31,D218)=0,"",INDEX(SERVICOS!$E$3:$E$31,MATCH(D218,SERVICOS!$A$3:$A$31,0))))</f>
        <v/>
      </c>
      <c r="O218" s="2"/>
      <c r="P218" s="10" t="str">
        <f t="shared" si="20"/>
        <v/>
      </c>
      <c r="Q218" s="2"/>
      <c r="R218" s="10" t="str">
        <f t="shared" si="21"/>
        <v/>
      </c>
      <c r="S218" s="11" t="str">
        <f t="shared" si="22"/>
        <v/>
      </c>
      <c r="T218" s="1"/>
      <c r="U218" s="4"/>
      <c r="V218" s="1"/>
      <c r="W218" s="4"/>
      <c r="X218" s="3"/>
      <c r="Y218" s="8" t="str">
        <f ca="1">IF(A218="","",IF(H218&lt;&gt;"Agendado","",IF(A218&lt;TODAY(),"AGENDAMENTO PASSADO",IF(A218=TODAY(),"HOJE",IF(A218=TODAY()+1,IF(I218="Pendente","AMANHÃ - CONFIRMAR","AMANHÃ"),IF(A218&lt;=TODAY()+CONFIG!$B$5,"PRÓXIMOS "&amp;CONFIG!$B$5&amp;" DIAS",""))))))</f>
        <v/>
      </c>
      <c r="Z218" s="11" t="str">
        <f t="shared" si="23"/>
        <v/>
      </c>
    </row>
    <row r="219" spans="1:26">
      <c r="A219" s="4"/>
      <c r="B219" s="5"/>
      <c r="C219" s="1"/>
      <c r="D219" s="1"/>
      <c r="E219" s="1"/>
      <c r="F219" s="1"/>
      <c r="G219" s="1"/>
      <c r="H219" s="1"/>
      <c r="I219" s="1"/>
      <c r="J219" s="6" t="str">
        <f>IF(D219="","",IF(COUNTIF(SERVICOS!$A$3:$A$31,D219)=0,"",INDEX(SERVICOS!$C$3:$C$31,MATCH(D219,SERVICOS!$A$3:$A$31,0))))</f>
        <v/>
      </c>
      <c r="K219" s="6" t="str">
        <f>IF(D219="","",IF(COUNTIF(SERVICOS!$A$3:$A$31,D219)=0,"",INDEX(SERVICOS!$D$3:$D$31,MATCH(D219,SERVICOS!$A$3:$A$31,0))))</f>
        <v/>
      </c>
      <c r="L219" s="9" t="str">
        <f t="shared" si="18"/>
        <v/>
      </c>
      <c r="M219" s="9" t="str">
        <f t="shared" si="19"/>
        <v/>
      </c>
      <c r="N219" s="7" t="str">
        <f>IF(D219="","",IF(COUNTIF(SERVICOS!$A$3:$A$31,D219)=0,"",INDEX(SERVICOS!$E$3:$E$31,MATCH(D219,SERVICOS!$A$3:$A$31,0))))</f>
        <v/>
      </c>
      <c r="O219" s="2"/>
      <c r="P219" s="10" t="str">
        <f t="shared" si="20"/>
        <v/>
      </c>
      <c r="Q219" s="2"/>
      <c r="R219" s="10" t="str">
        <f t="shared" si="21"/>
        <v/>
      </c>
      <c r="S219" s="11" t="str">
        <f t="shared" si="22"/>
        <v/>
      </c>
      <c r="T219" s="1"/>
      <c r="U219" s="4"/>
      <c r="V219" s="1"/>
      <c r="W219" s="4"/>
      <c r="X219" s="3"/>
      <c r="Y219" s="8" t="str">
        <f ca="1">IF(A219="","",IF(H219&lt;&gt;"Agendado","",IF(A219&lt;TODAY(),"AGENDAMENTO PASSADO",IF(A219=TODAY(),"HOJE",IF(A219=TODAY()+1,IF(I219="Pendente","AMANHÃ - CONFIRMAR","AMANHÃ"),IF(A219&lt;=TODAY()+CONFIG!$B$5,"PRÓXIMOS "&amp;CONFIG!$B$5&amp;" DIAS",""))))))</f>
        <v/>
      </c>
      <c r="Z219" s="11" t="str">
        <f t="shared" si="23"/>
        <v/>
      </c>
    </row>
    <row r="220" spans="1:26">
      <c r="A220" s="4"/>
      <c r="B220" s="5"/>
      <c r="C220" s="1"/>
      <c r="D220" s="1"/>
      <c r="E220" s="1"/>
      <c r="F220" s="1"/>
      <c r="G220" s="1"/>
      <c r="H220" s="1"/>
      <c r="I220" s="1"/>
      <c r="J220" s="6" t="str">
        <f>IF(D220="","",IF(COUNTIF(SERVICOS!$A$3:$A$31,D220)=0,"",INDEX(SERVICOS!$C$3:$C$31,MATCH(D220,SERVICOS!$A$3:$A$31,0))))</f>
        <v/>
      </c>
      <c r="K220" s="6" t="str">
        <f>IF(D220="","",IF(COUNTIF(SERVICOS!$A$3:$A$31,D220)=0,"",INDEX(SERVICOS!$D$3:$D$31,MATCH(D220,SERVICOS!$A$3:$A$31,0))))</f>
        <v/>
      </c>
      <c r="L220" s="9" t="str">
        <f t="shared" si="18"/>
        <v/>
      </c>
      <c r="M220" s="9" t="str">
        <f t="shared" si="19"/>
        <v/>
      </c>
      <c r="N220" s="7" t="str">
        <f>IF(D220="","",IF(COUNTIF(SERVICOS!$A$3:$A$31,D220)=0,"",INDEX(SERVICOS!$E$3:$E$31,MATCH(D220,SERVICOS!$A$3:$A$31,0))))</f>
        <v/>
      </c>
      <c r="O220" s="2"/>
      <c r="P220" s="10" t="str">
        <f t="shared" si="20"/>
        <v/>
      </c>
      <c r="Q220" s="2"/>
      <c r="R220" s="10" t="str">
        <f t="shared" si="21"/>
        <v/>
      </c>
      <c r="S220" s="11" t="str">
        <f t="shared" si="22"/>
        <v/>
      </c>
      <c r="T220" s="1"/>
      <c r="U220" s="4"/>
      <c r="V220" s="1"/>
      <c r="W220" s="4"/>
      <c r="X220" s="3"/>
      <c r="Y220" s="8" t="str">
        <f ca="1">IF(A220="","",IF(H220&lt;&gt;"Agendado","",IF(A220&lt;TODAY(),"AGENDAMENTO PASSADO",IF(A220=TODAY(),"HOJE",IF(A220=TODAY()+1,IF(I220="Pendente","AMANHÃ - CONFIRMAR","AMANHÃ"),IF(A220&lt;=TODAY()+CONFIG!$B$5,"PRÓXIMOS "&amp;CONFIG!$B$5&amp;" DIAS",""))))))</f>
        <v/>
      </c>
      <c r="Z220" s="11" t="str">
        <f t="shared" si="23"/>
        <v/>
      </c>
    </row>
    <row r="221" spans="1:26">
      <c r="A221" s="4"/>
      <c r="B221" s="5"/>
      <c r="C221" s="1"/>
      <c r="D221" s="1"/>
      <c r="E221" s="1"/>
      <c r="F221" s="1"/>
      <c r="G221" s="1"/>
      <c r="H221" s="1"/>
      <c r="I221" s="1"/>
      <c r="J221" s="6" t="str">
        <f>IF(D221="","",IF(COUNTIF(SERVICOS!$A$3:$A$31,D221)=0,"",INDEX(SERVICOS!$C$3:$C$31,MATCH(D221,SERVICOS!$A$3:$A$31,0))))</f>
        <v/>
      </c>
      <c r="K221" s="6" t="str">
        <f>IF(D221="","",IF(COUNTIF(SERVICOS!$A$3:$A$31,D221)=0,"",INDEX(SERVICOS!$D$3:$D$31,MATCH(D221,SERVICOS!$A$3:$A$31,0))))</f>
        <v/>
      </c>
      <c r="L221" s="9" t="str">
        <f t="shared" si="18"/>
        <v/>
      </c>
      <c r="M221" s="9" t="str">
        <f t="shared" si="19"/>
        <v/>
      </c>
      <c r="N221" s="7" t="str">
        <f>IF(D221="","",IF(COUNTIF(SERVICOS!$A$3:$A$31,D221)=0,"",INDEX(SERVICOS!$E$3:$E$31,MATCH(D221,SERVICOS!$A$3:$A$31,0))))</f>
        <v/>
      </c>
      <c r="O221" s="2"/>
      <c r="P221" s="10" t="str">
        <f t="shared" si="20"/>
        <v/>
      </c>
      <c r="Q221" s="2"/>
      <c r="R221" s="10" t="str">
        <f t="shared" si="21"/>
        <v/>
      </c>
      <c r="S221" s="11" t="str">
        <f t="shared" si="22"/>
        <v/>
      </c>
      <c r="T221" s="1"/>
      <c r="U221" s="4"/>
      <c r="V221" s="1"/>
      <c r="W221" s="4"/>
      <c r="X221" s="3"/>
      <c r="Y221" s="8" t="str">
        <f ca="1">IF(A221="","",IF(H221&lt;&gt;"Agendado","",IF(A221&lt;TODAY(),"AGENDAMENTO PASSADO",IF(A221=TODAY(),"HOJE",IF(A221=TODAY()+1,IF(I221="Pendente","AMANHÃ - CONFIRMAR","AMANHÃ"),IF(A221&lt;=TODAY()+CONFIG!$B$5,"PRÓXIMOS "&amp;CONFIG!$B$5&amp;" DIAS",""))))))</f>
        <v/>
      </c>
      <c r="Z221" s="11" t="str">
        <f t="shared" si="23"/>
        <v/>
      </c>
    </row>
    <row r="222" spans="1:26">
      <c r="A222" s="4"/>
      <c r="B222" s="5"/>
      <c r="C222" s="1"/>
      <c r="D222" s="1"/>
      <c r="E222" s="1"/>
      <c r="F222" s="1"/>
      <c r="G222" s="1"/>
      <c r="H222" s="1"/>
      <c r="I222" s="1"/>
      <c r="J222" s="6" t="str">
        <f>IF(D222="","",IF(COUNTIF(SERVICOS!$A$3:$A$31,D222)=0,"",INDEX(SERVICOS!$C$3:$C$31,MATCH(D222,SERVICOS!$A$3:$A$31,0))))</f>
        <v/>
      </c>
      <c r="K222" s="6" t="str">
        <f>IF(D222="","",IF(COUNTIF(SERVICOS!$A$3:$A$31,D222)=0,"",INDEX(SERVICOS!$D$3:$D$31,MATCH(D222,SERVICOS!$A$3:$A$31,0))))</f>
        <v/>
      </c>
      <c r="L222" s="9" t="str">
        <f t="shared" si="18"/>
        <v/>
      </c>
      <c r="M222" s="9" t="str">
        <f t="shared" si="19"/>
        <v/>
      </c>
      <c r="N222" s="7" t="str">
        <f>IF(D222="","",IF(COUNTIF(SERVICOS!$A$3:$A$31,D222)=0,"",INDEX(SERVICOS!$E$3:$E$31,MATCH(D222,SERVICOS!$A$3:$A$31,0))))</f>
        <v/>
      </c>
      <c r="O222" s="2"/>
      <c r="P222" s="10" t="str">
        <f t="shared" si="20"/>
        <v/>
      </c>
      <c r="Q222" s="2"/>
      <c r="R222" s="10" t="str">
        <f t="shared" si="21"/>
        <v/>
      </c>
      <c r="S222" s="11" t="str">
        <f t="shared" si="22"/>
        <v/>
      </c>
      <c r="T222" s="1"/>
      <c r="U222" s="4"/>
      <c r="V222" s="1"/>
      <c r="W222" s="4"/>
      <c r="X222" s="3"/>
      <c r="Y222" s="8" t="str">
        <f ca="1">IF(A222="","",IF(H222&lt;&gt;"Agendado","",IF(A222&lt;TODAY(),"AGENDAMENTO PASSADO",IF(A222=TODAY(),"HOJE",IF(A222=TODAY()+1,IF(I222="Pendente","AMANHÃ - CONFIRMAR","AMANHÃ"),IF(A222&lt;=TODAY()+CONFIG!$B$5,"PRÓXIMOS "&amp;CONFIG!$B$5&amp;" DIAS",""))))))</f>
        <v/>
      </c>
      <c r="Z222" s="11" t="str">
        <f t="shared" si="23"/>
        <v/>
      </c>
    </row>
    <row r="223" spans="1:26">
      <c r="A223" s="4"/>
      <c r="B223" s="5"/>
      <c r="C223" s="1"/>
      <c r="D223" s="1"/>
      <c r="E223" s="1"/>
      <c r="F223" s="1"/>
      <c r="G223" s="1"/>
      <c r="H223" s="1"/>
      <c r="I223" s="1"/>
      <c r="J223" s="6" t="str">
        <f>IF(D223="","",IF(COUNTIF(SERVICOS!$A$3:$A$31,D223)=0,"",INDEX(SERVICOS!$C$3:$C$31,MATCH(D223,SERVICOS!$A$3:$A$31,0))))</f>
        <v/>
      </c>
      <c r="K223" s="6" t="str">
        <f>IF(D223="","",IF(COUNTIF(SERVICOS!$A$3:$A$31,D223)=0,"",INDEX(SERVICOS!$D$3:$D$31,MATCH(D223,SERVICOS!$A$3:$A$31,0))))</f>
        <v/>
      </c>
      <c r="L223" s="9" t="str">
        <f t="shared" si="18"/>
        <v/>
      </c>
      <c r="M223" s="9" t="str">
        <f t="shared" si="19"/>
        <v/>
      </c>
      <c r="N223" s="7" t="str">
        <f>IF(D223="","",IF(COUNTIF(SERVICOS!$A$3:$A$31,D223)=0,"",INDEX(SERVICOS!$E$3:$E$31,MATCH(D223,SERVICOS!$A$3:$A$31,0))))</f>
        <v/>
      </c>
      <c r="O223" s="2"/>
      <c r="P223" s="10" t="str">
        <f t="shared" si="20"/>
        <v/>
      </c>
      <c r="Q223" s="2"/>
      <c r="R223" s="10" t="str">
        <f t="shared" si="21"/>
        <v/>
      </c>
      <c r="S223" s="11" t="str">
        <f t="shared" si="22"/>
        <v/>
      </c>
      <c r="T223" s="1"/>
      <c r="U223" s="4"/>
      <c r="V223" s="1"/>
      <c r="W223" s="4"/>
      <c r="X223" s="3"/>
      <c r="Y223" s="8" t="str">
        <f ca="1">IF(A223="","",IF(H223&lt;&gt;"Agendado","",IF(A223&lt;TODAY(),"AGENDAMENTO PASSADO",IF(A223=TODAY(),"HOJE",IF(A223=TODAY()+1,IF(I223="Pendente","AMANHÃ - CONFIRMAR","AMANHÃ"),IF(A223&lt;=TODAY()+CONFIG!$B$5,"PRÓXIMOS "&amp;CONFIG!$B$5&amp;" DIAS",""))))))</f>
        <v/>
      </c>
      <c r="Z223" s="11" t="str">
        <f t="shared" si="23"/>
        <v/>
      </c>
    </row>
    <row r="224" spans="1:26">
      <c r="A224" s="4"/>
      <c r="B224" s="5"/>
      <c r="C224" s="1"/>
      <c r="D224" s="1"/>
      <c r="E224" s="1"/>
      <c r="F224" s="1"/>
      <c r="G224" s="1"/>
      <c r="H224" s="1"/>
      <c r="I224" s="1"/>
      <c r="J224" s="6" t="str">
        <f>IF(D224="","",IF(COUNTIF(SERVICOS!$A$3:$A$31,D224)=0,"",INDEX(SERVICOS!$C$3:$C$31,MATCH(D224,SERVICOS!$A$3:$A$31,0))))</f>
        <v/>
      </c>
      <c r="K224" s="6" t="str">
        <f>IF(D224="","",IF(COUNTIF(SERVICOS!$A$3:$A$31,D224)=0,"",INDEX(SERVICOS!$D$3:$D$31,MATCH(D224,SERVICOS!$A$3:$A$31,0))))</f>
        <v/>
      </c>
      <c r="L224" s="9" t="str">
        <f t="shared" si="18"/>
        <v/>
      </c>
      <c r="M224" s="9" t="str">
        <f t="shared" si="19"/>
        <v/>
      </c>
      <c r="N224" s="7" t="str">
        <f>IF(D224="","",IF(COUNTIF(SERVICOS!$A$3:$A$31,D224)=0,"",INDEX(SERVICOS!$E$3:$E$31,MATCH(D224,SERVICOS!$A$3:$A$31,0))))</f>
        <v/>
      </c>
      <c r="O224" s="2"/>
      <c r="P224" s="10" t="str">
        <f t="shared" si="20"/>
        <v/>
      </c>
      <c r="Q224" s="2"/>
      <c r="R224" s="10" t="str">
        <f t="shared" si="21"/>
        <v/>
      </c>
      <c r="S224" s="11" t="str">
        <f t="shared" si="22"/>
        <v/>
      </c>
      <c r="T224" s="1"/>
      <c r="U224" s="4"/>
      <c r="V224" s="1"/>
      <c r="W224" s="4"/>
      <c r="X224" s="3"/>
      <c r="Y224" s="8" t="str">
        <f ca="1">IF(A224="","",IF(H224&lt;&gt;"Agendado","",IF(A224&lt;TODAY(),"AGENDAMENTO PASSADO",IF(A224=TODAY(),"HOJE",IF(A224=TODAY()+1,IF(I224="Pendente","AMANHÃ - CONFIRMAR","AMANHÃ"),IF(A224&lt;=TODAY()+CONFIG!$B$5,"PRÓXIMOS "&amp;CONFIG!$B$5&amp;" DIAS",""))))))</f>
        <v/>
      </c>
      <c r="Z224" s="11" t="str">
        <f t="shared" si="23"/>
        <v/>
      </c>
    </row>
    <row r="225" spans="1:26">
      <c r="A225" s="4"/>
      <c r="B225" s="5"/>
      <c r="C225" s="1"/>
      <c r="D225" s="1"/>
      <c r="E225" s="1"/>
      <c r="F225" s="1"/>
      <c r="G225" s="1"/>
      <c r="H225" s="1"/>
      <c r="I225" s="1"/>
      <c r="J225" s="6" t="str">
        <f>IF(D225="","",IF(COUNTIF(SERVICOS!$A$3:$A$31,D225)=0,"",INDEX(SERVICOS!$C$3:$C$31,MATCH(D225,SERVICOS!$A$3:$A$31,0))))</f>
        <v/>
      </c>
      <c r="K225" s="6" t="str">
        <f>IF(D225="","",IF(COUNTIF(SERVICOS!$A$3:$A$31,D225)=0,"",INDEX(SERVICOS!$D$3:$D$31,MATCH(D225,SERVICOS!$A$3:$A$31,0))))</f>
        <v/>
      </c>
      <c r="L225" s="9" t="str">
        <f t="shared" si="18"/>
        <v/>
      </c>
      <c r="M225" s="9" t="str">
        <f t="shared" si="19"/>
        <v/>
      </c>
      <c r="N225" s="7" t="str">
        <f>IF(D225="","",IF(COUNTIF(SERVICOS!$A$3:$A$31,D225)=0,"",INDEX(SERVICOS!$E$3:$E$31,MATCH(D225,SERVICOS!$A$3:$A$31,0))))</f>
        <v/>
      </c>
      <c r="O225" s="2"/>
      <c r="P225" s="10" t="str">
        <f t="shared" si="20"/>
        <v/>
      </c>
      <c r="Q225" s="2"/>
      <c r="R225" s="10" t="str">
        <f t="shared" si="21"/>
        <v/>
      </c>
      <c r="S225" s="11" t="str">
        <f t="shared" si="22"/>
        <v/>
      </c>
      <c r="T225" s="1"/>
      <c r="U225" s="4"/>
      <c r="V225" s="1"/>
      <c r="W225" s="4"/>
      <c r="X225" s="3"/>
      <c r="Y225" s="8" t="str">
        <f ca="1">IF(A225="","",IF(H225&lt;&gt;"Agendado","",IF(A225&lt;TODAY(),"AGENDAMENTO PASSADO",IF(A225=TODAY(),"HOJE",IF(A225=TODAY()+1,IF(I225="Pendente","AMANHÃ - CONFIRMAR","AMANHÃ"),IF(A225&lt;=TODAY()+CONFIG!$B$5,"PRÓXIMOS "&amp;CONFIG!$B$5&amp;" DIAS",""))))))</f>
        <v/>
      </c>
      <c r="Z225" s="11" t="str">
        <f t="shared" si="23"/>
        <v/>
      </c>
    </row>
    <row r="226" spans="1:26">
      <c r="A226" s="4"/>
      <c r="B226" s="5"/>
      <c r="C226" s="1"/>
      <c r="D226" s="1"/>
      <c r="E226" s="1"/>
      <c r="F226" s="1"/>
      <c r="G226" s="1"/>
      <c r="H226" s="1"/>
      <c r="I226" s="1"/>
      <c r="J226" s="6" t="str">
        <f>IF(D226="","",IF(COUNTIF(SERVICOS!$A$3:$A$31,D226)=0,"",INDEX(SERVICOS!$C$3:$C$31,MATCH(D226,SERVICOS!$A$3:$A$31,0))))</f>
        <v/>
      </c>
      <c r="K226" s="6" t="str">
        <f>IF(D226="","",IF(COUNTIF(SERVICOS!$A$3:$A$31,D226)=0,"",INDEX(SERVICOS!$D$3:$D$31,MATCH(D226,SERVICOS!$A$3:$A$31,0))))</f>
        <v/>
      </c>
      <c r="L226" s="9" t="str">
        <f t="shared" si="18"/>
        <v/>
      </c>
      <c r="M226" s="9" t="str">
        <f t="shared" si="19"/>
        <v/>
      </c>
      <c r="N226" s="7" t="str">
        <f>IF(D226="","",IF(COUNTIF(SERVICOS!$A$3:$A$31,D226)=0,"",INDEX(SERVICOS!$E$3:$E$31,MATCH(D226,SERVICOS!$A$3:$A$31,0))))</f>
        <v/>
      </c>
      <c r="O226" s="2"/>
      <c r="P226" s="10" t="str">
        <f t="shared" si="20"/>
        <v/>
      </c>
      <c r="Q226" s="2"/>
      <c r="R226" s="10" t="str">
        <f t="shared" si="21"/>
        <v/>
      </c>
      <c r="S226" s="11" t="str">
        <f t="shared" si="22"/>
        <v/>
      </c>
      <c r="T226" s="1"/>
      <c r="U226" s="4"/>
      <c r="V226" s="1"/>
      <c r="W226" s="4"/>
      <c r="X226" s="3"/>
      <c r="Y226" s="8" t="str">
        <f ca="1">IF(A226="","",IF(H226&lt;&gt;"Agendado","",IF(A226&lt;TODAY(),"AGENDAMENTO PASSADO",IF(A226=TODAY(),"HOJE",IF(A226=TODAY()+1,IF(I226="Pendente","AMANHÃ - CONFIRMAR","AMANHÃ"),IF(A226&lt;=TODAY()+CONFIG!$B$5,"PRÓXIMOS "&amp;CONFIG!$B$5&amp;" DIAS",""))))))</f>
        <v/>
      </c>
      <c r="Z226" s="11" t="str">
        <f t="shared" si="23"/>
        <v/>
      </c>
    </row>
    <row r="227" spans="1:26">
      <c r="A227" s="4"/>
      <c r="B227" s="5"/>
      <c r="C227" s="1"/>
      <c r="D227" s="1"/>
      <c r="E227" s="1"/>
      <c r="F227" s="1"/>
      <c r="G227" s="1"/>
      <c r="H227" s="1"/>
      <c r="I227" s="1"/>
      <c r="J227" s="6" t="str">
        <f>IF(D227="","",IF(COUNTIF(SERVICOS!$A$3:$A$31,D227)=0,"",INDEX(SERVICOS!$C$3:$C$31,MATCH(D227,SERVICOS!$A$3:$A$31,0))))</f>
        <v/>
      </c>
      <c r="K227" s="6" t="str">
        <f>IF(D227="","",IF(COUNTIF(SERVICOS!$A$3:$A$31,D227)=0,"",INDEX(SERVICOS!$D$3:$D$31,MATCH(D227,SERVICOS!$A$3:$A$31,0))))</f>
        <v/>
      </c>
      <c r="L227" s="9" t="str">
        <f t="shared" si="18"/>
        <v/>
      </c>
      <c r="M227" s="9" t="str">
        <f t="shared" si="19"/>
        <v/>
      </c>
      <c r="N227" s="7" t="str">
        <f>IF(D227="","",IF(COUNTIF(SERVICOS!$A$3:$A$31,D227)=0,"",INDEX(SERVICOS!$E$3:$E$31,MATCH(D227,SERVICOS!$A$3:$A$31,0))))</f>
        <v/>
      </c>
      <c r="O227" s="2"/>
      <c r="P227" s="10" t="str">
        <f t="shared" si="20"/>
        <v/>
      </c>
      <c r="Q227" s="2"/>
      <c r="R227" s="10" t="str">
        <f t="shared" si="21"/>
        <v/>
      </c>
      <c r="S227" s="11" t="str">
        <f t="shared" si="22"/>
        <v/>
      </c>
      <c r="T227" s="1"/>
      <c r="U227" s="4"/>
      <c r="V227" s="1"/>
      <c r="W227" s="4"/>
      <c r="X227" s="3"/>
      <c r="Y227" s="8" t="str">
        <f ca="1">IF(A227="","",IF(H227&lt;&gt;"Agendado","",IF(A227&lt;TODAY(),"AGENDAMENTO PASSADO",IF(A227=TODAY(),"HOJE",IF(A227=TODAY()+1,IF(I227="Pendente","AMANHÃ - CONFIRMAR","AMANHÃ"),IF(A227&lt;=TODAY()+CONFIG!$B$5,"PRÓXIMOS "&amp;CONFIG!$B$5&amp;" DIAS",""))))))</f>
        <v/>
      </c>
      <c r="Z227" s="11" t="str">
        <f t="shared" si="23"/>
        <v/>
      </c>
    </row>
    <row r="228" spans="1:26">
      <c r="A228" s="4"/>
      <c r="B228" s="5"/>
      <c r="C228" s="1"/>
      <c r="D228" s="1"/>
      <c r="E228" s="1"/>
      <c r="F228" s="1"/>
      <c r="G228" s="1"/>
      <c r="H228" s="1"/>
      <c r="I228" s="1"/>
      <c r="J228" s="6" t="str">
        <f>IF(D228="","",IF(COUNTIF(SERVICOS!$A$3:$A$31,D228)=0,"",INDEX(SERVICOS!$C$3:$C$31,MATCH(D228,SERVICOS!$A$3:$A$31,0))))</f>
        <v/>
      </c>
      <c r="K228" s="6" t="str">
        <f>IF(D228="","",IF(COUNTIF(SERVICOS!$A$3:$A$31,D228)=0,"",INDEX(SERVICOS!$D$3:$D$31,MATCH(D228,SERVICOS!$A$3:$A$31,0))))</f>
        <v/>
      </c>
      <c r="L228" s="9" t="str">
        <f t="shared" si="18"/>
        <v/>
      </c>
      <c r="M228" s="9" t="str">
        <f t="shared" si="19"/>
        <v/>
      </c>
      <c r="N228" s="7" t="str">
        <f>IF(D228="","",IF(COUNTIF(SERVICOS!$A$3:$A$31,D228)=0,"",INDEX(SERVICOS!$E$3:$E$31,MATCH(D228,SERVICOS!$A$3:$A$31,0))))</f>
        <v/>
      </c>
      <c r="O228" s="2"/>
      <c r="P228" s="10" t="str">
        <f t="shared" si="20"/>
        <v/>
      </c>
      <c r="Q228" s="2"/>
      <c r="R228" s="10" t="str">
        <f t="shared" si="21"/>
        <v/>
      </c>
      <c r="S228" s="11" t="str">
        <f t="shared" si="22"/>
        <v/>
      </c>
      <c r="T228" s="1"/>
      <c r="U228" s="4"/>
      <c r="V228" s="1"/>
      <c r="W228" s="4"/>
      <c r="X228" s="3"/>
      <c r="Y228" s="8" t="str">
        <f ca="1">IF(A228="","",IF(H228&lt;&gt;"Agendado","",IF(A228&lt;TODAY(),"AGENDAMENTO PASSADO",IF(A228=TODAY(),"HOJE",IF(A228=TODAY()+1,IF(I228="Pendente","AMANHÃ - CONFIRMAR","AMANHÃ"),IF(A228&lt;=TODAY()+CONFIG!$B$5,"PRÓXIMOS "&amp;CONFIG!$B$5&amp;" DIAS",""))))))</f>
        <v/>
      </c>
      <c r="Z228" s="11" t="str">
        <f t="shared" si="23"/>
        <v/>
      </c>
    </row>
    <row r="229" spans="1:26">
      <c r="A229" s="4"/>
      <c r="B229" s="5"/>
      <c r="C229" s="1"/>
      <c r="D229" s="1"/>
      <c r="E229" s="1"/>
      <c r="F229" s="1"/>
      <c r="G229" s="1"/>
      <c r="H229" s="1"/>
      <c r="I229" s="1"/>
      <c r="J229" s="6" t="str">
        <f>IF(D229="","",IF(COUNTIF(SERVICOS!$A$3:$A$31,D229)=0,"",INDEX(SERVICOS!$C$3:$C$31,MATCH(D229,SERVICOS!$A$3:$A$31,0))))</f>
        <v/>
      </c>
      <c r="K229" s="6" t="str">
        <f>IF(D229="","",IF(COUNTIF(SERVICOS!$A$3:$A$31,D229)=0,"",INDEX(SERVICOS!$D$3:$D$31,MATCH(D229,SERVICOS!$A$3:$A$31,0))))</f>
        <v/>
      </c>
      <c r="L229" s="9" t="str">
        <f t="shared" si="18"/>
        <v/>
      </c>
      <c r="M229" s="9" t="str">
        <f t="shared" si="19"/>
        <v/>
      </c>
      <c r="N229" s="7" t="str">
        <f>IF(D229="","",IF(COUNTIF(SERVICOS!$A$3:$A$31,D229)=0,"",INDEX(SERVICOS!$E$3:$E$31,MATCH(D229,SERVICOS!$A$3:$A$31,0))))</f>
        <v/>
      </c>
      <c r="O229" s="2"/>
      <c r="P229" s="10" t="str">
        <f t="shared" si="20"/>
        <v/>
      </c>
      <c r="Q229" s="2"/>
      <c r="R229" s="10" t="str">
        <f t="shared" si="21"/>
        <v/>
      </c>
      <c r="S229" s="11" t="str">
        <f t="shared" si="22"/>
        <v/>
      </c>
      <c r="T229" s="1"/>
      <c r="U229" s="4"/>
      <c r="V229" s="1"/>
      <c r="W229" s="4"/>
      <c r="X229" s="3"/>
      <c r="Y229" s="8" t="str">
        <f ca="1">IF(A229="","",IF(H229&lt;&gt;"Agendado","",IF(A229&lt;TODAY(),"AGENDAMENTO PASSADO",IF(A229=TODAY(),"HOJE",IF(A229=TODAY()+1,IF(I229="Pendente","AMANHÃ - CONFIRMAR","AMANHÃ"),IF(A229&lt;=TODAY()+CONFIG!$B$5,"PRÓXIMOS "&amp;CONFIG!$B$5&amp;" DIAS",""))))))</f>
        <v/>
      </c>
      <c r="Z229" s="11" t="str">
        <f t="shared" si="23"/>
        <v/>
      </c>
    </row>
    <row r="230" spans="1:26">
      <c r="A230" s="4"/>
      <c r="B230" s="5"/>
      <c r="C230" s="1"/>
      <c r="D230" s="1"/>
      <c r="E230" s="1"/>
      <c r="F230" s="1"/>
      <c r="G230" s="1"/>
      <c r="H230" s="1"/>
      <c r="I230" s="1"/>
      <c r="J230" s="6" t="str">
        <f>IF(D230="","",IF(COUNTIF(SERVICOS!$A$3:$A$31,D230)=0,"",INDEX(SERVICOS!$C$3:$C$31,MATCH(D230,SERVICOS!$A$3:$A$31,0))))</f>
        <v/>
      </c>
      <c r="K230" s="6" t="str">
        <f>IF(D230="","",IF(COUNTIF(SERVICOS!$A$3:$A$31,D230)=0,"",INDEX(SERVICOS!$D$3:$D$31,MATCH(D230,SERVICOS!$A$3:$A$31,0))))</f>
        <v/>
      </c>
      <c r="L230" s="9" t="str">
        <f t="shared" si="18"/>
        <v/>
      </c>
      <c r="M230" s="9" t="str">
        <f t="shared" si="19"/>
        <v/>
      </c>
      <c r="N230" s="7" t="str">
        <f>IF(D230="","",IF(COUNTIF(SERVICOS!$A$3:$A$31,D230)=0,"",INDEX(SERVICOS!$E$3:$E$31,MATCH(D230,SERVICOS!$A$3:$A$31,0))))</f>
        <v/>
      </c>
      <c r="O230" s="2"/>
      <c r="P230" s="10" t="str">
        <f t="shared" si="20"/>
        <v/>
      </c>
      <c r="Q230" s="2"/>
      <c r="R230" s="10" t="str">
        <f t="shared" si="21"/>
        <v/>
      </c>
      <c r="S230" s="11" t="str">
        <f t="shared" si="22"/>
        <v/>
      </c>
      <c r="T230" s="1"/>
      <c r="U230" s="4"/>
      <c r="V230" s="1"/>
      <c r="W230" s="4"/>
      <c r="X230" s="3"/>
      <c r="Y230" s="8" t="str">
        <f ca="1">IF(A230="","",IF(H230&lt;&gt;"Agendado","",IF(A230&lt;TODAY(),"AGENDAMENTO PASSADO",IF(A230=TODAY(),"HOJE",IF(A230=TODAY()+1,IF(I230="Pendente","AMANHÃ - CONFIRMAR","AMANHÃ"),IF(A230&lt;=TODAY()+CONFIG!$B$5,"PRÓXIMOS "&amp;CONFIG!$B$5&amp;" DIAS",""))))))</f>
        <v/>
      </c>
      <c r="Z230" s="11" t="str">
        <f t="shared" si="23"/>
        <v/>
      </c>
    </row>
    <row r="231" spans="1:26">
      <c r="A231" s="4"/>
      <c r="B231" s="5"/>
      <c r="C231" s="1"/>
      <c r="D231" s="1"/>
      <c r="E231" s="1"/>
      <c r="F231" s="1"/>
      <c r="G231" s="1"/>
      <c r="H231" s="1"/>
      <c r="I231" s="1"/>
      <c r="J231" s="6" t="str">
        <f>IF(D231="","",IF(COUNTIF(SERVICOS!$A$3:$A$31,D231)=0,"",INDEX(SERVICOS!$C$3:$C$31,MATCH(D231,SERVICOS!$A$3:$A$31,0))))</f>
        <v/>
      </c>
      <c r="K231" s="6" t="str">
        <f>IF(D231="","",IF(COUNTIF(SERVICOS!$A$3:$A$31,D231)=0,"",INDEX(SERVICOS!$D$3:$D$31,MATCH(D231,SERVICOS!$A$3:$A$31,0))))</f>
        <v/>
      </c>
      <c r="L231" s="9" t="str">
        <f t="shared" si="18"/>
        <v/>
      </c>
      <c r="M231" s="9" t="str">
        <f t="shared" si="19"/>
        <v/>
      </c>
      <c r="N231" s="7" t="str">
        <f>IF(D231="","",IF(COUNTIF(SERVICOS!$A$3:$A$31,D231)=0,"",INDEX(SERVICOS!$E$3:$E$31,MATCH(D231,SERVICOS!$A$3:$A$31,0))))</f>
        <v/>
      </c>
      <c r="O231" s="2"/>
      <c r="P231" s="10" t="str">
        <f t="shared" si="20"/>
        <v/>
      </c>
      <c r="Q231" s="2"/>
      <c r="R231" s="10" t="str">
        <f t="shared" si="21"/>
        <v/>
      </c>
      <c r="S231" s="11" t="str">
        <f t="shared" si="22"/>
        <v/>
      </c>
      <c r="T231" s="1"/>
      <c r="U231" s="4"/>
      <c r="V231" s="1"/>
      <c r="W231" s="4"/>
      <c r="X231" s="3"/>
      <c r="Y231" s="8" t="str">
        <f ca="1">IF(A231="","",IF(H231&lt;&gt;"Agendado","",IF(A231&lt;TODAY(),"AGENDAMENTO PASSADO",IF(A231=TODAY(),"HOJE",IF(A231=TODAY()+1,IF(I231="Pendente","AMANHÃ - CONFIRMAR","AMANHÃ"),IF(A231&lt;=TODAY()+CONFIG!$B$5,"PRÓXIMOS "&amp;CONFIG!$B$5&amp;" DIAS",""))))))</f>
        <v/>
      </c>
      <c r="Z231" s="11" t="str">
        <f t="shared" si="23"/>
        <v/>
      </c>
    </row>
    <row r="232" spans="1:26">
      <c r="A232" s="4"/>
      <c r="B232" s="5"/>
      <c r="C232" s="1"/>
      <c r="D232" s="1"/>
      <c r="E232" s="1"/>
      <c r="F232" s="1"/>
      <c r="G232" s="1"/>
      <c r="H232" s="1"/>
      <c r="I232" s="1"/>
      <c r="J232" s="6" t="str">
        <f>IF(D232="","",IF(COUNTIF(SERVICOS!$A$3:$A$31,D232)=0,"",INDEX(SERVICOS!$C$3:$C$31,MATCH(D232,SERVICOS!$A$3:$A$31,0))))</f>
        <v/>
      </c>
      <c r="K232" s="6" t="str">
        <f>IF(D232="","",IF(COUNTIF(SERVICOS!$A$3:$A$31,D232)=0,"",INDEX(SERVICOS!$D$3:$D$31,MATCH(D232,SERVICOS!$A$3:$A$31,0))))</f>
        <v/>
      </c>
      <c r="L232" s="9" t="str">
        <f t="shared" si="18"/>
        <v/>
      </c>
      <c r="M232" s="9" t="str">
        <f t="shared" si="19"/>
        <v/>
      </c>
      <c r="N232" s="7" t="str">
        <f>IF(D232="","",IF(COUNTIF(SERVICOS!$A$3:$A$31,D232)=0,"",INDEX(SERVICOS!$E$3:$E$31,MATCH(D232,SERVICOS!$A$3:$A$31,0))))</f>
        <v/>
      </c>
      <c r="O232" s="2"/>
      <c r="P232" s="10" t="str">
        <f t="shared" si="20"/>
        <v/>
      </c>
      <c r="Q232" s="2"/>
      <c r="R232" s="10" t="str">
        <f t="shared" si="21"/>
        <v/>
      </c>
      <c r="S232" s="11" t="str">
        <f t="shared" si="22"/>
        <v/>
      </c>
      <c r="T232" s="1"/>
      <c r="U232" s="4"/>
      <c r="V232" s="1"/>
      <c r="W232" s="4"/>
      <c r="X232" s="3"/>
      <c r="Y232" s="8" t="str">
        <f ca="1">IF(A232="","",IF(H232&lt;&gt;"Agendado","",IF(A232&lt;TODAY(),"AGENDAMENTO PASSADO",IF(A232=TODAY(),"HOJE",IF(A232=TODAY()+1,IF(I232="Pendente","AMANHÃ - CONFIRMAR","AMANHÃ"),IF(A232&lt;=TODAY()+CONFIG!$B$5,"PRÓXIMOS "&amp;CONFIG!$B$5&amp;" DIAS",""))))))</f>
        <v/>
      </c>
      <c r="Z232" s="11" t="str">
        <f t="shared" si="23"/>
        <v/>
      </c>
    </row>
    <row r="233" spans="1:26">
      <c r="A233" s="4"/>
      <c r="B233" s="5"/>
      <c r="C233" s="1"/>
      <c r="D233" s="1"/>
      <c r="E233" s="1"/>
      <c r="F233" s="1"/>
      <c r="G233" s="1"/>
      <c r="H233" s="1"/>
      <c r="I233" s="1"/>
      <c r="J233" s="6" t="str">
        <f>IF(D233="","",IF(COUNTIF(SERVICOS!$A$3:$A$31,D233)=0,"",INDEX(SERVICOS!$C$3:$C$31,MATCH(D233,SERVICOS!$A$3:$A$31,0))))</f>
        <v/>
      </c>
      <c r="K233" s="6" t="str">
        <f>IF(D233="","",IF(COUNTIF(SERVICOS!$A$3:$A$31,D233)=0,"",INDEX(SERVICOS!$D$3:$D$31,MATCH(D233,SERVICOS!$A$3:$A$31,0))))</f>
        <v/>
      </c>
      <c r="L233" s="9" t="str">
        <f t="shared" si="18"/>
        <v/>
      </c>
      <c r="M233" s="9" t="str">
        <f t="shared" si="19"/>
        <v/>
      </c>
      <c r="N233" s="7" t="str">
        <f>IF(D233="","",IF(COUNTIF(SERVICOS!$A$3:$A$31,D233)=0,"",INDEX(SERVICOS!$E$3:$E$31,MATCH(D233,SERVICOS!$A$3:$A$31,0))))</f>
        <v/>
      </c>
      <c r="O233" s="2"/>
      <c r="P233" s="10" t="str">
        <f t="shared" si="20"/>
        <v/>
      </c>
      <c r="Q233" s="2"/>
      <c r="R233" s="10" t="str">
        <f t="shared" si="21"/>
        <v/>
      </c>
      <c r="S233" s="11" t="str">
        <f t="shared" si="22"/>
        <v/>
      </c>
      <c r="T233" s="1"/>
      <c r="U233" s="4"/>
      <c r="V233" s="1"/>
      <c r="W233" s="4"/>
      <c r="X233" s="3"/>
      <c r="Y233" s="8" t="str">
        <f ca="1">IF(A233="","",IF(H233&lt;&gt;"Agendado","",IF(A233&lt;TODAY(),"AGENDAMENTO PASSADO",IF(A233=TODAY(),"HOJE",IF(A233=TODAY()+1,IF(I233="Pendente","AMANHÃ - CONFIRMAR","AMANHÃ"),IF(A233&lt;=TODAY()+CONFIG!$B$5,"PRÓXIMOS "&amp;CONFIG!$B$5&amp;" DIAS",""))))))</f>
        <v/>
      </c>
      <c r="Z233" s="11" t="str">
        <f t="shared" si="23"/>
        <v/>
      </c>
    </row>
    <row r="234" spans="1:26">
      <c r="A234" s="4"/>
      <c r="B234" s="5"/>
      <c r="C234" s="1"/>
      <c r="D234" s="1"/>
      <c r="E234" s="1"/>
      <c r="F234" s="1"/>
      <c r="G234" s="1"/>
      <c r="H234" s="1"/>
      <c r="I234" s="1"/>
      <c r="J234" s="6" t="str">
        <f>IF(D234="","",IF(COUNTIF(SERVICOS!$A$3:$A$31,D234)=0,"",INDEX(SERVICOS!$C$3:$C$31,MATCH(D234,SERVICOS!$A$3:$A$31,0))))</f>
        <v/>
      </c>
      <c r="K234" s="6" t="str">
        <f>IF(D234="","",IF(COUNTIF(SERVICOS!$A$3:$A$31,D234)=0,"",INDEX(SERVICOS!$D$3:$D$31,MATCH(D234,SERVICOS!$A$3:$A$31,0))))</f>
        <v/>
      </c>
      <c r="L234" s="9" t="str">
        <f t="shared" si="18"/>
        <v/>
      </c>
      <c r="M234" s="9" t="str">
        <f t="shared" si="19"/>
        <v/>
      </c>
      <c r="N234" s="7" t="str">
        <f>IF(D234="","",IF(COUNTIF(SERVICOS!$A$3:$A$31,D234)=0,"",INDEX(SERVICOS!$E$3:$E$31,MATCH(D234,SERVICOS!$A$3:$A$31,0))))</f>
        <v/>
      </c>
      <c r="O234" s="2"/>
      <c r="P234" s="10" t="str">
        <f t="shared" si="20"/>
        <v/>
      </c>
      <c r="Q234" s="2"/>
      <c r="R234" s="10" t="str">
        <f t="shared" si="21"/>
        <v/>
      </c>
      <c r="S234" s="11" t="str">
        <f t="shared" si="22"/>
        <v/>
      </c>
      <c r="T234" s="1"/>
      <c r="U234" s="4"/>
      <c r="V234" s="1"/>
      <c r="W234" s="4"/>
      <c r="X234" s="3"/>
      <c r="Y234" s="8" t="str">
        <f ca="1">IF(A234="","",IF(H234&lt;&gt;"Agendado","",IF(A234&lt;TODAY(),"AGENDAMENTO PASSADO",IF(A234=TODAY(),"HOJE",IF(A234=TODAY()+1,IF(I234="Pendente","AMANHÃ - CONFIRMAR","AMANHÃ"),IF(A234&lt;=TODAY()+CONFIG!$B$5,"PRÓXIMOS "&amp;CONFIG!$B$5&amp;" DIAS",""))))))</f>
        <v/>
      </c>
      <c r="Z234" s="11" t="str">
        <f t="shared" si="23"/>
        <v/>
      </c>
    </row>
    <row r="235" spans="1:26">
      <c r="A235" s="4"/>
      <c r="B235" s="5"/>
      <c r="C235" s="1"/>
      <c r="D235" s="1"/>
      <c r="E235" s="1"/>
      <c r="F235" s="1"/>
      <c r="G235" s="1"/>
      <c r="H235" s="1"/>
      <c r="I235" s="1"/>
      <c r="J235" s="6" t="str">
        <f>IF(D235="","",IF(COUNTIF(SERVICOS!$A$3:$A$31,D235)=0,"",INDEX(SERVICOS!$C$3:$C$31,MATCH(D235,SERVICOS!$A$3:$A$31,0))))</f>
        <v/>
      </c>
      <c r="K235" s="6" t="str">
        <f>IF(D235="","",IF(COUNTIF(SERVICOS!$A$3:$A$31,D235)=0,"",INDEX(SERVICOS!$D$3:$D$31,MATCH(D235,SERVICOS!$A$3:$A$31,0))))</f>
        <v/>
      </c>
      <c r="L235" s="9" t="str">
        <f t="shared" si="18"/>
        <v/>
      </c>
      <c r="M235" s="9" t="str">
        <f t="shared" si="19"/>
        <v/>
      </c>
      <c r="N235" s="7" t="str">
        <f>IF(D235="","",IF(COUNTIF(SERVICOS!$A$3:$A$31,D235)=0,"",INDEX(SERVICOS!$E$3:$E$31,MATCH(D235,SERVICOS!$A$3:$A$31,0))))</f>
        <v/>
      </c>
      <c r="O235" s="2"/>
      <c r="P235" s="10" t="str">
        <f t="shared" si="20"/>
        <v/>
      </c>
      <c r="Q235" s="2"/>
      <c r="R235" s="10" t="str">
        <f t="shared" si="21"/>
        <v/>
      </c>
      <c r="S235" s="11" t="str">
        <f t="shared" si="22"/>
        <v/>
      </c>
      <c r="T235" s="1"/>
      <c r="U235" s="4"/>
      <c r="V235" s="1"/>
      <c r="W235" s="4"/>
      <c r="X235" s="3"/>
      <c r="Y235" s="8" t="str">
        <f ca="1">IF(A235="","",IF(H235&lt;&gt;"Agendado","",IF(A235&lt;TODAY(),"AGENDAMENTO PASSADO",IF(A235=TODAY(),"HOJE",IF(A235=TODAY()+1,IF(I235="Pendente","AMANHÃ - CONFIRMAR","AMANHÃ"),IF(A235&lt;=TODAY()+CONFIG!$B$5,"PRÓXIMOS "&amp;CONFIG!$B$5&amp;" DIAS",""))))))</f>
        <v/>
      </c>
      <c r="Z235" s="11" t="str">
        <f t="shared" si="23"/>
        <v/>
      </c>
    </row>
    <row r="236" spans="1:26">
      <c r="A236" s="4"/>
      <c r="B236" s="5"/>
      <c r="C236" s="1"/>
      <c r="D236" s="1"/>
      <c r="E236" s="1"/>
      <c r="F236" s="1"/>
      <c r="G236" s="1"/>
      <c r="H236" s="1"/>
      <c r="I236" s="1"/>
      <c r="J236" s="6" t="str">
        <f>IF(D236="","",IF(COUNTIF(SERVICOS!$A$3:$A$31,D236)=0,"",INDEX(SERVICOS!$C$3:$C$31,MATCH(D236,SERVICOS!$A$3:$A$31,0))))</f>
        <v/>
      </c>
      <c r="K236" s="6" t="str">
        <f>IF(D236="","",IF(COUNTIF(SERVICOS!$A$3:$A$31,D236)=0,"",INDEX(SERVICOS!$D$3:$D$31,MATCH(D236,SERVICOS!$A$3:$A$31,0))))</f>
        <v/>
      </c>
      <c r="L236" s="9" t="str">
        <f t="shared" si="18"/>
        <v/>
      </c>
      <c r="M236" s="9" t="str">
        <f t="shared" si="19"/>
        <v/>
      </c>
      <c r="N236" s="7" t="str">
        <f>IF(D236="","",IF(COUNTIF(SERVICOS!$A$3:$A$31,D236)=0,"",INDEX(SERVICOS!$E$3:$E$31,MATCH(D236,SERVICOS!$A$3:$A$31,0))))</f>
        <v/>
      </c>
      <c r="O236" s="2"/>
      <c r="P236" s="10" t="str">
        <f t="shared" si="20"/>
        <v/>
      </c>
      <c r="Q236" s="2"/>
      <c r="R236" s="10" t="str">
        <f t="shared" si="21"/>
        <v/>
      </c>
      <c r="S236" s="11" t="str">
        <f t="shared" si="22"/>
        <v/>
      </c>
      <c r="T236" s="1"/>
      <c r="U236" s="4"/>
      <c r="V236" s="1"/>
      <c r="W236" s="4"/>
      <c r="X236" s="3"/>
      <c r="Y236" s="8" t="str">
        <f ca="1">IF(A236="","",IF(H236&lt;&gt;"Agendado","",IF(A236&lt;TODAY(),"AGENDAMENTO PASSADO",IF(A236=TODAY(),"HOJE",IF(A236=TODAY()+1,IF(I236="Pendente","AMANHÃ - CONFIRMAR","AMANHÃ"),IF(A236&lt;=TODAY()+CONFIG!$B$5,"PRÓXIMOS "&amp;CONFIG!$B$5&amp;" DIAS",""))))))</f>
        <v/>
      </c>
      <c r="Z236" s="11" t="str">
        <f t="shared" si="23"/>
        <v/>
      </c>
    </row>
    <row r="237" spans="1:26">
      <c r="A237" s="4"/>
      <c r="B237" s="5"/>
      <c r="C237" s="1"/>
      <c r="D237" s="1"/>
      <c r="E237" s="1"/>
      <c r="F237" s="1"/>
      <c r="G237" s="1"/>
      <c r="H237" s="1"/>
      <c r="I237" s="1"/>
      <c r="J237" s="6" t="str">
        <f>IF(D237="","",IF(COUNTIF(SERVICOS!$A$3:$A$31,D237)=0,"",INDEX(SERVICOS!$C$3:$C$31,MATCH(D237,SERVICOS!$A$3:$A$31,0))))</f>
        <v/>
      </c>
      <c r="K237" s="6" t="str">
        <f>IF(D237="","",IF(COUNTIF(SERVICOS!$A$3:$A$31,D237)=0,"",INDEX(SERVICOS!$D$3:$D$31,MATCH(D237,SERVICOS!$A$3:$A$31,0))))</f>
        <v/>
      </c>
      <c r="L237" s="9" t="str">
        <f t="shared" si="18"/>
        <v/>
      </c>
      <c r="M237" s="9" t="str">
        <f t="shared" si="19"/>
        <v/>
      </c>
      <c r="N237" s="7" t="str">
        <f>IF(D237="","",IF(COUNTIF(SERVICOS!$A$3:$A$31,D237)=0,"",INDEX(SERVICOS!$E$3:$E$31,MATCH(D237,SERVICOS!$A$3:$A$31,0))))</f>
        <v/>
      </c>
      <c r="O237" s="2"/>
      <c r="P237" s="10" t="str">
        <f t="shared" si="20"/>
        <v/>
      </c>
      <c r="Q237" s="2"/>
      <c r="R237" s="10" t="str">
        <f t="shared" si="21"/>
        <v/>
      </c>
      <c r="S237" s="11" t="str">
        <f t="shared" si="22"/>
        <v/>
      </c>
      <c r="T237" s="1"/>
      <c r="U237" s="4"/>
      <c r="V237" s="1"/>
      <c r="W237" s="4"/>
      <c r="X237" s="3"/>
      <c r="Y237" s="8" t="str">
        <f ca="1">IF(A237="","",IF(H237&lt;&gt;"Agendado","",IF(A237&lt;TODAY(),"AGENDAMENTO PASSADO",IF(A237=TODAY(),"HOJE",IF(A237=TODAY()+1,IF(I237="Pendente","AMANHÃ - CONFIRMAR","AMANHÃ"),IF(A237&lt;=TODAY()+CONFIG!$B$5,"PRÓXIMOS "&amp;CONFIG!$B$5&amp;" DIAS",""))))))</f>
        <v/>
      </c>
      <c r="Z237" s="11" t="str">
        <f t="shared" si="23"/>
        <v/>
      </c>
    </row>
    <row r="238" spans="1:26">
      <c r="A238" s="4"/>
      <c r="B238" s="5"/>
      <c r="C238" s="1"/>
      <c r="D238" s="1"/>
      <c r="E238" s="1"/>
      <c r="F238" s="1"/>
      <c r="G238" s="1"/>
      <c r="H238" s="1"/>
      <c r="I238" s="1"/>
      <c r="J238" s="6" t="str">
        <f>IF(D238="","",IF(COUNTIF(SERVICOS!$A$3:$A$31,D238)=0,"",INDEX(SERVICOS!$C$3:$C$31,MATCH(D238,SERVICOS!$A$3:$A$31,0))))</f>
        <v/>
      </c>
      <c r="K238" s="6" t="str">
        <f>IF(D238="","",IF(COUNTIF(SERVICOS!$A$3:$A$31,D238)=0,"",INDEX(SERVICOS!$D$3:$D$31,MATCH(D238,SERVICOS!$A$3:$A$31,0))))</f>
        <v/>
      </c>
      <c r="L238" s="9" t="str">
        <f t="shared" si="18"/>
        <v/>
      </c>
      <c r="M238" s="9" t="str">
        <f t="shared" si="19"/>
        <v/>
      </c>
      <c r="N238" s="7" t="str">
        <f>IF(D238="","",IF(COUNTIF(SERVICOS!$A$3:$A$31,D238)=0,"",INDEX(SERVICOS!$E$3:$E$31,MATCH(D238,SERVICOS!$A$3:$A$31,0))))</f>
        <v/>
      </c>
      <c r="O238" s="2"/>
      <c r="P238" s="10" t="str">
        <f t="shared" si="20"/>
        <v/>
      </c>
      <c r="Q238" s="2"/>
      <c r="R238" s="10" t="str">
        <f t="shared" si="21"/>
        <v/>
      </c>
      <c r="S238" s="11" t="str">
        <f t="shared" si="22"/>
        <v/>
      </c>
      <c r="T238" s="1"/>
      <c r="U238" s="4"/>
      <c r="V238" s="1"/>
      <c r="W238" s="4"/>
      <c r="X238" s="3"/>
      <c r="Y238" s="8" t="str">
        <f ca="1">IF(A238="","",IF(H238&lt;&gt;"Agendado","",IF(A238&lt;TODAY(),"AGENDAMENTO PASSADO",IF(A238=TODAY(),"HOJE",IF(A238=TODAY()+1,IF(I238="Pendente","AMANHÃ - CONFIRMAR","AMANHÃ"),IF(A238&lt;=TODAY()+CONFIG!$B$5,"PRÓXIMOS "&amp;CONFIG!$B$5&amp;" DIAS",""))))))</f>
        <v/>
      </c>
      <c r="Z238" s="11" t="str">
        <f t="shared" si="23"/>
        <v/>
      </c>
    </row>
    <row r="239" spans="1:26">
      <c r="A239" s="4"/>
      <c r="B239" s="5"/>
      <c r="C239" s="1"/>
      <c r="D239" s="1"/>
      <c r="E239" s="1"/>
      <c r="F239" s="1"/>
      <c r="G239" s="1"/>
      <c r="H239" s="1"/>
      <c r="I239" s="1"/>
      <c r="J239" s="6" t="str">
        <f>IF(D239="","",IF(COUNTIF(SERVICOS!$A$3:$A$31,D239)=0,"",INDEX(SERVICOS!$C$3:$C$31,MATCH(D239,SERVICOS!$A$3:$A$31,0))))</f>
        <v/>
      </c>
      <c r="K239" s="6" t="str">
        <f>IF(D239="","",IF(COUNTIF(SERVICOS!$A$3:$A$31,D239)=0,"",INDEX(SERVICOS!$D$3:$D$31,MATCH(D239,SERVICOS!$A$3:$A$31,0))))</f>
        <v/>
      </c>
      <c r="L239" s="9" t="str">
        <f t="shared" si="18"/>
        <v/>
      </c>
      <c r="M239" s="9" t="str">
        <f t="shared" si="19"/>
        <v/>
      </c>
      <c r="N239" s="7" t="str">
        <f>IF(D239="","",IF(COUNTIF(SERVICOS!$A$3:$A$31,D239)=0,"",INDEX(SERVICOS!$E$3:$E$31,MATCH(D239,SERVICOS!$A$3:$A$31,0))))</f>
        <v/>
      </c>
      <c r="O239" s="2"/>
      <c r="P239" s="10" t="str">
        <f t="shared" si="20"/>
        <v/>
      </c>
      <c r="Q239" s="2"/>
      <c r="R239" s="10" t="str">
        <f t="shared" si="21"/>
        <v/>
      </c>
      <c r="S239" s="11" t="str">
        <f t="shared" si="22"/>
        <v/>
      </c>
      <c r="T239" s="1"/>
      <c r="U239" s="4"/>
      <c r="V239" s="1"/>
      <c r="W239" s="4"/>
      <c r="X239" s="3"/>
      <c r="Y239" s="8" t="str">
        <f ca="1">IF(A239="","",IF(H239&lt;&gt;"Agendado","",IF(A239&lt;TODAY(),"AGENDAMENTO PASSADO",IF(A239=TODAY(),"HOJE",IF(A239=TODAY()+1,IF(I239="Pendente","AMANHÃ - CONFIRMAR","AMANHÃ"),IF(A239&lt;=TODAY()+CONFIG!$B$5,"PRÓXIMOS "&amp;CONFIG!$B$5&amp;" DIAS",""))))))</f>
        <v/>
      </c>
      <c r="Z239" s="11" t="str">
        <f t="shared" si="23"/>
        <v/>
      </c>
    </row>
    <row r="240" spans="1:26">
      <c r="A240" s="4"/>
      <c r="B240" s="5"/>
      <c r="C240" s="1"/>
      <c r="D240" s="1"/>
      <c r="E240" s="1"/>
      <c r="F240" s="1"/>
      <c r="G240" s="1"/>
      <c r="H240" s="1"/>
      <c r="I240" s="1"/>
      <c r="J240" s="6" t="str">
        <f>IF(D240="","",IF(COUNTIF(SERVICOS!$A$3:$A$31,D240)=0,"",INDEX(SERVICOS!$C$3:$C$31,MATCH(D240,SERVICOS!$A$3:$A$31,0))))</f>
        <v/>
      </c>
      <c r="K240" s="6" t="str">
        <f>IF(D240="","",IF(COUNTIF(SERVICOS!$A$3:$A$31,D240)=0,"",INDEX(SERVICOS!$D$3:$D$31,MATCH(D240,SERVICOS!$A$3:$A$31,0))))</f>
        <v/>
      </c>
      <c r="L240" s="9" t="str">
        <f t="shared" si="18"/>
        <v/>
      </c>
      <c r="M240" s="9" t="str">
        <f t="shared" si="19"/>
        <v/>
      </c>
      <c r="N240" s="7" t="str">
        <f>IF(D240="","",IF(COUNTIF(SERVICOS!$A$3:$A$31,D240)=0,"",INDEX(SERVICOS!$E$3:$E$31,MATCH(D240,SERVICOS!$A$3:$A$31,0))))</f>
        <v/>
      </c>
      <c r="O240" s="2"/>
      <c r="P240" s="10" t="str">
        <f t="shared" si="20"/>
        <v/>
      </c>
      <c r="Q240" s="2"/>
      <c r="R240" s="10" t="str">
        <f t="shared" si="21"/>
        <v/>
      </c>
      <c r="S240" s="11" t="str">
        <f t="shared" si="22"/>
        <v/>
      </c>
      <c r="T240" s="1"/>
      <c r="U240" s="4"/>
      <c r="V240" s="1"/>
      <c r="W240" s="4"/>
      <c r="X240" s="3"/>
      <c r="Y240" s="8" t="str">
        <f ca="1">IF(A240="","",IF(H240&lt;&gt;"Agendado","",IF(A240&lt;TODAY(),"AGENDAMENTO PASSADO",IF(A240=TODAY(),"HOJE",IF(A240=TODAY()+1,IF(I240="Pendente","AMANHÃ - CONFIRMAR","AMANHÃ"),IF(A240&lt;=TODAY()+CONFIG!$B$5,"PRÓXIMOS "&amp;CONFIG!$B$5&amp;" DIAS",""))))))</f>
        <v/>
      </c>
      <c r="Z240" s="11" t="str">
        <f t="shared" si="23"/>
        <v/>
      </c>
    </row>
    <row r="241" spans="1:26">
      <c r="A241" s="4"/>
      <c r="B241" s="5"/>
      <c r="C241" s="1"/>
      <c r="D241" s="1"/>
      <c r="E241" s="1"/>
      <c r="F241" s="1"/>
      <c r="G241" s="1"/>
      <c r="H241" s="1"/>
      <c r="I241" s="1"/>
      <c r="J241" s="6" t="str">
        <f>IF(D241="","",IF(COUNTIF(SERVICOS!$A$3:$A$31,D241)=0,"",INDEX(SERVICOS!$C$3:$C$31,MATCH(D241,SERVICOS!$A$3:$A$31,0))))</f>
        <v/>
      </c>
      <c r="K241" s="6" t="str">
        <f>IF(D241="","",IF(COUNTIF(SERVICOS!$A$3:$A$31,D241)=0,"",INDEX(SERVICOS!$D$3:$D$31,MATCH(D241,SERVICOS!$A$3:$A$31,0))))</f>
        <v/>
      </c>
      <c r="L241" s="9" t="str">
        <f t="shared" si="18"/>
        <v/>
      </c>
      <c r="M241" s="9" t="str">
        <f t="shared" si="19"/>
        <v/>
      </c>
      <c r="N241" s="7" t="str">
        <f>IF(D241="","",IF(COUNTIF(SERVICOS!$A$3:$A$31,D241)=0,"",INDEX(SERVICOS!$E$3:$E$31,MATCH(D241,SERVICOS!$A$3:$A$31,0))))</f>
        <v/>
      </c>
      <c r="O241" s="2"/>
      <c r="P241" s="10" t="str">
        <f t="shared" si="20"/>
        <v/>
      </c>
      <c r="Q241" s="2"/>
      <c r="R241" s="10" t="str">
        <f t="shared" si="21"/>
        <v/>
      </c>
      <c r="S241" s="11" t="str">
        <f t="shared" si="22"/>
        <v/>
      </c>
      <c r="T241" s="1"/>
      <c r="U241" s="4"/>
      <c r="V241" s="1"/>
      <c r="W241" s="4"/>
      <c r="X241" s="3"/>
      <c r="Y241" s="8" t="str">
        <f ca="1">IF(A241="","",IF(H241&lt;&gt;"Agendado","",IF(A241&lt;TODAY(),"AGENDAMENTO PASSADO",IF(A241=TODAY(),"HOJE",IF(A241=TODAY()+1,IF(I241="Pendente","AMANHÃ - CONFIRMAR","AMANHÃ"),IF(A241&lt;=TODAY()+CONFIG!$B$5,"PRÓXIMOS "&amp;CONFIG!$B$5&amp;" DIAS",""))))))</f>
        <v/>
      </c>
      <c r="Z241" s="11" t="str">
        <f t="shared" si="23"/>
        <v/>
      </c>
    </row>
    <row r="242" spans="1:26">
      <c r="A242" s="4"/>
      <c r="B242" s="5"/>
      <c r="C242" s="1"/>
      <c r="D242" s="1"/>
      <c r="E242" s="1"/>
      <c r="F242" s="1"/>
      <c r="G242" s="1"/>
      <c r="H242" s="1"/>
      <c r="I242" s="1"/>
      <c r="J242" s="6" t="str">
        <f>IF(D242="","",IF(COUNTIF(SERVICOS!$A$3:$A$31,D242)=0,"",INDEX(SERVICOS!$C$3:$C$31,MATCH(D242,SERVICOS!$A$3:$A$31,0))))</f>
        <v/>
      </c>
      <c r="K242" s="6" t="str">
        <f>IF(D242="","",IF(COUNTIF(SERVICOS!$A$3:$A$31,D242)=0,"",INDEX(SERVICOS!$D$3:$D$31,MATCH(D242,SERVICOS!$A$3:$A$31,0))))</f>
        <v/>
      </c>
      <c r="L242" s="9" t="str">
        <f t="shared" si="18"/>
        <v/>
      </c>
      <c r="M242" s="9" t="str">
        <f t="shared" si="19"/>
        <v/>
      </c>
      <c r="N242" s="7" t="str">
        <f>IF(D242="","",IF(COUNTIF(SERVICOS!$A$3:$A$31,D242)=0,"",INDEX(SERVICOS!$E$3:$E$31,MATCH(D242,SERVICOS!$A$3:$A$31,0))))</f>
        <v/>
      </c>
      <c r="O242" s="2"/>
      <c r="P242" s="10" t="str">
        <f t="shared" si="20"/>
        <v/>
      </c>
      <c r="Q242" s="2"/>
      <c r="R242" s="10" t="str">
        <f t="shared" si="21"/>
        <v/>
      </c>
      <c r="S242" s="11" t="str">
        <f t="shared" si="22"/>
        <v/>
      </c>
      <c r="T242" s="1"/>
      <c r="U242" s="4"/>
      <c r="V242" s="1"/>
      <c r="W242" s="4"/>
      <c r="X242" s="3"/>
      <c r="Y242" s="8" t="str">
        <f ca="1">IF(A242="","",IF(H242&lt;&gt;"Agendado","",IF(A242&lt;TODAY(),"AGENDAMENTO PASSADO",IF(A242=TODAY(),"HOJE",IF(A242=TODAY()+1,IF(I242="Pendente","AMANHÃ - CONFIRMAR","AMANHÃ"),IF(A242&lt;=TODAY()+CONFIG!$B$5,"PRÓXIMOS "&amp;CONFIG!$B$5&amp;" DIAS",""))))))</f>
        <v/>
      </c>
      <c r="Z242" s="11" t="str">
        <f t="shared" si="23"/>
        <v/>
      </c>
    </row>
    <row r="243" spans="1:26">
      <c r="A243" s="4"/>
      <c r="B243" s="5"/>
      <c r="C243" s="1"/>
      <c r="D243" s="1"/>
      <c r="E243" s="1"/>
      <c r="F243" s="1"/>
      <c r="G243" s="1"/>
      <c r="H243" s="1"/>
      <c r="I243" s="1"/>
      <c r="J243" s="6" t="str">
        <f>IF(D243="","",IF(COUNTIF(SERVICOS!$A$3:$A$31,D243)=0,"",INDEX(SERVICOS!$C$3:$C$31,MATCH(D243,SERVICOS!$A$3:$A$31,0))))</f>
        <v/>
      </c>
      <c r="K243" s="6" t="str">
        <f>IF(D243="","",IF(COUNTIF(SERVICOS!$A$3:$A$31,D243)=0,"",INDEX(SERVICOS!$D$3:$D$31,MATCH(D243,SERVICOS!$A$3:$A$31,0))))</f>
        <v/>
      </c>
      <c r="L243" s="9" t="str">
        <f t="shared" si="18"/>
        <v/>
      </c>
      <c r="M243" s="9" t="str">
        <f t="shared" si="19"/>
        <v/>
      </c>
      <c r="N243" s="7" t="str">
        <f>IF(D243="","",IF(COUNTIF(SERVICOS!$A$3:$A$31,D243)=0,"",INDEX(SERVICOS!$E$3:$E$31,MATCH(D243,SERVICOS!$A$3:$A$31,0))))</f>
        <v/>
      </c>
      <c r="O243" s="2"/>
      <c r="P243" s="10" t="str">
        <f t="shared" si="20"/>
        <v/>
      </c>
      <c r="Q243" s="2"/>
      <c r="R243" s="10" t="str">
        <f t="shared" si="21"/>
        <v/>
      </c>
      <c r="S243" s="11" t="str">
        <f t="shared" si="22"/>
        <v/>
      </c>
      <c r="T243" s="1"/>
      <c r="U243" s="4"/>
      <c r="V243" s="1"/>
      <c r="W243" s="4"/>
      <c r="X243" s="3"/>
      <c r="Y243" s="8" t="str">
        <f ca="1">IF(A243="","",IF(H243&lt;&gt;"Agendado","",IF(A243&lt;TODAY(),"AGENDAMENTO PASSADO",IF(A243=TODAY(),"HOJE",IF(A243=TODAY()+1,IF(I243="Pendente","AMANHÃ - CONFIRMAR","AMANHÃ"),IF(A243&lt;=TODAY()+CONFIG!$B$5,"PRÓXIMOS "&amp;CONFIG!$B$5&amp;" DIAS",""))))))</f>
        <v/>
      </c>
      <c r="Z243" s="11" t="str">
        <f t="shared" si="23"/>
        <v/>
      </c>
    </row>
    <row r="244" spans="1:26">
      <c r="A244" s="4"/>
      <c r="B244" s="5"/>
      <c r="C244" s="1"/>
      <c r="D244" s="1"/>
      <c r="E244" s="1"/>
      <c r="F244" s="1"/>
      <c r="G244" s="1"/>
      <c r="H244" s="1"/>
      <c r="I244" s="1"/>
      <c r="J244" s="6" t="str">
        <f>IF(D244="","",IF(COUNTIF(SERVICOS!$A$3:$A$31,D244)=0,"",INDEX(SERVICOS!$C$3:$C$31,MATCH(D244,SERVICOS!$A$3:$A$31,0))))</f>
        <v/>
      </c>
      <c r="K244" s="6" t="str">
        <f>IF(D244="","",IF(COUNTIF(SERVICOS!$A$3:$A$31,D244)=0,"",INDEX(SERVICOS!$D$3:$D$31,MATCH(D244,SERVICOS!$A$3:$A$31,0))))</f>
        <v/>
      </c>
      <c r="L244" s="9" t="str">
        <f t="shared" si="18"/>
        <v/>
      </c>
      <c r="M244" s="9" t="str">
        <f t="shared" si="19"/>
        <v/>
      </c>
      <c r="N244" s="7" t="str">
        <f>IF(D244="","",IF(COUNTIF(SERVICOS!$A$3:$A$31,D244)=0,"",INDEX(SERVICOS!$E$3:$E$31,MATCH(D244,SERVICOS!$A$3:$A$31,0))))</f>
        <v/>
      </c>
      <c r="O244" s="2"/>
      <c r="P244" s="10" t="str">
        <f t="shared" si="20"/>
        <v/>
      </c>
      <c r="Q244" s="2"/>
      <c r="R244" s="10" t="str">
        <f t="shared" si="21"/>
        <v/>
      </c>
      <c r="S244" s="11" t="str">
        <f t="shared" si="22"/>
        <v/>
      </c>
      <c r="T244" s="1"/>
      <c r="U244" s="4"/>
      <c r="V244" s="1"/>
      <c r="W244" s="4"/>
      <c r="X244" s="3"/>
      <c r="Y244" s="8" t="str">
        <f ca="1">IF(A244="","",IF(H244&lt;&gt;"Agendado","",IF(A244&lt;TODAY(),"AGENDAMENTO PASSADO",IF(A244=TODAY(),"HOJE",IF(A244=TODAY()+1,IF(I244="Pendente","AMANHÃ - CONFIRMAR","AMANHÃ"),IF(A244&lt;=TODAY()+CONFIG!$B$5,"PRÓXIMOS "&amp;CONFIG!$B$5&amp;" DIAS",""))))))</f>
        <v/>
      </c>
      <c r="Z244" s="11" t="str">
        <f t="shared" si="23"/>
        <v/>
      </c>
    </row>
    <row r="245" spans="1:26">
      <c r="A245" s="4"/>
      <c r="B245" s="5"/>
      <c r="C245" s="1"/>
      <c r="D245" s="1"/>
      <c r="E245" s="1"/>
      <c r="F245" s="1"/>
      <c r="G245" s="1"/>
      <c r="H245" s="1"/>
      <c r="I245" s="1"/>
      <c r="J245" s="6" t="str">
        <f>IF(D245="","",IF(COUNTIF(SERVICOS!$A$3:$A$31,D245)=0,"",INDEX(SERVICOS!$C$3:$C$31,MATCH(D245,SERVICOS!$A$3:$A$31,0))))</f>
        <v/>
      </c>
      <c r="K245" s="6" t="str">
        <f>IF(D245="","",IF(COUNTIF(SERVICOS!$A$3:$A$31,D245)=0,"",INDEX(SERVICOS!$D$3:$D$31,MATCH(D245,SERVICOS!$A$3:$A$31,0))))</f>
        <v/>
      </c>
      <c r="L245" s="9" t="str">
        <f t="shared" si="18"/>
        <v/>
      </c>
      <c r="M245" s="9" t="str">
        <f t="shared" si="19"/>
        <v/>
      </c>
      <c r="N245" s="7" t="str">
        <f>IF(D245="","",IF(COUNTIF(SERVICOS!$A$3:$A$31,D245)=0,"",INDEX(SERVICOS!$E$3:$E$31,MATCH(D245,SERVICOS!$A$3:$A$31,0))))</f>
        <v/>
      </c>
      <c r="O245" s="2"/>
      <c r="P245" s="10" t="str">
        <f t="shared" si="20"/>
        <v/>
      </c>
      <c r="Q245" s="2"/>
      <c r="R245" s="10" t="str">
        <f t="shared" si="21"/>
        <v/>
      </c>
      <c r="S245" s="11" t="str">
        <f t="shared" si="22"/>
        <v/>
      </c>
      <c r="T245" s="1"/>
      <c r="U245" s="4"/>
      <c r="V245" s="1"/>
      <c r="W245" s="4"/>
      <c r="X245" s="3"/>
      <c r="Y245" s="8" t="str">
        <f ca="1">IF(A245="","",IF(H245&lt;&gt;"Agendado","",IF(A245&lt;TODAY(),"AGENDAMENTO PASSADO",IF(A245=TODAY(),"HOJE",IF(A245=TODAY()+1,IF(I245="Pendente","AMANHÃ - CONFIRMAR","AMANHÃ"),IF(A245&lt;=TODAY()+CONFIG!$B$5,"PRÓXIMOS "&amp;CONFIG!$B$5&amp;" DIAS",""))))))</f>
        <v/>
      </c>
      <c r="Z245" s="11" t="str">
        <f t="shared" si="23"/>
        <v/>
      </c>
    </row>
    <row r="246" spans="1:26">
      <c r="A246" s="4"/>
      <c r="B246" s="5"/>
      <c r="C246" s="1"/>
      <c r="D246" s="1"/>
      <c r="E246" s="1"/>
      <c r="F246" s="1"/>
      <c r="G246" s="1"/>
      <c r="H246" s="1"/>
      <c r="I246" s="1"/>
      <c r="J246" s="6" t="str">
        <f>IF(D246="","",IF(COUNTIF(SERVICOS!$A$3:$A$31,D246)=0,"",INDEX(SERVICOS!$C$3:$C$31,MATCH(D246,SERVICOS!$A$3:$A$31,0))))</f>
        <v/>
      </c>
      <c r="K246" s="6" t="str">
        <f>IF(D246="","",IF(COUNTIF(SERVICOS!$A$3:$A$31,D246)=0,"",INDEX(SERVICOS!$D$3:$D$31,MATCH(D246,SERVICOS!$A$3:$A$31,0))))</f>
        <v/>
      </c>
      <c r="L246" s="9" t="str">
        <f t="shared" si="18"/>
        <v/>
      </c>
      <c r="M246" s="9" t="str">
        <f t="shared" si="19"/>
        <v/>
      </c>
      <c r="N246" s="7" t="str">
        <f>IF(D246="","",IF(COUNTIF(SERVICOS!$A$3:$A$31,D246)=0,"",INDEX(SERVICOS!$E$3:$E$31,MATCH(D246,SERVICOS!$A$3:$A$31,0))))</f>
        <v/>
      </c>
      <c r="O246" s="2"/>
      <c r="P246" s="10" t="str">
        <f t="shared" si="20"/>
        <v/>
      </c>
      <c r="Q246" s="2"/>
      <c r="R246" s="10" t="str">
        <f t="shared" si="21"/>
        <v/>
      </c>
      <c r="S246" s="11" t="str">
        <f t="shared" si="22"/>
        <v/>
      </c>
      <c r="T246" s="1"/>
      <c r="U246" s="4"/>
      <c r="V246" s="1"/>
      <c r="W246" s="4"/>
      <c r="X246" s="3"/>
      <c r="Y246" s="8" t="str">
        <f ca="1">IF(A246="","",IF(H246&lt;&gt;"Agendado","",IF(A246&lt;TODAY(),"AGENDAMENTO PASSADO",IF(A246=TODAY(),"HOJE",IF(A246=TODAY()+1,IF(I246="Pendente","AMANHÃ - CONFIRMAR","AMANHÃ"),IF(A246&lt;=TODAY()+CONFIG!$B$5,"PRÓXIMOS "&amp;CONFIG!$B$5&amp;" DIAS",""))))))</f>
        <v/>
      </c>
      <c r="Z246" s="11" t="str">
        <f t="shared" si="23"/>
        <v/>
      </c>
    </row>
    <row r="247" spans="1:26">
      <c r="A247" s="4"/>
      <c r="B247" s="5"/>
      <c r="C247" s="1"/>
      <c r="D247" s="1"/>
      <c r="E247" s="1"/>
      <c r="F247" s="1"/>
      <c r="G247" s="1"/>
      <c r="H247" s="1"/>
      <c r="I247" s="1"/>
      <c r="J247" s="6" t="str">
        <f>IF(D247="","",IF(COUNTIF(SERVICOS!$A$3:$A$31,D247)=0,"",INDEX(SERVICOS!$C$3:$C$31,MATCH(D247,SERVICOS!$A$3:$A$31,0))))</f>
        <v/>
      </c>
      <c r="K247" s="6" t="str">
        <f>IF(D247="","",IF(COUNTIF(SERVICOS!$A$3:$A$31,D247)=0,"",INDEX(SERVICOS!$D$3:$D$31,MATCH(D247,SERVICOS!$A$3:$A$31,0))))</f>
        <v/>
      </c>
      <c r="L247" s="9" t="str">
        <f t="shared" si="18"/>
        <v/>
      </c>
      <c r="M247" s="9" t="str">
        <f t="shared" si="19"/>
        <v/>
      </c>
      <c r="N247" s="7" t="str">
        <f>IF(D247="","",IF(COUNTIF(SERVICOS!$A$3:$A$31,D247)=0,"",INDEX(SERVICOS!$E$3:$E$31,MATCH(D247,SERVICOS!$A$3:$A$31,0))))</f>
        <v/>
      </c>
      <c r="O247" s="2"/>
      <c r="P247" s="10" t="str">
        <f t="shared" si="20"/>
        <v/>
      </c>
      <c r="Q247" s="2"/>
      <c r="R247" s="10" t="str">
        <f t="shared" si="21"/>
        <v/>
      </c>
      <c r="S247" s="11" t="str">
        <f t="shared" si="22"/>
        <v/>
      </c>
      <c r="T247" s="1"/>
      <c r="U247" s="4"/>
      <c r="V247" s="1"/>
      <c r="W247" s="4"/>
      <c r="X247" s="3"/>
      <c r="Y247" s="8" t="str">
        <f ca="1">IF(A247="","",IF(H247&lt;&gt;"Agendado","",IF(A247&lt;TODAY(),"AGENDAMENTO PASSADO",IF(A247=TODAY(),"HOJE",IF(A247=TODAY()+1,IF(I247="Pendente","AMANHÃ - CONFIRMAR","AMANHÃ"),IF(A247&lt;=TODAY()+CONFIG!$B$5,"PRÓXIMOS "&amp;CONFIG!$B$5&amp;" DIAS",""))))))</f>
        <v/>
      </c>
      <c r="Z247" s="11" t="str">
        <f t="shared" si="23"/>
        <v/>
      </c>
    </row>
    <row r="248" spans="1:26">
      <c r="A248" s="4"/>
      <c r="B248" s="5"/>
      <c r="C248" s="1"/>
      <c r="D248" s="1"/>
      <c r="E248" s="1"/>
      <c r="F248" s="1"/>
      <c r="G248" s="1"/>
      <c r="H248" s="1"/>
      <c r="I248" s="1"/>
      <c r="J248" s="6" t="str">
        <f>IF(D248="","",IF(COUNTIF(SERVICOS!$A$3:$A$31,D248)=0,"",INDEX(SERVICOS!$C$3:$C$31,MATCH(D248,SERVICOS!$A$3:$A$31,0))))</f>
        <v/>
      </c>
      <c r="K248" s="6" t="str">
        <f>IF(D248="","",IF(COUNTIF(SERVICOS!$A$3:$A$31,D248)=0,"",INDEX(SERVICOS!$D$3:$D$31,MATCH(D248,SERVICOS!$A$3:$A$31,0))))</f>
        <v/>
      </c>
      <c r="L248" s="9" t="str">
        <f t="shared" si="18"/>
        <v/>
      </c>
      <c r="M248" s="9" t="str">
        <f t="shared" si="19"/>
        <v/>
      </c>
      <c r="N248" s="7" t="str">
        <f>IF(D248="","",IF(COUNTIF(SERVICOS!$A$3:$A$31,D248)=0,"",INDEX(SERVICOS!$E$3:$E$31,MATCH(D248,SERVICOS!$A$3:$A$31,0))))</f>
        <v/>
      </c>
      <c r="O248" s="2"/>
      <c r="P248" s="10" t="str">
        <f t="shared" si="20"/>
        <v/>
      </c>
      <c r="Q248" s="2"/>
      <c r="R248" s="10" t="str">
        <f t="shared" si="21"/>
        <v/>
      </c>
      <c r="S248" s="11" t="str">
        <f t="shared" si="22"/>
        <v/>
      </c>
      <c r="T248" s="1"/>
      <c r="U248" s="4"/>
      <c r="V248" s="1"/>
      <c r="W248" s="4"/>
      <c r="X248" s="3"/>
      <c r="Y248" s="8" t="str">
        <f ca="1">IF(A248="","",IF(H248&lt;&gt;"Agendado","",IF(A248&lt;TODAY(),"AGENDAMENTO PASSADO",IF(A248=TODAY(),"HOJE",IF(A248=TODAY()+1,IF(I248="Pendente","AMANHÃ - CONFIRMAR","AMANHÃ"),IF(A248&lt;=TODAY()+CONFIG!$B$5,"PRÓXIMOS "&amp;CONFIG!$B$5&amp;" DIAS",""))))))</f>
        <v/>
      </c>
      <c r="Z248" s="11" t="str">
        <f t="shared" si="23"/>
        <v/>
      </c>
    </row>
    <row r="249" spans="1:26">
      <c r="A249" s="4"/>
      <c r="B249" s="5"/>
      <c r="C249" s="1"/>
      <c r="D249" s="1"/>
      <c r="E249" s="1"/>
      <c r="F249" s="1"/>
      <c r="G249" s="1"/>
      <c r="H249" s="1"/>
      <c r="I249" s="1"/>
      <c r="J249" s="6" t="str">
        <f>IF(D249="","",IF(COUNTIF(SERVICOS!$A$3:$A$31,D249)=0,"",INDEX(SERVICOS!$C$3:$C$31,MATCH(D249,SERVICOS!$A$3:$A$31,0))))</f>
        <v/>
      </c>
      <c r="K249" s="6" t="str">
        <f>IF(D249="","",IF(COUNTIF(SERVICOS!$A$3:$A$31,D249)=0,"",INDEX(SERVICOS!$D$3:$D$31,MATCH(D249,SERVICOS!$A$3:$A$31,0))))</f>
        <v/>
      </c>
      <c r="L249" s="9" t="str">
        <f t="shared" si="18"/>
        <v/>
      </c>
      <c r="M249" s="9" t="str">
        <f t="shared" si="19"/>
        <v/>
      </c>
      <c r="N249" s="7" t="str">
        <f>IF(D249="","",IF(COUNTIF(SERVICOS!$A$3:$A$31,D249)=0,"",INDEX(SERVICOS!$E$3:$E$31,MATCH(D249,SERVICOS!$A$3:$A$31,0))))</f>
        <v/>
      </c>
      <c r="O249" s="2"/>
      <c r="P249" s="10" t="str">
        <f t="shared" si="20"/>
        <v/>
      </c>
      <c r="Q249" s="2"/>
      <c r="R249" s="10" t="str">
        <f t="shared" si="21"/>
        <v/>
      </c>
      <c r="S249" s="11" t="str">
        <f t="shared" si="22"/>
        <v/>
      </c>
      <c r="T249" s="1"/>
      <c r="U249" s="4"/>
      <c r="V249" s="1"/>
      <c r="W249" s="4"/>
      <c r="X249" s="3"/>
      <c r="Y249" s="8" t="str">
        <f ca="1">IF(A249="","",IF(H249&lt;&gt;"Agendado","",IF(A249&lt;TODAY(),"AGENDAMENTO PASSADO",IF(A249=TODAY(),"HOJE",IF(A249=TODAY()+1,IF(I249="Pendente","AMANHÃ - CONFIRMAR","AMANHÃ"),IF(A249&lt;=TODAY()+CONFIG!$B$5,"PRÓXIMOS "&amp;CONFIG!$B$5&amp;" DIAS",""))))))</f>
        <v/>
      </c>
      <c r="Z249" s="11" t="str">
        <f t="shared" si="23"/>
        <v/>
      </c>
    </row>
    <row r="250" spans="1:26">
      <c r="A250" s="4"/>
      <c r="B250" s="5"/>
      <c r="C250" s="1"/>
      <c r="D250" s="1"/>
      <c r="E250" s="1"/>
      <c r="F250" s="1"/>
      <c r="G250" s="1"/>
      <c r="H250" s="1"/>
      <c r="I250" s="1"/>
      <c r="J250" s="6" t="str">
        <f>IF(D250="","",IF(COUNTIF(SERVICOS!$A$3:$A$31,D250)=0,"",INDEX(SERVICOS!$C$3:$C$31,MATCH(D250,SERVICOS!$A$3:$A$31,0))))</f>
        <v/>
      </c>
      <c r="K250" s="6" t="str">
        <f>IF(D250="","",IF(COUNTIF(SERVICOS!$A$3:$A$31,D250)=0,"",INDEX(SERVICOS!$D$3:$D$31,MATCH(D250,SERVICOS!$A$3:$A$31,0))))</f>
        <v/>
      </c>
      <c r="L250" s="9" t="str">
        <f t="shared" si="18"/>
        <v/>
      </c>
      <c r="M250" s="9" t="str">
        <f t="shared" si="19"/>
        <v/>
      </c>
      <c r="N250" s="7" t="str">
        <f>IF(D250="","",IF(COUNTIF(SERVICOS!$A$3:$A$31,D250)=0,"",INDEX(SERVICOS!$E$3:$E$31,MATCH(D250,SERVICOS!$A$3:$A$31,0))))</f>
        <v/>
      </c>
      <c r="O250" s="2"/>
      <c r="P250" s="10" t="str">
        <f t="shared" si="20"/>
        <v/>
      </c>
      <c r="Q250" s="2"/>
      <c r="R250" s="10" t="str">
        <f t="shared" si="21"/>
        <v/>
      </c>
      <c r="S250" s="11" t="str">
        <f t="shared" si="22"/>
        <v/>
      </c>
      <c r="T250" s="1"/>
      <c r="U250" s="4"/>
      <c r="V250" s="1"/>
      <c r="W250" s="4"/>
      <c r="X250" s="3"/>
      <c r="Y250" s="8" t="str">
        <f ca="1">IF(A250="","",IF(H250&lt;&gt;"Agendado","",IF(A250&lt;TODAY(),"AGENDAMENTO PASSADO",IF(A250=TODAY(),"HOJE",IF(A250=TODAY()+1,IF(I250="Pendente","AMANHÃ - CONFIRMAR","AMANHÃ"),IF(A250&lt;=TODAY()+CONFIG!$B$5,"PRÓXIMOS "&amp;CONFIG!$B$5&amp;" DIAS",""))))))</f>
        <v/>
      </c>
      <c r="Z250" s="11" t="str">
        <f t="shared" si="23"/>
        <v/>
      </c>
    </row>
    <row r="251" spans="1:26">
      <c r="A251" s="4"/>
      <c r="B251" s="5"/>
      <c r="C251" s="1"/>
      <c r="D251" s="1"/>
      <c r="E251" s="1"/>
      <c r="F251" s="1"/>
      <c r="G251" s="1"/>
      <c r="H251" s="1"/>
      <c r="I251" s="1"/>
      <c r="J251" s="6" t="str">
        <f>IF(D251="","",IF(COUNTIF(SERVICOS!$A$3:$A$31,D251)=0,"",INDEX(SERVICOS!$C$3:$C$31,MATCH(D251,SERVICOS!$A$3:$A$31,0))))</f>
        <v/>
      </c>
      <c r="K251" s="6" t="str">
        <f>IF(D251="","",IF(COUNTIF(SERVICOS!$A$3:$A$31,D251)=0,"",INDEX(SERVICOS!$D$3:$D$31,MATCH(D251,SERVICOS!$A$3:$A$31,0))))</f>
        <v/>
      </c>
      <c r="L251" s="9" t="str">
        <f t="shared" si="18"/>
        <v/>
      </c>
      <c r="M251" s="9" t="str">
        <f t="shared" si="19"/>
        <v/>
      </c>
      <c r="N251" s="7" t="str">
        <f>IF(D251="","",IF(COUNTIF(SERVICOS!$A$3:$A$31,D251)=0,"",INDEX(SERVICOS!$E$3:$E$31,MATCH(D251,SERVICOS!$A$3:$A$31,0))))</f>
        <v/>
      </c>
      <c r="O251" s="2"/>
      <c r="P251" s="10" t="str">
        <f t="shared" si="20"/>
        <v/>
      </c>
      <c r="Q251" s="2"/>
      <c r="R251" s="10" t="str">
        <f t="shared" si="21"/>
        <v/>
      </c>
      <c r="S251" s="11" t="str">
        <f t="shared" si="22"/>
        <v/>
      </c>
      <c r="T251" s="1"/>
      <c r="U251" s="4"/>
      <c r="V251" s="1"/>
      <c r="W251" s="4"/>
      <c r="X251" s="3"/>
      <c r="Y251" s="8" t="str">
        <f ca="1">IF(A251="","",IF(H251&lt;&gt;"Agendado","",IF(A251&lt;TODAY(),"AGENDAMENTO PASSADO",IF(A251=TODAY(),"HOJE",IF(A251=TODAY()+1,IF(I251="Pendente","AMANHÃ - CONFIRMAR","AMANHÃ"),IF(A251&lt;=TODAY()+CONFIG!$B$5,"PRÓXIMOS "&amp;CONFIG!$B$5&amp;" DIAS",""))))))</f>
        <v/>
      </c>
      <c r="Z251" s="11" t="str">
        <f t="shared" si="23"/>
        <v/>
      </c>
    </row>
    <row r="252" spans="1:26">
      <c r="A252" s="4"/>
      <c r="B252" s="5"/>
      <c r="C252" s="1"/>
      <c r="D252" s="1"/>
      <c r="E252" s="1"/>
      <c r="F252" s="1"/>
      <c r="G252" s="1"/>
      <c r="H252" s="1"/>
      <c r="I252" s="1"/>
      <c r="J252" s="6" t="str">
        <f>IF(D252="","",IF(COUNTIF(SERVICOS!$A$3:$A$31,D252)=0,"",INDEX(SERVICOS!$C$3:$C$31,MATCH(D252,SERVICOS!$A$3:$A$31,0))))</f>
        <v/>
      </c>
      <c r="K252" s="6" t="str">
        <f>IF(D252="","",IF(COUNTIF(SERVICOS!$A$3:$A$31,D252)=0,"",INDEX(SERVICOS!$D$3:$D$31,MATCH(D252,SERVICOS!$A$3:$A$31,0))))</f>
        <v/>
      </c>
      <c r="L252" s="9" t="str">
        <f t="shared" si="18"/>
        <v/>
      </c>
      <c r="M252" s="9" t="str">
        <f t="shared" si="19"/>
        <v/>
      </c>
      <c r="N252" s="7" t="str">
        <f>IF(D252="","",IF(COUNTIF(SERVICOS!$A$3:$A$31,D252)=0,"",INDEX(SERVICOS!$E$3:$E$31,MATCH(D252,SERVICOS!$A$3:$A$31,0))))</f>
        <v/>
      </c>
      <c r="O252" s="2"/>
      <c r="P252" s="10" t="str">
        <f t="shared" si="20"/>
        <v/>
      </c>
      <c r="Q252" s="2"/>
      <c r="R252" s="10" t="str">
        <f t="shared" si="21"/>
        <v/>
      </c>
      <c r="S252" s="11" t="str">
        <f t="shared" si="22"/>
        <v/>
      </c>
      <c r="T252" s="1"/>
      <c r="U252" s="4"/>
      <c r="V252" s="1"/>
      <c r="W252" s="4"/>
      <c r="X252" s="3"/>
      <c r="Y252" s="8" t="str">
        <f ca="1">IF(A252="","",IF(H252&lt;&gt;"Agendado","",IF(A252&lt;TODAY(),"AGENDAMENTO PASSADO",IF(A252=TODAY(),"HOJE",IF(A252=TODAY()+1,IF(I252="Pendente","AMANHÃ - CONFIRMAR","AMANHÃ"),IF(A252&lt;=TODAY()+CONFIG!$B$5,"PRÓXIMOS "&amp;CONFIG!$B$5&amp;" DIAS",""))))))</f>
        <v/>
      </c>
      <c r="Z252" s="11" t="str">
        <f t="shared" si="23"/>
        <v/>
      </c>
    </row>
    <row r="253" spans="1:26">
      <c r="A253" s="4"/>
      <c r="B253" s="5"/>
      <c r="C253" s="1"/>
      <c r="D253" s="1"/>
      <c r="E253" s="1"/>
      <c r="F253" s="1"/>
      <c r="G253" s="1"/>
      <c r="H253" s="1"/>
      <c r="I253" s="1"/>
      <c r="J253" s="6" t="str">
        <f>IF(D253="","",IF(COUNTIF(SERVICOS!$A$3:$A$31,D253)=0,"",INDEX(SERVICOS!$C$3:$C$31,MATCH(D253,SERVICOS!$A$3:$A$31,0))))</f>
        <v/>
      </c>
      <c r="K253" s="6" t="str">
        <f>IF(D253="","",IF(COUNTIF(SERVICOS!$A$3:$A$31,D253)=0,"",INDEX(SERVICOS!$D$3:$D$31,MATCH(D253,SERVICOS!$A$3:$A$31,0))))</f>
        <v/>
      </c>
      <c r="L253" s="9" t="str">
        <f t="shared" si="18"/>
        <v/>
      </c>
      <c r="M253" s="9" t="str">
        <f t="shared" si="19"/>
        <v/>
      </c>
      <c r="N253" s="7" t="str">
        <f>IF(D253="","",IF(COUNTIF(SERVICOS!$A$3:$A$31,D253)=0,"",INDEX(SERVICOS!$E$3:$E$31,MATCH(D253,SERVICOS!$A$3:$A$31,0))))</f>
        <v/>
      </c>
      <c r="O253" s="2"/>
      <c r="P253" s="10" t="str">
        <f t="shared" si="20"/>
        <v/>
      </c>
      <c r="Q253" s="2"/>
      <c r="R253" s="10" t="str">
        <f t="shared" si="21"/>
        <v/>
      </c>
      <c r="S253" s="11" t="str">
        <f t="shared" si="22"/>
        <v/>
      </c>
      <c r="T253" s="1"/>
      <c r="U253" s="4"/>
      <c r="V253" s="1"/>
      <c r="W253" s="4"/>
      <c r="X253" s="3"/>
      <c r="Y253" s="8" t="str">
        <f ca="1">IF(A253="","",IF(H253&lt;&gt;"Agendado","",IF(A253&lt;TODAY(),"AGENDAMENTO PASSADO",IF(A253=TODAY(),"HOJE",IF(A253=TODAY()+1,IF(I253="Pendente","AMANHÃ - CONFIRMAR","AMANHÃ"),IF(A253&lt;=TODAY()+CONFIG!$B$5,"PRÓXIMOS "&amp;CONFIG!$B$5&amp;" DIAS",""))))))</f>
        <v/>
      </c>
      <c r="Z253" s="11" t="str">
        <f t="shared" si="23"/>
        <v/>
      </c>
    </row>
    <row r="254" spans="1:26">
      <c r="A254" s="4"/>
      <c r="B254" s="5"/>
      <c r="C254" s="1"/>
      <c r="D254" s="1"/>
      <c r="E254" s="1"/>
      <c r="F254" s="1"/>
      <c r="G254" s="1"/>
      <c r="H254" s="1"/>
      <c r="I254" s="1"/>
      <c r="J254" s="6" t="str">
        <f>IF(D254="","",IF(COUNTIF(SERVICOS!$A$3:$A$31,D254)=0,"",INDEX(SERVICOS!$C$3:$C$31,MATCH(D254,SERVICOS!$A$3:$A$31,0))))</f>
        <v/>
      </c>
      <c r="K254" s="6" t="str">
        <f>IF(D254="","",IF(COUNTIF(SERVICOS!$A$3:$A$31,D254)=0,"",INDEX(SERVICOS!$D$3:$D$31,MATCH(D254,SERVICOS!$A$3:$A$31,0))))</f>
        <v/>
      </c>
      <c r="L254" s="9" t="str">
        <f t="shared" si="18"/>
        <v/>
      </c>
      <c r="M254" s="9" t="str">
        <f t="shared" si="19"/>
        <v/>
      </c>
      <c r="N254" s="7" t="str">
        <f>IF(D254="","",IF(COUNTIF(SERVICOS!$A$3:$A$31,D254)=0,"",INDEX(SERVICOS!$E$3:$E$31,MATCH(D254,SERVICOS!$A$3:$A$31,0))))</f>
        <v/>
      </c>
      <c r="O254" s="2"/>
      <c r="P254" s="10" t="str">
        <f t="shared" si="20"/>
        <v/>
      </c>
      <c r="Q254" s="2"/>
      <c r="R254" s="10" t="str">
        <f t="shared" si="21"/>
        <v/>
      </c>
      <c r="S254" s="11" t="str">
        <f t="shared" si="22"/>
        <v/>
      </c>
      <c r="T254" s="1"/>
      <c r="U254" s="4"/>
      <c r="V254" s="1"/>
      <c r="W254" s="4"/>
      <c r="X254" s="3"/>
      <c r="Y254" s="8" t="str">
        <f ca="1">IF(A254="","",IF(H254&lt;&gt;"Agendado","",IF(A254&lt;TODAY(),"AGENDAMENTO PASSADO",IF(A254=TODAY(),"HOJE",IF(A254=TODAY()+1,IF(I254="Pendente","AMANHÃ - CONFIRMAR","AMANHÃ"),IF(A254&lt;=TODAY()+CONFIG!$B$5,"PRÓXIMOS "&amp;CONFIG!$B$5&amp;" DIAS",""))))))</f>
        <v/>
      </c>
      <c r="Z254" s="11" t="str">
        <f t="shared" si="23"/>
        <v/>
      </c>
    </row>
    <row r="255" spans="1:26">
      <c r="A255" s="4"/>
      <c r="B255" s="5"/>
      <c r="C255" s="1"/>
      <c r="D255" s="1"/>
      <c r="E255" s="1"/>
      <c r="F255" s="1"/>
      <c r="G255" s="1"/>
      <c r="H255" s="1"/>
      <c r="I255" s="1"/>
      <c r="J255" s="6" t="str">
        <f>IF(D255="","",IF(COUNTIF(SERVICOS!$A$3:$A$31,D255)=0,"",INDEX(SERVICOS!$C$3:$C$31,MATCH(D255,SERVICOS!$A$3:$A$31,0))))</f>
        <v/>
      </c>
      <c r="K255" s="6" t="str">
        <f>IF(D255="","",IF(COUNTIF(SERVICOS!$A$3:$A$31,D255)=0,"",INDEX(SERVICOS!$D$3:$D$31,MATCH(D255,SERVICOS!$A$3:$A$31,0))))</f>
        <v/>
      </c>
      <c r="L255" s="9" t="str">
        <f t="shared" si="18"/>
        <v/>
      </c>
      <c r="M255" s="9" t="str">
        <f t="shared" si="19"/>
        <v/>
      </c>
      <c r="N255" s="7" t="str">
        <f>IF(D255="","",IF(COUNTIF(SERVICOS!$A$3:$A$31,D255)=0,"",INDEX(SERVICOS!$E$3:$E$31,MATCH(D255,SERVICOS!$A$3:$A$31,0))))</f>
        <v/>
      </c>
      <c r="O255" s="2"/>
      <c r="P255" s="10" t="str">
        <f t="shared" si="20"/>
        <v/>
      </c>
      <c r="Q255" s="2"/>
      <c r="R255" s="10" t="str">
        <f t="shared" si="21"/>
        <v/>
      </c>
      <c r="S255" s="11" t="str">
        <f t="shared" si="22"/>
        <v/>
      </c>
      <c r="T255" s="1"/>
      <c r="U255" s="4"/>
      <c r="V255" s="1"/>
      <c r="W255" s="4"/>
      <c r="X255" s="3"/>
      <c r="Y255" s="8" t="str">
        <f ca="1">IF(A255="","",IF(H255&lt;&gt;"Agendado","",IF(A255&lt;TODAY(),"AGENDAMENTO PASSADO",IF(A255=TODAY(),"HOJE",IF(A255=TODAY()+1,IF(I255="Pendente","AMANHÃ - CONFIRMAR","AMANHÃ"),IF(A255&lt;=TODAY()+CONFIG!$B$5,"PRÓXIMOS "&amp;CONFIG!$B$5&amp;" DIAS",""))))))</f>
        <v/>
      </c>
      <c r="Z255" s="11" t="str">
        <f t="shared" si="23"/>
        <v/>
      </c>
    </row>
    <row r="256" spans="1:26">
      <c r="A256" s="4"/>
      <c r="B256" s="5"/>
      <c r="C256" s="1"/>
      <c r="D256" s="1"/>
      <c r="E256" s="1"/>
      <c r="F256" s="1"/>
      <c r="G256" s="1"/>
      <c r="H256" s="1"/>
      <c r="I256" s="1"/>
      <c r="J256" s="6" t="str">
        <f>IF(D256="","",IF(COUNTIF(SERVICOS!$A$3:$A$31,D256)=0,"",INDEX(SERVICOS!$C$3:$C$31,MATCH(D256,SERVICOS!$A$3:$A$31,0))))</f>
        <v/>
      </c>
      <c r="K256" s="6" t="str">
        <f>IF(D256="","",IF(COUNTIF(SERVICOS!$A$3:$A$31,D256)=0,"",INDEX(SERVICOS!$D$3:$D$31,MATCH(D256,SERVICOS!$A$3:$A$31,0))))</f>
        <v/>
      </c>
      <c r="L256" s="9" t="str">
        <f t="shared" si="18"/>
        <v/>
      </c>
      <c r="M256" s="9" t="str">
        <f t="shared" si="19"/>
        <v/>
      </c>
      <c r="N256" s="7" t="str">
        <f>IF(D256="","",IF(COUNTIF(SERVICOS!$A$3:$A$31,D256)=0,"",INDEX(SERVICOS!$E$3:$E$31,MATCH(D256,SERVICOS!$A$3:$A$31,0))))</f>
        <v/>
      </c>
      <c r="O256" s="2"/>
      <c r="P256" s="10" t="str">
        <f t="shared" si="20"/>
        <v/>
      </c>
      <c r="Q256" s="2"/>
      <c r="R256" s="10" t="str">
        <f t="shared" si="21"/>
        <v/>
      </c>
      <c r="S256" s="11" t="str">
        <f t="shared" si="22"/>
        <v/>
      </c>
      <c r="T256" s="1"/>
      <c r="U256" s="4"/>
      <c r="V256" s="1"/>
      <c r="W256" s="4"/>
      <c r="X256" s="3"/>
      <c r="Y256" s="8" t="str">
        <f ca="1">IF(A256="","",IF(H256&lt;&gt;"Agendado","",IF(A256&lt;TODAY(),"AGENDAMENTO PASSADO",IF(A256=TODAY(),"HOJE",IF(A256=TODAY()+1,IF(I256="Pendente","AMANHÃ - CONFIRMAR","AMANHÃ"),IF(A256&lt;=TODAY()+CONFIG!$B$5,"PRÓXIMOS "&amp;CONFIG!$B$5&amp;" DIAS",""))))))</f>
        <v/>
      </c>
      <c r="Z256" s="11" t="str">
        <f t="shared" si="23"/>
        <v/>
      </c>
    </row>
    <row r="257" spans="1:26">
      <c r="A257" s="4"/>
      <c r="B257" s="5"/>
      <c r="C257" s="1"/>
      <c r="D257" s="1"/>
      <c r="E257" s="1"/>
      <c r="F257" s="1"/>
      <c r="G257" s="1"/>
      <c r="H257" s="1"/>
      <c r="I257" s="1"/>
      <c r="J257" s="6" t="str">
        <f>IF(D257="","",IF(COUNTIF(SERVICOS!$A$3:$A$31,D257)=0,"",INDEX(SERVICOS!$C$3:$C$31,MATCH(D257,SERVICOS!$A$3:$A$31,0))))</f>
        <v/>
      </c>
      <c r="K257" s="6" t="str">
        <f>IF(D257="","",IF(COUNTIF(SERVICOS!$A$3:$A$31,D257)=0,"",INDEX(SERVICOS!$D$3:$D$31,MATCH(D257,SERVICOS!$A$3:$A$31,0))))</f>
        <v/>
      </c>
      <c r="L257" s="9" t="str">
        <f t="shared" si="18"/>
        <v/>
      </c>
      <c r="M257" s="9" t="str">
        <f t="shared" si="19"/>
        <v/>
      </c>
      <c r="N257" s="7" t="str">
        <f>IF(D257="","",IF(COUNTIF(SERVICOS!$A$3:$A$31,D257)=0,"",INDEX(SERVICOS!$E$3:$E$31,MATCH(D257,SERVICOS!$A$3:$A$31,0))))</f>
        <v/>
      </c>
      <c r="O257" s="2"/>
      <c r="P257" s="10" t="str">
        <f t="shared" si="20"/>
        <v/>
      </c>
      <c r="Q257" s="2"/>
      <c r="R257" s="10" t="str">
        <f t="shared" si="21"/>
        <v/>
      </c>
      <c r="S257" s="11" t="str">
        <f t="shared" si="22"/>
        <v/>
      </c>
      <c r="T257" s="1"/>
      <c r="U257" s="4"/>
      <c r="V257" s="1"/>
      <c r="W257" s="4"/>
      <c r="X257" s="3"/>
      <c r="Y257" s="8" t="str">
        <f ca="1">IF(A257="","",IF(H257&lt;&gt;"Agendado","",IF(A257&lt;TODAY(),"AGENDAMENTO PASSADO",IF(A257=TODAY(),"HOJE",IF(A257=TODAY()+1,IF(I257="Pendente","AMANHÃ - CONFIRMAR","AMANHÃ"),IF(A257&lt;=TODAY()+CONFIG!$B$5,"PRÓXIMOS "&amp;CONFIG!$B$5&amp;" DIAS",""))))))</f>
        <v/>
      </c>
      <c r="Z257" s="11" t="str">
        <f t="shared" si="23"/>
        <v/>
      </c>
    </row>
    <row r="258" spans="1:26">
      <c r="A258" s="4"/>
      <c r="B258" s="5"/>
      <c r="C258" s="1"/>
      <c r="D258" s="1"/>
      <c r="E258" s="1"/>
      <c r="F258" s="1"/>
      <c r="G258" s="1"/>
      <c r="H258" s="1"/>
      <c r="I258" s="1"/>
      <c r="J258" s="6" t="str">
        <f>IF(D258="","",IF(COUNTIF(SERVICOS!$A$3:$A$31,D258)=0,"",INDEX(SERVICOS!$C$3:$C$31,MATCH(D258,SERVICOS!$A$3:$A$31,0))))</f>
        <v/>
      </c>
      <c r="K258" s="6" t="str">
        <f>IF(D258="","",IF(COUNTIF(SERVICOS!$A$3:$A$31,D258)=0,"",INDEX(SERVICOS!$D$3:$D$31,MATCH(D258,SERVICOS!$A$3:$A$31,0))))</f>
        <v/>
      </c>
      <c r="L258" s="9" t="str">
        <f t="shared" si="18"/>
        <v/>
      </c>
      <c r="M258" s="9" t="str">
        <f t="shared" si="19"/>
        <v/>
      </c>
      <c r="N258" s="7" t="str">
        <f>IF(D258="","",IF(COUNTIF(SERVICOS!$A$3:$A$31,D258)=0,"",INDEX(SERVICOS!$E$3:$E$31,MATCH(D258,SERVICOS!$A$3:$A$31,0))))</f>
        <v/>
      </c>
      <c r="O258" s="2"/>
      <c r="P258" s="10" t="str">
        <f t="shared" si="20"/>
        <v/>
      </c>
      <c r="Q258" s="2"/>
      <c r="R258" s="10" t="str">
        <f t="shared" si="21"/>
        <v/>
      </c>
      <c r="S258" s="11" t="str">
        <f t="shared" si="22"/>
        <v/>
      </c>
      <c r="T258" s="1"/>
      <c r="U258" s="4"/>
      <c r="V258" s="1"/>
      <c r="W258" s="4"/>
      <c r="X258" s="3"/>
      <c r="Y258" s="8" t="str">
        <f ca="1">IF(A258="","",IF(H258&lt;&gt;"Agendado","",IF(A258&lt;TODAY(),"AGENDAMENTO PASSADO",IF(A258=TODAY(),"HOJE",IF(A258=TODAY()+1,IF(I258="Pendente","AMANHÃ - CONFIRMAR","AMANHÃ"),IF(A258&lt;=TODAY()+CONFIG!$B$5,"PRÓXIMOS "&amp;CONFIG!$B$5&amp;" DIAS",""))))))</f>
        <v/>
      </c>
      <c r="Z258" s="11" t="str">
        <f t="shared" si="23"/>
        <v/>
      </c>
    </row>
    <row r="259" spans="1:26">
      <c r="A259" s="4"/>
      <c r="B259" s="5"/>
      <c r="C259" s="1"/>
      <c r="D259" s="1"/>
      <c r="E259" s="1"/>
      <c r="F259" s="1"/>
      <c r="G259" s="1"/>
      <c r="H259" s="1"/>
      <c r="I259" s="1"/>
      <c r="J259" s="6" t="str">
        <f>IF(D259="","",IF(COUNTIF(SERVICOS!$A$3:$A$31,D259)=0,"",INDEX(SERVICOS!$C$3:$C$31,MATCH(D259,SERVICOS!$A$3:$A$31,0))))</f>
        <v/>
      </c>
      <c r="K259" s="6" t="str">
        <f>IF(D259="","",IF(COUNTIF(SERVICOS!$A$3:$A$31,D259)=0,"",INDEX(SERVICOS!$D$3:$D$31,MATCH(D259,SERVICOS!$A$3:$A$31,0))))</f>
        <v/>
      </c>
      <c r="L259" s="9" t="str">
        <f t="shared" si="18"/>
        <v/>
      </c>
      <c r="M259" s="9" t="str">
        <f t="shared" si="19"/>
        <v/>
      </c>
      <c r="N259" s="7" t="str">
        <f>IF(D259="","",IF(COUNTIF(SERVICOS!$A$3:$A$31,D259)=0,"",INDEX(SERVICOS!$E$3:$E$31,MATCH(D259,SERVICOS!$A$3:$A$31,0))))</f>
        <v/>
      </c>
      <c r="O259" s="2"/>
      <c r="P259" s="10" t="str">
        <f t="shared" si="20"/>
        <v/>
      </c>
      <c r="Q259" s="2"/>
      <c r="R259" s="10" t="str">
        <f t="shared" si="21"/>
        <v/>
      </c>
      <c r="S259" s="11" t="str">
        <f t="shared" si="22"/>
        <v/>
      </c>
      <c r="T259" s="1"/>
      <c r="U259" s="4"/>
      <c r="V259" s="1"/>
      <c r="W259" s="4"/>
      <c r="X259" s="3"/>
      <c r="Y259" s="8" t="str">
        <f ca="1">IF(A259="","",IF(H259&lt;&gt;"Agendado","",IF(A259&lt;TODAY(),"AGENDAMENTO PASSADO",IF(A259=TODAY(),"HOJE",IF(A259=TODAY()+1,IF(I259="Pendente","AMANHÃ - CONFIRMAR","AMANHÃ"),IF(A259&lt;=TODAY()+CONFIG!$B$5,"PRÓXIMOS "&amp;CONFIG!$B$5&amp;" DIAS",""))))))</f>
        <v/>
      </c>
      <c r="Z259" s="11" t="str">
        <f t="shared" si="23"/>
        <v/>
      </c>
    </row>
    <row r="260" spans="1:26">
      <c r="A260" s="4"/>
      <c r="B260" s="5"/>
      <c r="C260" s="1"/>
      <c r="D260" s="1"/>
      <c r="E260" s="1"/>
      <c r="F260" s="1"/>
      <c r="G260" s="1"/>
      <c r="H260" s="1"/>
      <c r="I260" s="1"/>
      <c r="J260" s="6" t="str">
        <f>IF(D260="","",IF(COUNTIF(SERVICOS!$A$3:$A$31,D260)=0,"",INDEX(SERVICOS!$C$3:$C$31,MATCH(D260,SERVICOS!$A$3:$A$31,0))))</f>
        <v/>
      </c>
      <c r="K260" s="6" t="str">
        <f>IF(D260="","",IF(COUNTIF(SERVICOS!$A$3:$A$31,D260)=0,"",INDEX(SERVICOS!$D$3:$D$31,MATCH(D260,SERVICOS!$A$3:$A$31,0))))</f>
        <v/>
      </c>
      <c r="L260" s="9" t="str">
        <f t="shared" ref="L260:L323" si="24">IF(OR(B260="",J260=""),"",B260+J260/1440)</f>
        <v/>
      </c>
      <c r="M260" s="9" t="str">
        <f t="shared" ref="M260:M323" si="25">IF(OR(L260="",K260=""),"",L260+K260/1440)</f>
        <v/>
      </c>
      <c r="N260" s="7" t="str">
        <f>IF(D260="","",IF(COUNTIF(SERVICOS!$A$3:$A$31,D260)=0,"",INDEX(SERVICOS!$E$3:$E$31,MATCH(D260,SERVICOS!$A$3:$A$31,0))))</f>
        <v/>
      </c>
      <c r="O260" s="2"/>
      <c r="P260" s="10" t="str">
        <f t="shared" ref="P260:P323" si="26">IF(N260="","",N260+IF(O260="",0,O260))</f>
        <v/>
      </c>
      <c r="Q260" s="2"/>
      <c r="R260" s="10" t="str">
        <f t="shared" ref="R260:R323" si="27">IF(D260="","",P260-IF(Q260="",0,Q260))</f>
        <v/>
      </c>
      <c r="S260" s="11" t="str">
        <f t="shared" ref="S260:S323" si="28">IF(D260="","",IF(P260&lt;=0,"SEM COBRANÇA",IF(Q260&gt;=P260,"PAGO",IF(Q260&gt;0,"PARCIAL","PENDENTE"))))</f>
        <v/>
      </c>
      <c r="T260" s="1"/>
      <c r="U260" s="4"/>
      <c r="V260" s="1"/>
      <c r="W260" s="4"/>
      <c r="X260" s="3"/>
      <c r="Y260" s="8" t="str">
        <f ca="1">IF(A260="","",IF(H260&lt;&gt;"Agendado","",IF(A260&lt;TODAY(),"AGENDAMENTO PASSADO",IF(A260=TODAY(),"HOJE",IF(A260=TODAY()+1,IF(I260="Pendente","AMANHÃ - CONFIRMAR","AMANHÃ"),IF(A260&lt;=TODAY()+CONFIG!$B$5,"PRÓXIMOS "&amp;CONFIG!$B$5&amp;" DIAS",""))))))</f>
        <v/>
      </c>
      <c r="Z260" s="11" t="str">
        <f t="shared" ref="Z260:Z323" si="29">IF(OR(A260="",B260="",M260="",E260="",H260&lt;&gt;"Agendado"),"",IF(COUNTIFS($A$4:$A$403,A260,$E$4:$E$403,E260,$B$4:$B$403,"&lt;"&amp;M260,$M$4:$M$403,"&gt;"&amp;B260,$H$4:$H$403,"Agendado")&gt;1,"CONFLITO",""))</f>
        <v/>
      </c>
    </row>
    <row r="261" spans="1:26">
      <c r="A261" s="4"/>
      <c r="B261" s="5"/>
      <c r="C261" s="1"/>
      <c r="D261" s="1"/>
      <c r="E261" s="1"/>
      <c r="F261" s="1"/>
      <c r="G261" s="1"/>
      <c r="H261" s="1"/>
      <c r="I261" s="1"/>
      <c r="J261" s="6" t="str">
        <f>IF(D261="","",IF(COUNTIF(SERVICOS!$A$3:$A$31,D261)=0,"",INDEX(SERVICOS!$C$3:$C$31,MATCH(D261,SERVICOS!$A$3:$A$31,0))))</f>
        <v/>
      </c>
      <c r="K261" s="6" t="str">
        <f>IF(D261="","",IF(COUNTIF(SERVICOS!$A$3:$A$31,D261)=0,"",INDEX(SERVICOS!$D$3:$D$31,MATCH(D261,SERVICOS!$A$3:$A$31,0))))</f>
        <v/>
      </c>
      <c r="L261" s="9" t="str">
        <f t="shared" si="24"/>
        <v/>
      </c>
      <c r="M261" s="9" t="str">
        <f t="shared" si="25"/>
        <v/>
      </c>
      <c r="N261" s="7" t="str">
        <f>IF(D261="","",IF(COUNTIF(SERVICOS!$A$3:$A$31,D261)=0,"",INDEX(SERVICOS!$E$3:$E$31,MATCH(D261,SERVICOS!$A$3:$A$31,0))))</f>
        <v/>
      </c>
      <c r="O261" s="2"/>
      <c r="P261" s="10" t="str">
        <f t="shared" si="26"/>
        <v/>
      </c>
      <c r="Q261" s="2"/>
      <c r="R261" s="10" t="str">
        <f t="shared" si="27"/>
        <v/>
      </c>
      <c r="S261" s="11" t="str">
        <f t="shared" si="28"/>
        <v/>
      </c>
      <c r="T261" s="1"/>
      <c r="U261" s="4"/>
      <c r="V261" s="1"/>
      <c r="W261" s="4"/>
      <c r="X261" s="3"/>
      <c r="Y261" s="8" t="str">
        <f ca="1">IF(A261="","",IF(H261&lt;&gt;"Agendado","",IF(A261&lt;TODAY(),"AGENDAMENTO PASSADO",IF(A261=TODAY(),"HOJE",IF(A261=TODAY()+1,IF(I261="Pendente","AMANHÃ - CONFIRMAR","AMANHÃ"),IF(A261&lt;=TODAY()+CONFIG!$B$5,"PRÓXIMOS "&amp;CONFIG!$B$5&amp;" DIAS",""))))))</f>
        <v/>
      </c>
      <c r="Z261" s="11" t="str">
        <f t="shared" si="29"/>
        <v/>
      </c>
    </row>
    <row r="262" spans="1:26">
      <c r="A262" s="4"/>
      <c r="B262" s="5"/>
      <c r="C262" s="1"/>
      <c r="D262" s="1"/>
      <c r="E262" s="1"/>
      <c r="F262" s="1"/>
      <c r="G262" s="1"/>
      <c r="H262" s="1"/>
      <c r="I262" s="1"/>
      <c r="J262" s="6" t="str">
        <f>IF(D262="","",IF(COUNTIF(SERVICOS!$A$3:$A$31,D262)=0,"",INDEX(SERVICOS!$C$3:$C$31,MATCH(D262,SERVICOS!$A$3:$A$31,0))))</f>
        <v/>
      </c>
      <c r="K262" s="6" t="str">
        <f>IF(D262="","",IF(COUNTIF(SERVICOS!$A$3:$A$31,D262)=0,"",INDEX(SERVICOS!$D$3:$D$31,MATCH(D262,SERVICOS!$A$3:$A$31,0))))</f>
        <v/>
      </c>
      <c r="L262" s="9" t="str">
        <f t="shared" si="24"/>
        <v/>
      </c>
      <c r="M262" s="9" t="str">
        <f t="shared" si="25"/>
        <v/>
      </c>
      <c r="N262" s="7" t="str">
        <f>IF(D262="","",IF(COUNTIF(SERVICOS!$A$3:$A$31,D262)=0,"",INDEX(SERVICOS!$E$3:$E$31,MATCH(D262,SERVICOS!$A$3:$A$31,0))))</f>
        <v/>
      </c>
      <c r="O262" s="2"/>
      <c r="P262" s="10" t="str">
        <f t="shared" si="26"/>
        <v/>
      </c>
      <c r="Q262" s="2"/>
      <c r="R262" s="10" t="str">
        <f t="shared" si="27"/>
        <v/>
      </c>
      <c r="S262" s="11" t="str">
        <f t="shared" si="28"/>
        <v/>
      </c>
      <c r="T262" s="1"/>
      <c r="U262" s="4"/>
      <c r="V262" s="1"/>
      <c r="W262" s="4"/>
      <c r="X262" s="3"/>
      <c r="Y262" s="8" t="str">
        <f ca="1">IF(A262="","",IF(H262&lt;&gt;"Agendado","",IF(A262&lt;TODAY(),"AGENDAMENTO PASSADO",IF(A262=TODAY(),"HOJE",IF(A262=TODAY()+1,IF(I262="Pendente","AMANHÃ - CONFIRMAR","AMANHÃ"),IF(A262&lt;=TODAY()+CONFIG!$B$5,"PRÓXIMOS "&amp;CONFIG!$B$5&amp;" DIAS",""))))))</f>
        <v/>
      </c>
      <c r="Z262" s="11" t="str">
        <f t="shared" si="29"/>
        <v/>
      </c>
    </row>
    <row r="263" spans="1:26">
      <c r="A263" s="4"/>
      <c r="B263" s="5"/>
      <c r="C263" s="1"/>
      <c r="D263" s="1"/>
      <c r="E263" s="1"/>
      <c r="F263" s="1"/>
      <c r="G263" s="1"/>
      <c r="H263" s="1"/>
      <c r="I263" s="1"/>
      <c r="J263" s="6" t="str">
        <f>IF(D263="","",IF(COUNTIF(SERVICOS!$A$3:$A$31,D263)=0,"",INDEX(SERVICOS!$C$3:$C$31,MATCH(D263,SERVICOS!$A$3:$A$31,0))))</f>
        <v/>
      </c>
      <c r="K263" s="6" t="str">
        <f>IF(D263="","",IF(COUNTIF(SERVICOS!$A$3:$A$31,D263)=0,"",INDEX(SERVICOS!$D$3:$D$31,MATCH(D263,SERVICOS!$A$3:$A$31,0))))</f>
        <v/>
      </c>
      <c r="L263" s="9" t="str">
        <f t="shared" si="24"/>
        <v/>
      </c>
      <c r="M263" s="9" t="str">
        <f t="shared" si="25"/>
        <v/>
      </c>
      <c r="N263" s="7" t="str">
        <f>IF(D263="","",IF(COUNTIF(SERVICOS!$A$3:$A$31,D263)=0,"",INDEX(SERVICOS!$E$3:$E$31,MATCH(D263,SERVICOS!$A$3:$A$31,0))))</f>
        <v/>
      </c>
      <c r="O263" s="2"/>
      <c r="P263" s="10" t="str">
        <f t="shared" si="26"/>
        <v/>
      </c>
      <c r="Q263" s="2"/>
      <c r="R263" s="10" t="str">
        <f t="shared" si="27"/>
        <v/>
      </c>
      <c r="S263" s="11" t="str">
        <f t="shared" si="28"/>
        <v/>
      </c>
      <c r="T263" s="1"/>
      <c r="U263" s="4"/>
      <c r="V263" s="1"/>
      <c r="W263" s="4"/>
      <c r="X263" s="3"/>
      <c r="Y263" s="8" t="str">
        <f ca="1">IF(A263="","",IF(H263&lt;&gt;"Agendado","",IF(A263&lt;TODAY(),"AGENDAMENTO PASSADO",IF(A263=TODAY(),"HOJE",IF(A263=TODAY()+1,IF(I263="Pendente","AMANHÃ - CONFIRMAR","AMANHÃ"),IF(A263&lt;=TODAY()+CONFIG!$B$5,"PRÓXIMOS "&amp;CONFIG!$B$5&amp;" DIAS",""))))))</f>
        <v/>
      </c>
      <c r="Z263" s="11" t="str">
        <f t="shared" si="29"/>
        <v/>
      </c>
    </row>
    <row r="264" spans="1:26">
      <c r="A264" s="4"/>
      <c r="B264" s="5"/>
      <c r="C264" s="1"/>
      <c r="D264" s="1"/>
      <c r="E264" s="1"/>
      <c r="F264" s="1"/>
      <c r="G264" s="1"/>
      <c r="H264" s="1"/>
      <c r="I264" s="1"/>
      <c r="J264" s="6" t="str">
        <f>IF(D264="","",IF(COUNTIF(SERVICOS!$A$3:$A$31,D264)=0,"",INDEX(SERVICOS!$C$3:$C$31,MATCH(D264,SERVICOS!$A$3:$A$31,0))))</f>
        <v/>
      </c>
      <c r="K264" s="6" t="str">
        <f>IF(D264="","",IF(COUNTIF(SERVICOS!$A$3:$A$31,D264)=0,"",INDEX(SERVICOS!$D$3:$D$31,MATCH(D264,SERVICOS!$A$3:$A$31,0))))</f>
        <v/>
      </c>
      <c r="L264" s="9" t="str">
        <f t="shared" si="24"/>
        <v/>
      </c>
      <c r="M264" s="9" t="str">
        <f t="shared" si="25"/>
        <v/>
      </c>
      <c r="N264" s="7" t="str">
        <f>IF(D264="","",IF(COUNTIF(SERVICOS!$A$3:$A$31,D264)=0,"",INDEX(SERVICOS!$E$3:$E$31,MATCH(D264,SERVICOS!$A$3:$A$31,0))))</f>
        <v/>
      </c>
      <c r="O264" s="2"/>
      <c r="P264" s="10" t="str">
        <f t="shared" si="26"/>
        <v/>
      </c>
      <c r="Q264" s="2"/>
      <c r="R264" s="10" t="str">
        <f t="shared" si="27"/>
        <v/>
      </c>
      <c r="S264" s="11" t="str">
        <f t="shared" si="28"/>
        <v/>
      </c>
      <c r="T264" s="1"/>
      <c r="U264" s="4"/>
      <c r="V264" s="1"/>
      <c r="W264" s="4"/>
      <c r="X264" s="3"/>
      <c r="Y264" s="8" t="str">
        <f ca="1">IF(A264="","",IF(H264&lt;&gt;"Agendado","",IF(A264&lt;TODAY(),"AGENDAMENTO PASSADO",IF(A264=TODAY(),"HOJE",IF(A264=TODAY()+1,IF(I264="Pendente","AMANHÃ - CONFIRMAR","AMANHÃ"),IF(A264&lt;=TODAY()+CONFIG!$B$5,"PRÓXIMOS "&amp;CONFIG!$B$5&amp;" DIAS",""))))))</f>
        <v/>
      </c>
      <c r="Z264" s="11" t="str">
        <f t="shared" si="29"/>
        <v/>
      </c>
    </row>
    <row r="265" spans="1:26">
      <c r="A265" s="4"/>
      <c r="B265" s="5"/>
      <c r="C265" s="1"/>
      <c r="D265" s="1"/>
      <c r="E265" s="1"/>
      <c r="F265" s="1"/>
      <c r="G265" s="1"/>
      <c r="H265" s="1"/>
      <c r="I265" s="1"/>
      <c r="J265" s="6" t="str">
        <f>IF(D265="","",IF(COUNTIF(SERVICOS!$A$3:$A$31,D265)=0,"",INDEX(SERVICOS!$C$3:$C$31,MATCH(D265,SERVICOS!$A$3:$A$31,0))))</f>
        <v/>
      </c>
      <c r="K265" s="6" t="str">
        <f>IF(D265="","",IF(COUNTIF(SERVICOS!$A$3:$A$31,D265)=0,"",INDEX(SERVICOS!$D$3:$D$31,MATCH(D265,SERVICOS!$A$3:$A$31,0))))</f>
        <v/>
      </c>
      <c r="L265" s="9" t="str">
        <f t="shared" si="24"/>
        <v/>
      </c>
      <c r="M265" s="9" t="str">
        <f t="shared" si="25"/>
        <v/>
      </c>
      <c r="N265" s="7" t="str">
        <f>IF(D265="","",IF(COUNTIF(SERVICOS!$A$3:$A$31,D265)=0,"",INDEX(SERVICOS!$E$3:$E$31,MATCH(D265,SERVICOS!$A$3:$A$31,0))))</f>
        <v/>
      </c>
      <c r="O265" s="2"/>
      <c r="P265" s="10" t="str">
        <f t="shared" si="26"/>
        <v/>
      </c>
      <c r="Q265" s="2"/>
      <c r="R265" s="10" t="str">
        <f t="shared" si="27"/>
        <v/>
      </c>
      <c r="S265" s="11" t="str">
        <f t="shared" si="28"/>
        <v/>
      </c>
      <c r="T265" s="1"/>
      <c r="U265" s="4"/>
      <c r="V265" s="1"/>
      <c r="W265" s="4"/>
      <c r="X265" s="3"/>
      <c r="Y265" s="8" t="str">
        <f ca="1">IF(A265="","",IF(H265&lt;&gt;"Agendado","",IF(A265&lt;TODAY(),"AGENDAMENTO PASSADO",IF(A265=TODAY(),"HOJE",IF(A265=TODAY()+1,IF(I265="Pendente","AMANHÃ - CONFIRMAR","AMANHÃ"),IF(A265&lt;=TODAY()+CONFIG!$B$5,"PRÓXIMOS "&amp;CONFIG!$B$5&amp;" DIAS",""))))))</f>
        <v/>
      </c>
      <c r="Z265" s="11" t="str">
        <f t="shared" si="29"/>
        <v/>
      </c>
    </row>
    <row r="266" spans="1:26">
      <c r="A266" s="4"/>
      <c r="B266" s="5"/>
      <c r="C266" s="1"/>
      <c r="D266" s="1"/>
      <c r="E266" s="1"/>
      <c r="F266" s="1"/>
      <c r="G266" s="1"/>
      <c r="H266" s="1"/>
      <c r="I266" s="1"/>
      <c r="J266" s="6" t="str">
        <f>IF(D266="","",IF(COUNTIF(SERVICOS!$A$3:$A$31,D266)=0,"",INDEX(SERVICOS!$C$3:$C$31,MATCH(D266,SERVICOS!$A$3:$A$31,0))))</f>
        <v/>
      </c>
      <c r="K266" s="6" t="str">
        <f>IF(D266="","",IF(COUNTIF(SERVICOS!$A$3:$A$31,D266)=0,"",INDEX(SERVICOS!$D$3:$D$31,MATCH(D266,SERVICOS!$A$3:$A$31,0))))</f>
        <v/>
      </c>
      <c r="L266" s="9" t="str">
        <f t="shared" si="24"/>
        <v/>
      </c>
      <c r="M266" s="9" t="str">
        <f t="shared" si="25"/>
        <v/>
      </c>
      <c r="N266" s="7" t="str">
        <f>IF(D266="","",IF(COUNTIF(SERVICOS!$A$3:$A$31,D266)=0,"",INDEX(SERVICOS!$E$3:$E$31,MATCH(D266,SERVICOS!$A$3:$A$31,0))))</f>
        <v/>
      </c>
      <c r="O266" s="2"/>
      <c r="P266" s="10" t="str">
        <f t="shared" si="26"/>
        <v/>
      </c>
      <c r="Q266" s="2"/>
      <c r="R266" s="10" t="str">
        <f t="shared" si="27"/>
        <v/>
      </c>
      <c r="S266" s="11" t="str">
        <f t="shared" si="28"/>
        <v/>
      </c>
      <c r="T266" s="1"/>
      <c r="U266" s="4"/>
      <c r="V266" s="1"/>
      <c r="W266" s="4"/>
      <c r="X266" s="3"/>
      <c r="Y266" s="8" t="str">
        <f ca="1">IF(A266="","",IF(H266&lt;&gt;"Agendado","",IF(A266&lt;TODAY(),"AGENDAMENTO PASSADO",IF(A266=TODAY(),"HOJE",IF(A266=TODAY()+1,IF(I266="Pendente","AMANHÃ - CONFIRMAR","AMANHÃ"),IF(A266&lt;=TODAY()+CONFIG!$B$5,"PRÓXIMOS "&amp;CONFIG!$B$5&amp;" DIAS",""))))))</f>
        <v/>
      </c>
      <c r="Z266" s="11" t="str">
        <f t="shared" si="29"/>
        <v/>
      </c>
    </row>
    <row r="267" spans="1:26">
      <c r="A267" s="4"/>
      <c r="B267" s="5"/>
      <c r="C267" s="1"/>
      <c r="D267" s="1"/>
      <c r="E267" s="1"/>
      <c r="F267" s="1"/>
      <c r="G267" s="1"/>
      <c r="H267" s="1"/>
      <c r="I267" s="1"/>
      <c r="J267" s="6" t="str">
        <f>IF(D267="","",IF(COUNTIF(SERVICOS!$A$3:$A$31,D267)=0,"",INDEX(SERVICOS!$C$3:$C$31,MATCH(D267,SERVICOS!$A$3:$A$31,0))))</f>
        <v/>
      </c>
      <c r="K267" s="6" t="str">
        <f>IF(D267="","",IF(COUNTIF(SERVICOS!$A$3:$A$31,D267)=0,"",INDEX(SERVICOS!$D$3:$D$31,MATCH(D267,SERVICOS!$A$3:$A$31,0))))</f>
        <v/>
      </c>
      <c r="L267" s="9" t="str">
        <f t="shared" si="24"/>
        <v/>
      </c>
      <c r="M267" s="9" t="str">
        <f t="shared" si="25"/>
        <v/>
      </c>
      <c r="N267" s="7" t="str">
        <f>IF(D267="","",IF(COUNTIF(SERVICOS!$A$3:$A$31,D267)=0,"",INDEX(SERVICOS!$E$3:$E$31,MATCH(D267,SERVICOS!$A$3:$A$31,0))))</f>
        <v/>
      </c>
      <c r="O267" s="2"/>
      <c r="P267" s="10" t="str">
        <f t="shared" si="26"/>
        <v/>
      </c>
      <c r="Q267" s="2"/>
      <c r="R267" s="10" t="str">
        <f t="shared" si="27"/>
        <v/>
      </c>
      <c r="S267" s="11" t="str">
        <f t="shared" si="28"/>
        <v/>
      </c>
      <c r="T267" s="1"/>
      <c r="U267" s="4"/>
      <c r="V267" s="1"/>
      <c r="W267" s="4"/>
      <c r="X267" s="3"/>
      <c r="Y267" s="8" t="str">
        <f ca="1">IF(A267="","",IF(H267&lt;&gt;"Agendado","",IF(A267&lt;TODAY(),"AGENDAMENTO PASSADO",IF(A267=TODAY(),"HOJE",IF(A267=TODAY()+1,IF(I267="Pendente","AMANHÃ - CONFIRMAR","AMANHÃ"),IF(A267&lt;=TODAY()+CONFIG!$B$5,"PRÓXIMOS "&amp;CONFIG!$B$5&amp;" DIAS",""))))))</f>
        <v/>
      </c>
      <c r="Z267" s="11" t="str">
        <f t="shared" si="29"/>
        <v/>
      </c>
    </row>
    <row r="268" spans="1:26">
      <c r="A268" s="4"/>
      <c r="B268" s="5"/>
      <c r="C268" s="1"/>
      <c r="D268" s="1"/>
      <c r="E268" s="1"/>
      <c r="F268" s="1"/>
      <c r="G268" s="1"/>
      <c r="H268" s="1"/>
      <c r="I268" s="1"/>
      <c r="J268" s="6" t="str">
        <f>IF(D268="","",IF(COUNTIF(SERVICOS!$A$3:$A$31,D268)=0,"",INDEX(SERVICOS!$C$3:$C$31,MATCH(D268,SERVICOS!$A$3:$A$31,0))))</f>
        <v/>
      </c>
      <c r="K268" s="6" t="str">
        <f>IF(D268="","",IF(COUNTIF(SERVICOS!$A$3:$A$31,D268)=0,"",INDEX(SERVICOS!$D$3:$D$31,MATCH(D268,SERVICOS!$A$3:$A$31,0))))</f>
        <v/>
      </c>
      <c r="L268" s="9" t="str">
        <f t="shared" si="24"/>
        <v/>
      </c>
      <c r="M268" s="9" t="str">
        <f t="shared" si="25"/>
        <v/>
      </c>
      <c r="N268" s="7" t="str">
        <f>IF(D268="","",IF(COUNTIF(SERVICOS!$A$3:$A$31,D268)=0,"",INDEX(SERVICOS!$E$3:$E$31,MATCH(D268,SERVICOS!$A$3:$A$31,0))))</f>
        <v/>
      </c>
      <c r="O268" s="2"/>
      <c r="P268" s="10" t="str">
        <f t="shared" si="26"/>
        <v/>
      </c>
      <c r="Q268" s="2"/>
      <c r="R268" s="10" t="str">
        <f t="shared" si="27"/>
        <v/>
      </c>
      <c r="S268" s="11" t="str">
        <f t="shared" si="28"/>
        <v/>
      </c>
      <c r="T268" s="1"/>
      <c r="U268" s="4"/>
      <c r="V268" s="1"/>
      <c r="W268" s="4"/>
      <c r="X268" s="3"/>
      <c r="Y268" s="8" t="str">
        <f ca="1">IF(A268="","",IF(H268&lt;&gt;"Agendado","",IF(A268&lt;TODAY(),"AGENDAMENTO PASSADO",IF(A268=TODAY(),"HOJE",IF(A268=TODAY()+1,IF(I268="Pendente","AMANHÃ - CONFIRMAR","AMANHÃ"),IF(A268&lt;=TODAY()+CONFIG!$B$5,"PRÓXIMOS "&amp;CONFIG!$B$5&amp;" DIAS",""))))))</f>
        <v/>
      </c>
      <c r="Z268" s="11" t="str">
        <f t="shared" si="29"/>
        <v/>
      </c>
    </row>
    <row r="269" spans="1:26">
      <c r="A269" s="4"/>
      <c r="B269" s="5"/>
      <c r="C269" s="1"/>
      <c r="D269" s="1"/>
      <c r="E269" s="1"/>
      <c r="F269" s="1"/>
      <c r="G269" s="1"/>
      <c r="H269" s="1"/>
      <c r="I269" s="1"/>
      <c r="J269" s="6" t="str">
        <f>IF(D269="","",IF(COUNTIF(SERVICOS!$A$3:$A$31,D269)=0,"",INDEX(SERVICOS!$C$3:$C$31,MATCH(D269,SERVICOS!$A$3:$A$31,0))))</f>
        <v/>
      </c>
      <c r="K269" s="6" t="str">
        <f>IF(D269="","",IF(COUNTIF(SERVICOS!$A$3:$A$31,D269)=0,"",INDEX(SERVICOS!$D$3:$D$31,MATCH(D269,SERVICOS!$A$3:$A$31,0))))</f>
        <v/>
      </c>
      <c r="L269" s="9" t="str">
        <f t="shared" si="24"/>
        <v/>
      </c>
      <c r="M269" s="9" t="str">
        <f t="shared" si="25"/>
        <v/>
      </c>
      <c r="N269" s="7" t="str">
        <f>IF(D269="","",IF(COUNTIF(SERVICOS!$A$3:$A$31,D269)=0,"",INDEX(SERVICOS!$E$3:$E$31,MATCH(D269,SERVICOS!$A$3:$A$31,0))))</f>
        <v/>
      </c>
      <c r="O269" s="2"/>
      <c r="P269" s="10" t="str">
        <f t="shared" si="26"/>
        <v/>
      </c>
      <c r="Q269" s="2"/>
      <c r="R269" s="10" t="str">
        <f t="shared" si="27"/>
        <v/>
      </c>
      <c r="S269" s="11" t="str">
        <f t="shared" si="28"/>
        <v/>
      </c>
      <c r="T269" s="1"/>
      <c r="U269" s="4"/>
      <c r="V269" s="1"/>
      <c r="W269" s="4"/>
      <c r="X269" s="3"/>
      <c r="Y269" s="8" t="str">
        <f ca="1">IF(A269="","",IF(H269&lt;&gt;"Agendado","",IF(A269&lt;TODAY(),"AGENDAMENTO PASSADO",IF(A269=TODAY(),"HOJE",IF(A269=TODAY()+1,IF(I269="Pendente","AMANHÃ - CONFIRMAR","AMANHÃ"),IF(A269&lt;=TODAY()+CONFIG!$B$5,"PRÓXIMOS "&amp;CONFIG!$B$5&amp;" DIAS",""))))))</f>
        <v/>
      </c>
      <c r="Z269" s="11" t="str">
        <f t="shared" si="29"/>
        <v/>
      </c>
    </row>
    <row r="270" spans="1:26">
      <c r="A270" s="4"/>
      <c r="B270" s="5"/>
      <c r="C270" s="1"/>
      <c r="D270" s="1"/>
      <c r="E270" s="1"/>
      <c r="F270" s="1"/>
      <c r="G270" s="1"/>
      <c r="H270" s="1"/>
      <c r="I270" s="1"/>
      <c r="J270" s="6" t="str">
        <f>IF(D270="","",IF(COUNTIF(SERVICOS!$A$3:$A$31,D270)=0,"",INDEX(SERVICOS!$C$3:$C$31,MATCH(D270,SERVICOS!$A$3:$A$31,0))))</f>
        <v/>
      </c>
      <c r="K270" s="6" t="str">
        <f>IF(D270="","",IF(COUNTIF(SERVICOS!$A$3:$A$31,D270)=0,"",INDEX(SERVICOS!$D$3:$D$31,MATCH(D270,SERVICOS!$A$3:$A$31,0))))</f>
        <v/>
      </c>
      <c r="L270" s="9" t="str">
        <f t="shared" si="24"/>
        <v/>
      </c>
      <c r="M270" s="9" t="str">
        <f t="shared" si="25"/>
        <v/>
      </c>
      <c r="N270" s="7" t="str">
        <f>IF(D270="","",IF(COUNTIF(SERVICOS!$A$3:$A$31,D270)=0,"",INDEX(SERVICOS!$E$3:$E$31,MATCH(D270,SERVICOS!$A$3:$A$31,0))))</f>
        <v/>
      </c>
      <c r="O270" s="2"/>
      <c r="P270" s="10" t="str">
        <f t="shared" si="26"/>
        <v/>
      </c>
      <c r="Q270" s="2"/>
      <c r="R270" s="10" t="str">
        <f t="shared" si="27"/>
        <v/>
      </c>
      <c r="S270" s="11" t="str">
        <f t="shared" si="28"/>
        <v/>
      </c>
      <c r="T270" s="1"/>
      <c r="U270" s="4"/>
      <c r="V270" s="1"/>
      <c r="W270" s="4"/>
      <c r="X270" s="3"/>
      <c r="Y270" s="8" t="str">
        <f ca="1">IF(A270="","",IF(H270&lt;&gt;"Agendado","",IF(A270&lt;TODAY(),"AGENDAMENTO PASSADO",IF(A270=TODAY(),"HOJE",IF(A270=TODAY()+1,IF(I270="Pendente","AMANHÃ - CONFIRMAR","AMANHÃ"),IF(A270&lt;=TODAY()+CONFIG!$B$5,"PRÓXIMOS "&amp;CONFIG!$B$5&amp;" DIAS",""))))))</f>
        <v/>
      </c>
      <c r="Z270" s="11" t="str">
        <f t="shared" si="29"/>
        <v/>
      </c>
    </row>
    <row r="271" spans="1:26">
      <c r="A271" s="4"/>
      <c r="B271" s="5"/>
      <c r="C271" s="1"/>
      <c r="D271" s="1"/>
      <c r="E271" s="1"/>
      <c r="F271" s="1"/>
      <c r="G271" s="1"/>
      <c r="H271" s="1"/>
      <c r="I271" s="1"/>
      <c r="J271" s="6" t="str">
        <f>IF(D271="","",IF(COUNTIF(SERVICOS!$A$3:$A$31,D271)=0,"",INDEX(SERVICOS!$C$3:$C$31,MATCH(D271,SERVICOS!$A$3:$A$31,0))))</f>
        <v/>
      </c>
      <c r="K271" s="6" t="str">
        <f>IF(D271="","",IF(COUNTIF(SERVICOS!$A$3:$A$31,D271)=0,"",INDEX(SERVICOS!$D$3:$D$31,MATCH(D271,SERVICOS!$A$3:$A$31,0))))</f>
        <v/>
      </c>
      <c r="L271" s="9" t="str">
        <f t="shared" si="24"/>
        <v/>
      </c>
      <c r="M271" s="9" t="str">
        <f t="shared" si="25"/>
        <v/>
      </c>
      <c r="N271" s="7" t="str">
        <f>IF(D271="","",IF(COUNTIF(SERVICOS!$A$3:$A$31,D271)=0,"",INDEX(SERVICOS!$E$3:$E$31,MATCH(D271,SERVICOS!$A$3:$A$31,0))))</f>
        <v/>
      </c>
      <c r="O271" s="2"/>
      <c r="P271" s="10" t="str">
        <f t="shared" si="26"/>
        <v/>
      </c>
      <c r="Q271" s="2"/>
      <c r="R271" s="10" t="str">
        <f t="shared" si="27"/>
        <v/>
      </c>
      <c r="S271" s="11" t="str">
        <f t="shared" si="28"/>
        <v/>
      </c>
      <c r="T271" s="1"/>
      <c r="U271" s="4"/>
      <c r="V271" s="1"/>
      <c r="W271" s="4"/>
      <c r="X271" s="3"/>
      <c r="Y271" s="8" t="str">
        <f ca="1">IF(A271="","",IF(H271&lt;&gt;"Agendado","",IF(A271&lt;TODAY(),"AGENDAMENTO PASSADO",IF(A271=TODAY(),"HOJE",IF(A271=TODAY()+1,IF(I271="Pendente","AMANHÃ - CONFIRMAR","AMANHÃ"),IF(A271&lt;=TODAY()+CONFIG!$B$5,"PRÓXIMOS "&amp;CONFIG!$B$5&amp;" DIAS",""))))))</f>
        <v/>
      </c>
      <c r="Z271" s="11" t="str">
        <f t="shared" si="29"/>
        <v/>
      </c>
    </row>
    <row r="272" spans="1:26">
      <c r="A272" s="4"/>
      <c r="B272" s="5"/>
      <c r="C272" s="1"/>
      <c r="D272" s="1"/>
      <c r="E272" s="1"/>
      <c r="F272" s="1"/>
      <c r="G272" s="1"/>
      <c r="H272" s="1"/>
      <c r="I272" s="1"/>
      <c r="J272" s="6" t="str">
        <f>IF(D272="","",IF(COUNTIF(SERVICOS!$A$3:$A$31,D272)=0,"",INDEX(SERVICOS!$C$3:$C$31,MATCH(D272,SERVICOS!$A$3:$A$31,0))))</f>
        <v/>
      </c>
      <c r="K272" s="6" t="str">
        <f>IF(D272="","",IF(COUNTIF(SERVICOS!$A$3:$A$31,D272)=0,"",INDEX(SERVICOS!$D$3:$D$31,MATCH(D272,SERVICOS!$A$3:$A$31,0))))</f>
        <v/>
      </c>
      <c r="L272" s="9" t="str">
        <f t="shared" si="24"/>
        <v/>
      </c>
      <c r="M272" s="9" t="str">
        <f t="shared" si="25"/>
        <v/>
      </c>
      <c r="N272" s="7" t="str">
        <f>IF(D272="","",IF(COUNTIF(SERVICOS!$A$3:$A$31,D272)=0,"",INDEX(SERVICOS!$E$3:$E$31,MATCH(D272,SERVICOS!$A$3:$A$31,0))))</f>
        <v/>
      </c>
      <c r="O272" s="2"/>
      <c r="P272" s="10" t="str">
        <f t="shared" si="26"/>
        <v/>
      </c>
      <c r="Q272" s="2"/>
      <c r="R272" s="10" t="str">
        <f t="shared" si="27"/>
        <v/>
      </c>
      <c r="S272" s="11" t="str">
        <f t="shared" si="28"/>
        <v/>
      </c>
      <c r="T272" s="1"/>
      <c r="U272" s="4"/>
      <c r="V272" s="1"/>
      <c r="W272" s="4"/>
      <c r="X272" s="3"/>
      <c r="Y272" s="8" t="str">
        <f ca="1">IF(A272="","",IF(H272&lt;&gt;"Agendado","",IF(A272&lt;TODAY(),"AGENDAMENTO PASSADO",IF(A272=TODAY(),"HOJE",IF(A272=TODAY()+1,IF(I272="Pendente","AMANHÃ - CONFIRMAR","AMANHÃ"),IF(A272&lt;=TODAY()+CONFIG!$B$5,"PRÓXIMOS "&amp;CONFIG!$B$5&amp;" DIAS",""))))))</f>
        <v/>
      </c>
      <c r="Z272" s="11" t="str">
        <f t="shared" si="29"/>
        <v/>
      </c>
    </row>
    <row r="273" spans="1:26">
      <c r="A273" s="4"/>
      <c r="B273" s="5"/>
      <c r="C273" s="1"/>
      <c r="D273" s="1"/>
      <c r="E273" s="1"/>
      <c r="F273" s="1"/>
      <c r="G273" s="1"/>
      <c r="H273" s="1"/>
      <c r="I273" s="1"/>
      <c r="J273" s="6" t="str">
        <f>IF(D273="","",IF(COUNTIF(SERVICOS!$A$3:$A$31,D273)=0,"",INDEX(SERVICOS!$C$3:$C$31,MATCH(D273,SERVICOS!$A$3:$A$31,0))))</f>
        <v/>
      </c>
      <c r="K273" s="6" t="str">
        <f>IF(D273="","",IF(COUNTIF(SERVICOS!$A$3:$A$31,D273)=0,"",INDEX(SERVICOS!$D$3:$D$31,MATCH(D273,SERVICOS!$A$3:$A$31,0))))</f>
        <v/>
      </c>
      <c r="L273" s="9" t="str">
        <f t="shared" si="24"/>
        <v/>
      </c>
      <c r="M273" s="9" t="str">
        <f t="shared" si="25"/>
        <v/>
      </c>
      <c r="N273" s="7" t="str">
        <f>IF(D273="","",IF(COUNTIF(SERVICOS!$A$3:$A$31,D273)=0,"",INDEX(SERVICOS!$E$3:$E$31,MATCH(D273,SERVICOS!$A$3:$A$31,0))))</f>
        <v/>
      </c>
      <c r="O273" s="2"/>
      <c r="P273" s="10" t="str">
        <f t="shared" si="26"/>
        <v/>
      </c>
      <c r="Q273" s="2"/>
      <c r="R273" s="10" t="str">
        <f t="shared" si="27"/>
        <v/>
      </c>
      <c r="S273" s="11" t="str">
        <f t="shared" si="28"/>
        <v/>
      </c>
      <c r="T273" s="1"/>
      <c r="U273" s="4"/>
      <c r="V273" s="1"/>
      <c r="W273" s="4"/>
      <c r="X273" s="3"/>
      <c r="Y273" s="8" t="str">
        <f ca="1">IF(A273="","",IF(H273&lt;&gt;"Agendado","",IF(A273&lt;TODAY(),"AGENDAMENTO PASSADO",IF(A273=TODAY(),"HOJE",IF(A273=TODAY()+1,IF(I273="Pendente","AMANHÃ - CONFIRMAR","AMANHÃ"),IF(A273&lt;=TODAY()+CONFIG!$B$5,"PRÓXIMOS "&amp;CONFIG!$B$5&amp;" DIAS",""))))))</f>
        <v/>
      </c>
      <c r="Z273" s="11" t="str">
        <f t="shared" si="29"/>
        <v/>
      </c>
    </row>
    <row r="274" spans="1:26">
      <c r="A274" s="4"/>
      <c r="B274" s="5"/>
      <c r="C274" s="1"/>
      <c r="D274" s="1"/>
      <c r="E274" s="1"/>
      <c r="F274" s="1"/>
      <c r="G274" s="1"/>
      <c r="H274" s="1"/>
      <c r="I274" s="1"/>
      <c r="J274" s="6" t="str">
        <f>IF(D274="","",IF(COUNTIF(SERVICOS!$A$3:$A$31,D274)=0,"",INDEX(SERVICOS!$C$3:$C$31,MATCH(D274,SERVICOS!$A$3:$A$31,0))))</f>
        <v/>
      </c>
      <c r="K274" s="6" t="str">
        <f>IF(D274="","",IF(COUNTIF(SERVICOS!$A$3:$A$31,D274)=0,"",INDEX(SERVICOS!$D$3:$D$31,MATCH(D274,SERVICOS!$A$3:$A$31,0))))</f>
        <v/>
      </c>
      <c r="L274" s="9" t="str">
        <f t="shared" si="24"/>
        <v/>
      </c>
      <c r="M274" s="9" t="str">
        <f t="shared" si="25"/>
        <v/>
      </c>
      <c r="N274" s="7" t="str">
        <f>IF(D274="","",IF(COUNTIF(SERVICOS!$A$3:$A$31,D274)=0,"",INDEX(SERVICOS!$E$3:$E$31,MATCH(D274,SERVICOS!$A$3:$A$31,0))))</f>
        <v/>
      </c>
      <c r="O274" s="2"/>
      <c r="P274" s="10" t="str">
        <f t="shared" si="26"/>
        <v/>
      </c>
      <c r="Q274" s="2"/>
      <c r="R274" s="10" t="str">
        <f t="shared" si="27"/>
        <v/>
      </c>
      <c r="S274" s="11" t="str">
        <f t="shared" si="28"/>
        <v/>
      </c>
      <c r="T274" s="1"/>
      <c r="U274" s="4"/>
      <c r="V274" s="1"/>
      <c r="W274" s="4"/>
      <c r="X274" s="3"/>
      <c r="Y274" s="8" t="str">
        <f ca="1">IF(A274="","",IF(H274&lt;&gt;"Agendado","",IF(A274&lt;TODAY(),"AGENDAMENTO PASSADO",IF(A274=TODAY(),"HOJE",IF(A274=TODAY()+1,IF(I274="Pendente","AMANHÃ - CONFIRMAR","AMANHÃ"),IF(A274&lt;=TODAY()+CONFIG!$B$5,"PRÓXIMOS "&amp;CONFIG!$B$5&amp;" DIAS",""))))))</f>
        <v/>
      </c>
      <c r="Z274" s="11" t="str">
        <f t="shared" si="29"/>
        <v/>
      </c>
    </row>
    <row r="275" spans="1:26">
      <c r="A275" s="4"/>
      <c r="B275" s="5"/>
      <c r="C275" s="1"/>
      <c r="D275" s="1"/>
      <c r="E275" s="1"/>
      <c r="F275" s="1"/>
      <c r="G275" s="1"/>
      <c r="H275" s="1"/>
      <c r="I275" s="1"/>
      <c r="J275" s="6" t="str">
        <f>IF(D275="","",IF(COUNTIF(SERVICOS!$A$3:$A$31,D275)=0,"",INDEX(SERVICOS!$C$3:$C$31,MATCH(D275,SERVICOS!$A$3:$A$31,0))))</f>
        <v/>
      </c>
      <c r="K275" s="6" t="str">
        <f>IF(D275="","",IF(COUNTIF(SERVICOS!$A$3:$A$31,D275)=0,"",INDEX(SERVICOS!$D$3:$D$31,MATCH(D275,SERVICOS!$A$3:$A$31,0))))</f>
        <v/>
      </c>
      <c r="L275" s="9" t="str">
        <f t="shared" si="24"/>
        <v/>
      </c>
      <c r="M275" s="9" t="str">
        <f t="shared" si="25"/>
        <v/>
      </c>
      <c r="N275" s="7" t="str">
        <f>IF(D275="","",IF(COUNTIF(SERVICOS!$A$3:$A$31,D275)=0,"",INDEX(SERVICOS!$E$3:$E$31,MATCH(D275,SERVICOS!$A$3:$A$31,0))))</f>
        <v/>
      </c>
      <c r="O275" s="2"/>
      <c r="P275" s="10" t="str">
        <f t="shared" si="26"/>
        <v/>
      </c>
      <c r="Q275" s="2"/>
      <c r="R275" s="10" t="str">
        <f t="shared" si="27"/>
        <v/>
      </c>
      <c r="S275" s="11" t="str">
        <f t="shared" si="28"/>
        <v/>
      </c>
      <c r="T275" s="1"/>
      <c r="U275" s="4"/>
      <c r="V275" s="1"/>
      <c r="W275" s="4"/>
      <c r="X275" s="3"/>
      <c r="Y275" s="8" t="str">
        <f ca="1">IF(A275="","",IF(H275&lt;&gt;"Agendado","",IF(A275&lt;TODAY(),"AGENDAMENTO PASSADO",IF(A275=TODAY(),"HOJE",IF(A275=TODAY()+1,IF(I275="Pendente","AMANHÃ - CONFIRMAR","AMANHÃ"),IF(A275&lt;=TODAY()+CONFIG!$B$5,"PRÓXIMOS "&amp;CONFIG!$B$5&amp;" DIAS",""))))))</f>
        <v/>
      </c>
      <c r="Z275" s="11" t="str">
        <f t="shared" si="29"/>
        <v/>
      </c>
    </row>
    <row r="276" spans="1:26">
      <c r="A276" s="4"/>
      <c r="B276" s="5"/>
      <c r="C276" s="1"/>
      <c r="D276" s="1"/>
      <c r="E276" s="1"/>
      <c r="F276" s="1"/>
      <c r="G276" s="1"/>
      <c r="H276" s="1"/>
      <c r="I276" s="1"/>
      <c r="J276" s="6" t="str">
        <f>IF(D276="","",IF(COUNTIF(SERVICOS!$A$3:$A$31,D276)=0,"",INDEX(SERVICOS!$C$3:$C$31,MATCH(D276,SERVICOS!$A$3:$A$31,0))))</f>
        <v/>
      </c>
      <c r="K276" s="6" t="str">
        <f>IF(D276="","",IF(COUNTIF(SERVICOS!$A$3:$A$31,D276)=0,"",INDEX(SERVICOS!$D$3:$D$31,MATCH(D276,SERVICOS!$A$3:$A$31,0))))</f>
        <v/>
      </c>
      <c r="L276" s="9" t="str">
        <f t="shared" si="24"/>
        <v/>
      </c>
      <c r="M276" s="9" t="str">
        <f t="shared" si="25"/>
        <v/>
      </c>
      <c r="N276" s="7" t="str">
        <f>IF(D276="","",IF(COUNTIF(SERVICOS!$A$3:$A$31,D276)=0,"",INDEX(SERVICOS!$E$3:$E$31,MATCH(D276,SERVICOS!$A$3:$A$31,0))))</f>
        <v/>
      </c>
      <c r="O276" s="2"/>
      <c r="P276" s="10" t="str">
        <f t="shared" si="26"/>
        <v/>
      </c>
      <c r="Q276" s="2"/>
      <c r="R276" s="10" t="str">
        <f t="shared" si="27"/>
        <v/>
      </c>
      <c r="S276" s="11" t="str">
        <f t="shared" si="28"/>
        <v/>
      </c>
      <c r="T276" s="1"/>
      <c r="U276" s="4"/>
      <c r="V276" s="1"/>
      <c r="W276" s="4"/>
      <c r="X276" s="3"/>
      <c r="Y276" s="8" t="str">
        <f ca="1">IF(A276="","",IF(H276&lt;&gt;"Agendado","",IF(A276&lt;TODAY(),"AGENDAMENTO PASSADO",IF(A276=TODAY(),"HOJE",IF(A276=TODAY()+1,IF(I276="Pendente","AMANHÃ - CONFIRMAR","AMANHÃ"),IF(A276&lt;=TODAY()+CONFIG!$B$5,"PRÓXIMOS "&amp;CONFIG!$B$5&amp;" DIAS",""))))))</f>
        <v/>
      </c>
      <c r="Z276" s="11" t="str">
        <f t="shared" si="29"/>
        <v/>
      </c>
    </row>
    <row r="277" spans="1:26">
      <c r="A277" s="4"/>
      <c r="B277" s="5"/>
      <c r="C277" s="1"/>
      <c r="D277" s="1"/>
      <c r="E277" s="1"/>
      <c r="F277" s="1"/>
      <c r="G277" s="1"/>
      <c r="H277" s="1"/>
      <c r="I277" s="1"/>
      <c r="J277" s="6" t="str">
        <f>IF(D277="","",IF(COUNTIF(SERVICOS!$A$3:$A$31,D277)=0,"",INDEX(SERVICOS!$C$3:$C$31,MATCH(D277,SERVICOS!$A$3:$A$31,0))))</f>
        <v/>
      </c>
      <c r="K277" s="6" t="str">
        <f>IF(D277="","",IF(COUNTIF(SERVICOS!$A$3:$A$31,D277)=0,"",INDEX(SERVICOS!$D$3:$D$31,MATCH(D277,SERVICOS!$A$3:$A$31,0))))</f>
        <v/>
      </c>
      <c r="L277" s="9" t="str">
        <f t="shared" si="24"/>
        <v/>
      </c>
      <c r="M277" s="9" t="str">
        <f t="shared" si="25"/>
        <v/>
      </c>
      <c r="N277" s="7" t="str">
        <f>IF(D277="","",IF(COUNTIF(SERVICOS!$A$3:$A$31,D277)=0,"",INDEX(SERVICOS!$E$3:$E$31,MATCH(D277,SERVICOS!$A$3:$A$31,0))))</f>
        <v/>
      </c>
      <c r="O277" s="2"/>
      <c r="P277" s="10" t="str">
        <f t="shared" si="26"/>
        <v/>
      </c>
      <c r="Q277" s="2"/>
      <c r="R277" s="10" t="str">
        <f t="shared" si="27"/>
        <v/>
      </c>
      <c r="S277" s="11" t="str">
        <f t="shared" si="28"/>
        <v/>
      </c>
      <c r="T277" s="1"/>
      <c r="U277" s="4"/>
      <c r="V277" s="1"/>
      <c r="W277" s="4"/>
      <c r="X277" s="3"/>
      <c r="Y277" s="8" t="str">
        <f ca="1">IF(A277="","",IF(H277&lt;&gt;"Agendado","",IF(A277&lt;TODAY(),"AGENDAMENTO PASSADO",IF(A277=TODAY(),"HOJE",IF(A277=TODAY()+1,IF(I277="Pendente","AMANHÃ - CONFIRMAR","AMANHÃ"),IF(A277&lt;=TODAY()+CONFIG!$B$5,"PRÓXIMOS "&amp;CONFIG!$B$5&amp;" DIAS",""))))))</f>
        <v/>
      </c>
      <c r="Z277" s="11" t="str">
        <f t="shared" si="29"/>
        <v/>
      </c>
    </row>
    <row r="278" spans="1:26">
      <c r="A278" s="4"/>
      <c r="B278" s="5"/>
      <c r="C278" s="1"/>
      <c r="D278" s="1"/>
      <c r="E278" s="1"/>
      <c r="F278" s="1"/>
      <c r="G278" s="1"/>
      <c r="H278" s="1"/>
      <c r="I278" s="1"/>
      <c r="J278" s="6" t="str">
        <f>IF(D278="","",IF(COUNTIF(SERVICOS!$A$3:$A$31,D278)=0,"",INDEX(SERVICOS!$C$3:$C$31,MATCH(D278,SERVICOS!$A$3:$A$31,0))))</f>
        <v/>
      </c>
      <c r="K278" s="6" t="str">
        <f>IF(D278="","",IF(COUNTIF(SERVICOS!$A$3:$A$31,D278)=0,"",INDEX(SERVICOS!$D$3:$D$31,MATCH(D278,SERVICOS!$A$3:$A$31,0))))</f>
        <v/>
      </c>
      <c r="L278" s="9" t="str">
        <f t="shared" si="24"/>
        <v/>
      </c>
      <c r="M278" s="9" t="str">
        <f t="shared" si="25"/>
        <v/>
      </c>
      <c r="N278" s="7" t="str">
        <f>IF(D278="","",IF(COUNTIF(SERVICOS!$A$3:$A$31,D278)=0,"",INDEX(SERVICOS!$E$3:$E$31,MATCH(D278,SERVICOS!$A$3:$A$31,0))))</f>
        <v/>
      </c>
      <c r="O278" s="2"/>
      <c r="P278" s="10" t="str">
        <f t="shared" si="26"/>
        <v/>
      </c>
      <c r="Q278" s="2"/>
      <c r="R278" s="10" t="str">
        <f t="shared" si="27"/>
        <v/>
      </c>
      <c r="S278" s="11" t="str">
        <f t="shared" si="28"/>
        <v/>
      </c>
      <c r="T278" s="1"/>
      <c r="U278" s="4"/>
      <c r="V278" s="1"/>
      <c r="W278" s="4"/>
      <c r="X278" s="3"/>
      <c r="Y278" s="8" t="str">
        <f ca="1">IF(A278="","",IF(H278&lt;&gt;"Agendado","",IF(A278&lt;TODAY(),"AGENDAMENTO PASSADO",IF(A278=TODAY(),"HOJE",IF(A278=TODAY()+1,IF(I278="Pendente","AMANHÃ - CONFIRMAR","AMANHÃ"),IF(A278&lt;=TODAY()+CONFIG!$B$5,"PRÓXIMOS "&amp;CONFIG!$B$5&amp;" DIAS",""))))))</f>
        <v/>
      </c>
      <c r="Z278" s="11" t="str">
        <f t="shared" si="29"/>
        <v/>
      </c>
    </row>
    <row r="279" spans="1:26">
      <c r="A279" s="4"/>
      <c r="B279" s="5"/>
      <c r="C279" s="1"/>
      <c r="D279" s="1"/>
      <c r="E279" s="1"/>
      <c r="F279" s="1"/>
      <c r="G279" s="1"/>
      <c r="H279" s="1"/>
      <c r="I279" s="1"/>
      <c r="J279" s="6" t="str">
        <f>IF(D279="","",IF(COUNTIF(SERVICOS!$A$3:$A$31,D279)=0,"",INDEX(SERVICOS!$C$3:$C$31,MATCH(D279,SERVICOS!$A$3:$A$31,0))))</f>
        <v/>
      </c>
      <c r="K279" s="6" t="str">
        <f>IF(D279="","",IF(COUNTIF(SERVICOS!$A$3:$A$31,D279)=0,"",INDEX(SERVICOS!$D$3:$D$31,MATCH(D279,SERVICOS!$A$3:$A$31,0))))</f>
        <v/>
      </c>
      <c r="L279" s="9" t="str">
        <f t="shared" si="24"/>
        <v/>
      </c>
      <c r="M279" s="9" t="str">
        <f t="shared" si="25"/>
        <v/>
      </c>
      <c r="N279" s="7" t="str">
        <f>IF(D279="","",IF(COUNTIF(SERVICOS!$A$3:$A$31,D279)=0,"",INDEX(SERVICOS!$E$3:$E$31,MATCH(D279,SERVICOS!$A$3:$A$31,0))))</f>
        <v/>
      </c>
      <c r="O279" s="2"/>
      <c r="P279" s="10" t="str">
        <f t="shared" si="26"/>
        <v/>
      </c>
      <c r="Q279" s="2"/>
      <c r="R279" s="10" t="str">
        <f t="shared" si="27"/>
        <v/>
      </c>
      <c r="S279" s="11" t="str">
        <f t="shared" si="28"/>
        <v/>
      </c>
      <c r="T279" s="1"/>
      <c r="U279" s="4"/>
      <c r="V279" s="1"/>
      <c r="W279" s="4"/>
      <c r="X279" s="3"/>
      <c r="Y279" s="8" t="str">
        <f ca="1">IF(A279="","",IF(H279&lt;&gt;"Agendado","",IF(A279&lt;TODAY(),"AGENDAMENTO PASSADO",IF(A279=TODAY(),"HOJE",IF(A279=TODAY()+1,IF(I279="Pendente","AMANHÃ - CONFIRMAR","AMANHÃ"),IF(A279&lt;=TODAY()+CONFIG!$B$5,"PRÓXIMOS "&amp;CONFIG!$B$5&amp;" DIAS",""))))))</f>
        <v/>
      </c>
      <c r="Z279" s="11" t="str">
        <f t="shared" si="29"/>
        <v/>
      </c>
    </row>
    <row r="280" spans="1:26">
      <c r="A280" s="4"/>
      <c r="B280" s="5"/>
      <c r="C280" s="1"/>
      <c r="D280" s="1"/>
      <c r="E280" s="1"/>
      <c r="F280" s="1"/>
      <c r="G280" s="1"/>
      <c r="H280" s="1"/>
      <c r="I280" s="1"/>
      <c r="J280" s="6" t="str">
        <f>IF(D280="","",IF(COUNTIF(SERVICOS!$A$3:$A$31,D280)=0,"",INDEX(SERVICOS!$C$3:$C$31,MATCH(D280,SERVICOS!$A$3:$A$31,0))))</f>
        <v/>
      </c>
      <c r="K280" s="6" t="str">
        <f>IF(D280="","",IF(COUNTIF(SERVICOS!$A$3:$A$31,D280)=0,"",INDEX(SERVICOS!$D$3:$D$31,MATCH(D280,SERVICOS!$A$3:$A$31,0))))</f>
        <v/>
      </c>
      <c r="L280" s="9" t="str">
        <f t="shared" si="24"/>
        <v/>
      </c>
      <c r="M280" s="9" t="str">
        <f t="shared" si="25"/>
        <v/>
      </c>
      <c r="N280" s="7" t="str">
        <f>IF(D280="","",IF(COUNTIF(SERVICOS!$A$3:$A$31,D280)=0,"",INDEX(SERVICOS!$E$3:$E$31,MATCH(D280,SERVICOS!$A$3:$A$31,0))))</f>
        <v/>
      </c>
      <c r="O280" s="2"/>
      <c r="P280" s="10" t="str">
        <f t="shared" si="26"/>
        <v/>
      </c>
      <c r="Q280" s="2"/>
      <c r="R280" s="10" t="str">
        <f t="shared" si="27"/>
        <v/>
      </c>
      <c r="S280" s="11" t="str">
        <f t="shared" si="28"/>
        <v/>
      </c>
      <c r="T280" s="1"/>
      <c r="U280" s="4"/>
      <c r="V280" s="1"/>
      <c r="W280" s="4"/>
      <c r="X280" s="3"/>
      <c r="Y280" s="8" t="str">
        <f ca="1">IF(A280="","",IF(H280&lt;&gt;"Agendado","",IF(A280&lt;TODAY(),"AGENDAMENTO PASSADO",IF(A280=TODAY(),"HOJE",IF(A280=TODAY()+1,IF(I280="Pendente","AMANHÃ - CONFIRMAR","AMANHÃ"),IF(A280&lt;=TODAY()+CONFIG!$B$5,"PRÓXIMOS "&amp;CONFIG!$B$5&amp;" DIAS",""))))))</f>
        <v/>
      </c>
      <c r="Z280" s="11" t="str">
        <f t="shared" si="29"/>
        <v/>
      </c>
    </row>
    <row r="281" spans="1:26">
      <c r="A281" s="4"/>
      <c r="B281" s="5"/>
      <c r="C281" s="1"/>
      <c r="D281" s="1"/>
      <c r="E281" s="1"/>
      <c r="F281" s="1"/>
      <c r="G281" s="1"/>
      <c r="H281" s="1"/>
      <c r="I281" s="1"/>
      <c r="J281" s="6" t="str">
        <f>IF(D281="","",IF(COUNTIF(SERVICOS!$A$3:$A$31,D281)=0,"",INDEX(SERVICOS!$C$3:$C$31,MATCH(D281,SERVICOS!$A$3:$A$31,0))))</f>
        <v/>
      </c>
      <c r="K281" s="6" t="str">
        <f>IF(D281="","",IF(COUNTIF(SERVICOS!$A$3:$A$31,D281)=0,"",INDEX(SERVICOS!$D$3:$D$31,MATCH(D281,SERVICOS!$A$3:$A$31,0))))</f>
        <v/>
      </c>
      <c r="L281" s="9" t="str">
        <f t="shared" si="24"/>
        <v/>
      </c>
      <c r="M281" s="9" t="str">
        <f t="shared" si="25"/>
        <v/>
      </c>
      <c r="N281" s="7" t="str">
        <f>IF(D281="","",IF(COUNTIF(SERVICOS!$A$3:$A$31,D281)=0,"",INDEX(SERVICOS!$E$3:$E$31,MATCH(D281,SERVICOS!$A$3:$A$31,0))))</f>
        <v/>
      </c>
      <c r="O281" s="2"/>
      <c r="P281" s="10" t="str">
        <f t="shared" si="26"/>
        <v/>
      </c>
      <c r="Q281" s="2"/>
      <c r="R281" s="10" t="str">
        <f t="shared" si="27"/>
        <v/>
      </c>
      <c r="S281" s="11" t="str">
        <f t="shared" si="28"/>
        <v/>
      </c>
      <c r="T281" s="1"/>
      <c r="U281" s="4"/>
      <c r="V281" s="1"/>
      <c r="W281" s="4"/>
      <c r="X281" s="3"/>
      <c r="Y281" s="8" t="str">
        <f ca="1">IF(A281="","",IF(H281&lt;&gt;"Agendado","",IF(A281&lt;TODAY(),"AGENDAMENTO PASSADO",IF(A281=TODAY(),"HOJE",IF(A281=TODAY()+1,IF(I281="Pendente","AMANHÃ - CONFIRMAR","AMANHÃ"),IF(A281&lt;=TODAY()+CONFIG!$B$5,"PRÓXIMOS "&amp;CONFIG!$B$5&amp;" DIAS",""))))))</f>
        <v/>
      </c>
      <c r="Z281" s="11" t="str">
        <f t="shared" si="29"/>
        <v/>
      </c>
    </row>
    <row r="282" spans="1:26">
      <c r="A282" s="4"/>
      <c r="B282" s="5"/>
      <c r="C282" s="1"/>
      <c r="D282" s="1"/>
      <c r="E282" s="1"/>
      <c r="F282" s="1"/>
      <c r="G282" s="1"/>
      <c r="H282" s="1"/>
      <c r="I282" s="1"/>
      <c r="J282" s="6" t="str">
        <f>IF(D282="","",IF(COUNTIF(SERVICOS!$A$3:$A$31,D282)=0,"",INDEX(SERVICOS!$C$3:$C$31,MATCH(D282,SERVICOS!$A$3:$A$31,0))))</f>
        <v/>
      </c>
      <c r="K282" s="6" t="str">
        <f>IF(D282="","",IF(COUNTIF(SERVICOS!$A$3:$A$31,D282)=0,"",INDEX(SERVICOS!$D$3:$D$31,MATCH(D282,SERVICOS!$A$3:$A$31,0))))</f>
        <v/>
      </c>
      <c r="L282" s="9" t="str">
        <f t="shared" si="24"/>
        <v/>
      </c>
      <c r="M282" s="9" t="str">
        <f t="shared" si="25"/>
        <v/>
      </c>
      <c r="N282" s="7" t="str">
        <f>IF(D282="","",IF(COUNTIF(SERVICOS!$A$3:$A$31,D282)=0,"",INDEX(SERVICOS!$E$3:$E$31,MATCH(D282,SERVICOS!$A$3:$A$31,0))))</f>
        <v/>
      </c>
      <c r="O282" s="2"/>
      <c r="P282" s="10" t="str">
        <f t="shared" si="26"/>
        <v/>
      </c>
      <c r="Q282" s="2"/>
      <c r="R282" s="10" t="str">
        <f t="shared" si="27"/>
        <v/>
      </c>
      <c r="S282" s="11" t="str">
        <f t="shared" si="28"/>
        <v/>
      </c>
      <c r="T282" s="1"/>
      <c r="U282" s="4"/>
      <c r="V282" s="1"/>
      <c r="W282" s="4"/>
      <c r="X282" s="3"/>
      <c r="Y282" s="8" t="str">
        <f ca="1">IF(A282="","",IF(H282&lt;&gt;"Agendado","",IF(A282&lt;TODAY(),"AGENDAMENTO PASSADO",IF(A282=TODAY(),"HOJE",IF(A282=TODAY()+1,IF(I282="Pendente","AMANHÃ - CONFIRMAR","AMANHÃ"),IF(A282&lt;=TODAY()+CONFIG!$B$5,"PRÓXIMOS "&amp;CONFIG!$B$5&amp;" DIAS",""))))))</f>
        <v/>
      </c>
      <c r="Z282" s="11" t="str">
        <f t="shared" si="29"/>
        <v/>
      </c>
    </row>
    <row r="283" spans="1:26">
      <c r="A283" s="4"/>
      <c r="B283" s="5"/>
      <c r="C283" s="1"/>
      <c r="D283" s="1"/>
      <c r="E283" s="1"/>
      <c r="F283" s="1"/>
      <c r="G283" s="1"/>
      <c r="H283" s="1"/>
      <c r="I283" s="1"/>
      <c r="J283" s="6" t="str">
        <f>IF(D283="","",IF(COUNTIF(SERVICOS!$A$3:$A$31,D283)=0,"",INDEX(SERVICOS!$C$3:$C$31,MATCH(D283,SERVICOS!$A$3:$A$31,0))))</f>
        <v/>
      </c>
      <c r="K283" s="6" t="str">
        <f>IF(D283="","",IF(COUNTIF(SERVICOS!$A$3:$A$31,D283)=0,"",INDEX(SERVICOS!$D$3:$D$31,MATCH(D283,SERVICOS!$A$3:$A$31,0))))</f>
        <v/>
      </c>
      <c r="L283" s="9" t="str">
        <f t="shared" si="24"/>
        <v/>
      </c>
      <c r="M283" s="9" t="str">
        <f t="shared" si="25"/>
        <v/>
      </c>
      <c r="N283" s="7" t="str">
        <f>IF(D283="","",IF(COUNTIF(SERVICOS!$A$3:$A$31,D283)=0,"",INDEX(SERVICOS!$E$3:$E$31,MATCH(D283,SERVICOS!$A$3:$A$31,0))))</f>
        <v/>
      </c>
      <c r="O283" s="2"/>
      <c r="P283" s="10" t="str">
        <f t="shared" si="26"/>
        <v/>
      </c>
      <c r="Q283" s="2"/>
      <c r="R283" s="10" t="str">
        <f t="shared" si="27"/>
        <v/>
      </c>
      <c r="S283" s="11" t="str">
        <f t="shared" si="28"/>
        <v/>
      </c>
      <c r="T283" s="1"/>
      <c r="U283" s="4"/>
      <c r="V283" s="1"/>
      <c r="W283" s="4"/>
      <c r="X283" s="3"/>
      <c r="Y283" s="8" t="str">
        <f ca="1">IF(A283="","",IF(H283&lt;&gt;"Agendado","",IF(A283&lt;TODAY(),"AGENDAMENTO PASSADO",IF(A283=TODAY(),"HOJE",IF(A283=TODAY()+1,IF(I283="Pendente","AMANHÃ - CONFIRMAR","AMANHÃ"),IF(A283&lt;=TODAY()+CONFIG!$B$5,"PRÓXIMOS "&amp;CONFIG!$B$5&amp;" DIAS",""))))))</f>
        <v/>
      </c>
      <c r="Z283" s="11" t="str">
        <f t="shared" si="29"/>
        <v/>
      </c>
    </row>
    <row r="284" spans="1:26">
      <c r="A284" s="4"/>
      <c r="B284" s="5"/>
      <c r="C284" s="1"/>
      <c r="D284" s="1"/>
      <c r="E284" s="1"/>
      <c r="F284" s="1"/>
      <c r="G284" s="1"/>
      <c r="H284" s="1"/>
      <c r="I284" s="1"/>
      <c r="J284" s="6" t="str">
        <f>IF(D284="","",IF(COUNTIF(SERVICOS!$A$3:$A$31,D284)=0,"",INDEX(SERVICOS!$C$3:$C$31,MATCH(D284,SERVICOS!$A$3:$A$31,0))))</f>
        <v/>
      </c>
      <c r="K284" s="6" t="str">
        <f>IF(D284="","",IF(COUNTIF(SERVICOS!$A$3:$A$31,D284)=0,"",INDEX(SERVICOS!$D$3:$D$31,MATCH(D284,SERVICOS!$A$3:$A$31,0))))</f>
        <v/>
      </c>
      <c r="L284" s="9" t="str">
        <f t="shared" si="24"/>
        <v/>
      </c>
      <c r="M284" s="9" t="str">
        <f t="shared" si="25"/>
        <v/>
      </c>
      <c r="N284" s="7" t="str">
        <f>IF(D284="","",IF(COUNTIF(SERVICOS!$A$3:$A$31,D284)=0,"",INDEX(SERVICOS!$E$3:$E$31,MATCH(D284,SERVICOS!$A$3:$A$31,0))))</f>
        <v/>
      </c>
      <c r="O284" s="2"/>
      <c r="P284" s="10" t="str">
        <f t="shared" si="26"/>
        <v/>
      </c>
      <c r="Q284" s="2"/>
      <c r="R284" s="10" t="str">
        <f t="shared" si="27"/>
        <v/>
      </c>
      <c r="S284" s="11" t="str">
        <f t="shared" si="28"/>
        <v/>
      </c>
      <c r="T284" s="1"/>
      <c r="U284" s="4"/>
      <c r="V284" s="1"/>
      <c r="W284" s="4"/>
      <c r="X284" s="3"/>
      <c r="Y284" s="8" t="str">
        <f ca="1">IF(A284="","",IF(H284&lt;&gt;"Agendado","",IF(A284&lt;TODAY(),"AGENDAMENTO PASSADO",IF(A284=TODAY(),"HOJE",IF(A284=TODAY()+1,IF(I284="Pendente","AMANHÃ - CONFIRMAR","AMANHÃ"),IF(A284&lt;=TODAY()+CONFIG!$B$5,"PRÓXIMOS "&amp;CONFIG!$B$5&amp;" DIAS",""))))))</f>
        <v/>
      </c>
      <c r="Z284" s="11" t="str">
        <f t="shared" si="29"/>
        <v/>
      </c>
    </row>
    <row r="285" spans="1:26">
      <c r="A285" s="4"/>
      <c r="B285" s="5"/>
      <c r="C285" s="1"/>
      <c r="D285" s="1"/>
      <c r="E285" s="1"/>
      <c r="F285" s="1"/>
      <c r="G285" s="1"/>
      <c r="H285" s="1"/>
      <c r="I285" s="1"/>
      <c r="J285" s="6" t="str">
        <f>IF(D285="","",IF(COUNTIF(SERVICOS!$A$3:$A$31,D285)=0,"",INDEX(SERVICOS!$C$3:$C$31,MATCH(D285,SERVICOS!$A$3:$A$31,0))))</f>
        <v/>
      </c>
      <c r="K285" s="6" t="str">
        <f>IF(D285="","",IF(COUNTIF(SERVICOS!$A$3:$A$31,D285)=0,"",INDEX(SERVICOS!$D$3:$D$31,MATCH(D285,SERVICOS!$A$3:$A$31,0))))</f>
        <v/>
      </c>
      <c r="L285" s="9" t="str">
        <f t="shared" si="24"/>
        <v/>
      </c>
      <c r="M285" s="9" t="str">
        <f t="shared" si="25"/>
        <v/>
      </c>
      <c r="N285" s="7" t="str">
        <f>IF(D285="","",IF(COUNTIF(SERVICOS!$A$3:$A$31,D285)=0,"",INDEX(SERVICOS!$E$3:$E$31,MATCH(D285,SERVICOS!$A$3:$A$31,0))))</f>
        <v/>
      </c>
      <c r="O285" s="2"/>
      <c r="P285" s="10" t="str">
        <f t="shared" si="26"/>
        <v/>
      </c>
      <c r="Q285" s="2"/>
      <c r="R285" s="10" t="str">
        <f t="shared" si="27"/>
        <v/>
      </c>
      <c r="S285" s="11" t="str">
        <f t="shared" si="28"/>
        <v/>
      </c>
      <c r="T285" s="1"/>
      <c r="U285" s="4"/>
      <c r="V285" s="1"/>
      <c r="W285" s="4"/>
      <c r="X285" s="3"/>
      <c r="Y285" s="8" t="str">
        <f ca="1">IF(A285="","",IF(H285&lt;&gt;"Agendado","",IF(A285&lt;TODAY(),"AGENDAMENTO PASSADO",IF(A285=TODAY(),"HOJE",IF(A285=TODAY()+1,IF(I285="Pendente","AMANHÃ - CONFIRMAR","AMANHÃ"),IF(A285&lt;=TODAY()+CONFIG!$B$5,"PRÓXIMOS "&amp;CONFIG!$B$5&amp;" DIAS",""))))))</f>
        <v/>
      </c>
      <c r="Z285" s="11" t="str">
        <f t="shared" si="29"/>
        <v/>
      </c>
    </row>
    <row r="286" spans="1:26">
      <c r="A286" s="4"/>
      <c r="B286" s="5"/>
      <c r="C286" s="1"/>
      <c r="D286" s="1"/>
      <c r="E286" s="1"/>
      <c r="F286" s="1"/>
      <c r="G286" s="1"/>
      <c r="H286" s="1"/>
      <c r="I286" s="1"/>
      <c r="J286" s="6" t="str">
        <f>IF(D286="","",IF(COUNTIF(SERVICOS!$A$3:$A$31,D286)=0,"",INDEX(SERVICOS!$C$3:$C$31,MATCH(D286,SERVICOS!$A$3:$A$31,0))))</f>
        <v/>
      </c>
      <c r="K286" s="6" t="str">
        <f>IF(D286="","",IF(COUNTIF(SERVICOS!$A$3:$A$31,D286)=0,"",INDEX(SERVICOS!$D$3:$D$31,MATCH(D286,SERVICOS!$A$3:$A$31,0))))</f>
        <v/>
      </c>
      <c r="L286" s="9" t="str">
        <f t="shared" si="24"/>
        <v/>
      </c>
      <c r="M286" s="9" t="str">
        <f t="shared" si="25"/>
        <v/>
      </c>
      <c r="N286" s="7" t="str">
        <f>IF(D286="","",IF(COUNTIF(SERVICOS!$A$3:$A$31,D286)=0,"",INDEX(SERVICOS!$E$3:$E$31,MATCH(D286,SERVICOS!$A$3:$A$31,0))))</f>
        <v/>
      </c>
      <c r="O286" s="2"/>
      <c r="P286" s="10" t="str">
        <f t="shared" si="26"/>
        <v/>
      </c>
      <c r="Q286" s="2"/>
      <c r="R286" s="10" t="str">
        <f t="shared" si="27"/>
        <v/>
      </c>
      <c r="S286" s="11" t="str">
        <f t="shared" si="28"/>
        <v/>
      </c>
      <c r="T286" s="1"/>
      <c r="U286" s="4"/>
      <c r="V286" s="1"/>
      <c r="W286" s="4"/>
      <c r="X286" s="3"/>
      <c r="Y286" s="8" t="str">
        <f ca="1">IF(A286="","",IF(H286&lt;&gt;"Agendado","",IF(A286&lt;TODAY(),"AGENDAMENTO PASSADO",IF(A286=TODAY(),"HOJE",IF(A286=TODAY()+1,IF(I286="Pendente","AMANHÃ - CONFIRMAR","AMANHÃ"),IF(A286&lt;=TODAY()+CONFIG!$B$5,"PRÓXIMOS "&amp;CONFIG!$B$5&amp;" DIAS",""))))))</f>
        <v/>
      </c>
      <c r="Z286" s="11" t="str">
        <f t="shared" si="29"/>
        <v/>
      </c>
    </row>
    <row r="287" spans="1:26">
      <c r="A287" s="4"/>
      <c r="B287" s="5"/>
      <c r="C287" s="1"/>
      <c r="D287" s="1"/>
      <c r="E287" s="1"/>
      <c r="F287" s="1"/>
      <c r="G287" s="1"/>
      <c r="H287" s="1"/>
      <c r="I287" s="1"/>
      <c r="J287" s="6" t="str">
        <f>IF(D287="","",IF(COUNTIF(SERVICOS!$A$3:$A$31,D287)=0,"",INDEX(SERVICOS!$C$3:$C$31,MATCH(D287,SERVICOS!$A$3:$A$31,0))))</f>
        <v/>
      </c>
      <c r="K287" s="6" t="str">
        <f>IF(D287="","",IF(COUNTIF(SERVICOS!$A$3:$A$31,D287)=0,"",INDEX(SERVICOS!$D$3:$D$31,MATCH(D287,SERVICOS!$A$3:$A$31,0))))</f>
        <v/>
      </c>
      <c r="L287" s="9" t="str">
        <f t="shared" si="24"/>
        <v/>
      </c>
      <c r="M287" s="9" t="str">
        <f t="shared" si="25"/>
        <v/>
      </c>
      <c r="N287" s="7" t="str">
        <f>IF(D287="","",IF(COUNTIF(SERVICOS!$A$3:$A$31,D287)=0,"",INDEX(SERVICOS!$E$3:$E$31,MATCH(D287,SERVICOS!$A$3:$A$31,0))))</f>
        <v/>
      </c>
      <c r="O287" s="2"/>
      <c r="P287" s="10" t="str">
        <f t="shared" si="26"/>
        <v/>
      </c>
      <c r="Q287" s="2"/>
      <c r="R287" s="10" t="str">
        <f t="shared" si="27"/>
        <v/>
      </c>
      <c r="S287" s="11" t="str">
        <f t="shared" si="28"/>
        <v/>
      </c>
      <c r="T287" s="1"/>
      <c r="U287" s="4"/>
      <c r="V287" s="1"/>
      <c r="W287" s="4"/>
      <c r="X287" s="3"/>
      <c r="Y287" s="8" t="str">
        <f ca="1">IF(A287="","",IF(H287&lt;&gt;"Agendado","",IF(A287&lt;TODAY(),"AGENDAMENTO PASSADO",IF(A287=TODAY(),"HOJE",IF(A287=TODAY()+1,IF(I287="Pendente","AMANHÃ - CONFIRMAR","AMANHÃ"),IF(A287&lt;=TODAY()+CONFIG!$B$5,"PRÓXIMOS "&amp;CONFIG!$B$5&amp;" DIAS",""))))))</f>
        <v/>
      </c>
      <c r="Z287" s="11" t="str">
        <f t="shared" si="29"/>
        <v/>
      </c>
    </row>
    <row r="288" spans="1:26">
      <c r="A288" s="4"/>
      <c r="B288" s="5"/>
      <c r="C288" s="1"/>
      <c r="D288" s="1"/>
      <c r="E288" s="1"/>
      <c r="F288" s="1"/>
      <c r="G288" s="1"/>
      <c r="H288" s="1"/>
      <c r="I288" s="1"/>
      <c r="J288" s="6" t="str">
        <f>IF(D288="","",IF(COUNTIF(SERVICOS!$A$3:$A$31,D288)=0,"",INDEX(SERVICOS!$C$3:$C$31,MATCH(D288,SERVICOS!$A$3:$A$31,0))))</f>
        <v/>
      </c>
      <c r="K288" s="6" t="str">
        <f>IF(D288="","",IF(COUNTIF(SERVICOS!$A$3:$A$31,D288)=0,"",INDEX(SERVICOS!$D$3:$D$31,MATCH(D288,SERVICOS!$A$3:$A$31,0))))</f>
        <v/>
      </c>
      <c r="L288" s="9" t="str">
        <f t="shared" si="24"/>
        <v/>
      </c>
      <c r="M288" s="9" t="str">
        <f t="shared" si="25"/>
        <v/>
      </c>
      <c r="N288" s="7" t="str">
        <f>IF(D288="","",IF(COUNTIF(SERVICOS!$A$3:$A$31,D288)=0,"",INDEX(SERVICOS!$E$3:$E$31,MATCH(D288,SERVICOS!$A$3:$A$31,0))))</f>
        <v/>
      </c>
      <c r="O288" s="2"/>
      <c r="P288" s="10" t="str">
        <f t="shared" si="26"/>
        <v/>
      </c>
      <c r="Q288" s="2"/>
      <c r="R288" s="10" t="str">
        <f t="shared" si="27"/>
        <v/>
      </c>
      <c r="S288" s="11" t="str">
        <f t="shared" si="28"/>
        <v/>
      </c>
      <c r="T288" s="1"/>
      <c r="U288" s="4"/>
      <c r="V288" s="1"/>
      <c r="W288" s="4"/>
      <c r="X288" s="3"/>
      <c r="Y288" s="8" t="str">
        <f ca="1">IF(A288="","",IF(H288&lt;&gt;"Agendado","",IF(A288&lt;TODAY(),"AGENDAMENTO PASSADO",IF(A288=TODAY(),"HOJE",IF(A288=TODAY()+1,IF(I288="Pendente","AMANHÃ - CONFIRMAR","AMANHÃ"),IF(A288&lt;=TODAY()+CONFIG!$B$5,"PRÓXIMOS "&amp;CONFIG!$B$5&amp;" DIAS",""))))))</f>
        <v/>
      </c>
      <c r="Z288" s="11" t="str">
        <f t="shared" si="29"/>
        <v/>
      </c>
    </row>
    <row r="289" spans="1:26">
      <c r="A289" s="4"/>
      <c r="B289" s="5"/>
      <c r="C289" s="1"/>
      <c r="D289" s="1"/>
      <c r="E289" s="1"/>
      <c r="F289" s="1"/>
      <c r="G289" s="1"/>
      <c r="H289" s="1"/>
      <c r="I289" s="1"/>
      <c r="J289" s="6" t="str">
        <f>IF(D289="","",IF(COUNTIF(SERVICOS!$A$3:$A$31,D289)=0,"",INDEX(SERVICOS!$C$3:$C$31,MATCH(D289,SERVICOS!$A$3:$A$31,0))))</f>
        <v/>
      </c>
      <c r="K289" s="6" t="str">
        <f>IF(D289="","",IF(COUNTIF(SERVICOS!$A$3:$A$31,D289)=0,"",INDEX(SERVICOS!$D$3:$D$31,MATCH(D289,SERVICOS!$A$3:$A$31,0))))</f>
        <v/>
      </c>
      <c r="L289" s="9" t="str">
        <f t="shared" si="24"/>
        <v/>
      </c>
      <c r="M289" s="9" t="str">
        <f t="shared" si="25"/>
        <v/>
      </c>
      <c r="N289" s="7" t="str">
        <f>IF(D289="","",IF(COUNTIF(SERVICOS!$A$3:$A$31,D289)=0,"",INDEX(SERVICOS!$E$3:$E$31,MATCH(D289,SERVICOS!$A$3:$A$31,0))))</f>
        <v/>
      </c>
      <c r="O289" s="2"/>
      <c r="P289" s="10" t="str">
        <f t="shared" si="26"/>
        <v/>
      </c>
      <c r="Q289" s="2"/>
      <c r="R289" s="10" t="str">
        <f t="shared" si="27"/>
        <v/>
      </c>
      <c r="S289" s="11" t="str">
        <f t="shared" si="28"/>
        <v/>
      </c>
      <c r="T289" s="1"/>
      <c r="U289" s="4"/>
      <c r="V289" s="1"/>
      <c r="W289" s="4"/>
      <c r="X289" s="3"/>
      <c r="Y289" s="8" t="str">
        <f ca="1">IF(A289="","",IF(H289&lt;&gt;"Agendado","",IF(A289&lt;TODAY(),"AGENDAMENTO PASSADO",IF(A289=TODAY(),"HOJE",IF(A289=TODAY()+1,IF(I289="Pendente","AMANHÃ - CONFIRMAR","AMANHÃ"),IF(A289&lt;=TODAY()+CONFIG!$B$5,"PRÓXIMOS "&amp;CONFIG!$B$5&amp;" DIAS",""))))))</f>
        <v/>
      </c>
      <c r="Z289" s="11" t="str">
        <f t="shared" si="29"/>
        <v/>
      </c>
    </row>
    <row r="290" spans="1:26">
      <c r="A290" s="4"/>
      <c r="B290" s="5"/>
      <c r="C290" s="1"/>
      <c r="D290" s="1"/>
      <c r="E290" s="1"/>
      <c r="F290" s="1"/>
      <c r="G290" s="1"/>
      <c r="H290" s="1"/>
      <c r="I290" s="1"/>
      <c r="J290" s="6" t="str">
        <f>IF(D290="","",IF(COUNTIF(SERVICOS!$A$3:$A$31,D290)=0,"",INDEX(SERVICOS!$C$3:$C$31,MATCH(D290,SERVICOS!$A$3:$A$31,0))))</f>
        <v/>
      </c>
      <c r="K290" s="6" t="str">
        <f>IF(D290="","",IF(COUNTIF(SERVICOS!$A$3:$A$31,D290)=0,"",INDEX(SERVICOS!$D$3:$D$31,MATCH(D290,SERVICOS!$A$3:$A$31,0))))</f>
        <v/>
      </c>
      <c r="L290" s="9" t="str">
        <f t="shared" si="24"/>
        <v/>
      </c>
      <c r="M290" s="9" t="str">
        <f t="shared" si="25"/>
        <v/>
      </c>
      <c r="N290" s="7" t="str">
        <f>IF(D290="","",IF(COUNTIF(SERVICOS!$A$3:$A$31,D290)=0,"",INDEX(SERVICOS!$E$3:$E$31,MATCH(D290,SERVICOS!$A$3:$A$31,0))))</f>
        <v/>
      </c>
      <c r="O290" s="2"/>
      <c r="P290" s="10" t="str">
        <f t="shared" si="26"/>
        <v/>
      </c>
      <c r="Q290" s="2"/>
      <c r="R290" s="10" t="str">
        <f t="shared" si="27"/>
        <v/>
      </c>
      <c r="S290" s="11" t="str">
        <f t="shared" si="28"/>
        <v/>
      </c>
      <c r="T290" s="1"/>
      <c r="U290" s="4"/>
      <c r="V290" s="1"/>
      <c r="W290" s="4"/>
      <c r="X290" s="3"/>
      <c r="Y290" s="8" t="str">
        <f ca="1">IF(A290="","",IF(H290&lt;&gt;"Agendado","",IF(A290&lt;TODAY(),"AGENDAMENTO PASSADO",IF(A290=TODAY(),"HOJE",IF(A290=TODAY()+1,IF(I290="Pendente","AMANHÃ - CONFIRMAR","AMANHÃ"),IF(A290&lt;=TODAY()+CONFIG!$B$5,"PRÓXIMOS "&amp;CONFIG!$B$5&amp;" DIAS",""))))))</f>
        <v/>
      </c>
      <c r="Z290" s="11" t="str">
        <f t="shared" si="29"/>
        <v/>
      </c>
    </row>
    <row r="291" spans="1:26">
      <c r="A291" s="4"/>
      <c r="B291" s="5"/>
      <c r="C291" s="1"/>
      <c r="D291" s="1"/>
      <c r="E291" s="1"/>
      <c r="F291" s="1"/>
      <c r="G291" s="1"/>
      <c r="H291" s="1"/>
      <c r="I291" s="1"/>
      <c r="J291" s="6" t="str">
        <f>IF(D291="","",IF(COUNTIF(SERVICOS!$A$3:$A$31,D291)=0,"",INDEX(SERVICOS!$C$3:$C$31,MATCH(D291,SERVICOS!$A$3:$A$31,0))))</f>
        <v/>
      </c>
      <c r="K291" s="6" t="str">
        <f>IF(D291="","",IF(COUNTIF(SERVICOS!$A$3:$A$31,D291)=0,"",INDEX(SERVICOS!$D$3:$D$31,MATCH(D291,SERVICOS!$A$3:$A$31,0))))</f>
        <v/>
      </c>
      <c r="L291" s="9" t="str">
        <f t="shared" si="24"/>
        <v/>
      </c>
      <c r="M291" s="9" t="str">
        <f t="shared" si="25"/>
        <v/>
      </c>
      <c r="N291" s="7" t="str">
        <f>IF(D291="","",IF(COUNTIF(SERVICOS!$A$3:$A$31,D291)=0,"",INDEX(SERVICOS!$E$3:$E$31,MATCH(D291,SERVICOS!$A$3:$A$31,0))))</f>
        <v/>
      </c>
      <c r="O291" s="2"/>
      <c r="P291" s="10" t="str">
        <f t="shared" si="26"/>
        <v/>
      </c>
      <c r="Q291" s="2"/>
      <c r="R291" s="10" t="str">
        <f t="shared" si="27"/>
        <v/>
      </c>
      <c r="S291" s="11" t="str">
        <f t="shared" si="28"/>
        <v/>
      </c>
      <c r="T291" s="1"/>
      <c r="U291" s="4"/>
      <c r="V291" s="1"/>
      <c r="W291" s="4"/>
      <c r="X291" s="3"/>
      <c r="Y291" s="8" t="str">
        <f ca="1">IF(A291="","",IF(H291&lt;&gt;"Agendado","",IF(A291&lt;TODAY(),"AGENDAMENTO PASSADO",IF(A291=TODAY(),"HOJE",IF(A291=TODAY()+1,IF(I291="Pendente","AMANHÃ - CONFIRMAR","AMANHÃ"),IF(A291&lt;=TODAY()+CONFIG!$B$5,"PRÓXIMOS "&amp;CONFIG!$B$5&amp;" DIAS",""))))))</f>
        <v/>
      </c>
      <c r="Z291" s="11" t="str">
        <f t="shared" si="29"/>
        <v/>
      </c>
    </row>
    <row r="292" spans="1:26">
      <c r="A292" s="4"/>
      <c r="B292" s="5"/>
      <c r="C292" s="1"/>
      <c r="D292" s="1"/>
      <c r="E292" s="1"/>
      <c r="F292" s="1"/>
      <c r="G292" s="1"/>
      <c r="H292" s="1"/>
      <c r="I292" s="1"/>
      <c r="J292" s="6" t="str">
        <f>IF(D292="","",IF(COUNTIF(SERVICOS!$A$3:$A$31,D292)=0,"",INDEX(SERVICOS!$C$3:$C$31,MATCH(D292,SERVICOS!$A$3:$A$31,0))))</f>
        <v/>
      </c>
      <c r="K292" s="6" t="str">
        <f>IF(D292="","",IF(COUNTIF(SERVICOS!$A$3:$A$31,D292)=0,"",INDEX(SERVICOS!$D$3:$D$31,MATCH(D292,SERVICOS!$A$3:$A$31,0))))</f>
        <v/>
      </c>
      <c r="L292" s="9" t="str">
        <f t="shared" si="24"/>
        <v/>
      </c>
      <c r="M292" s="9" t="str">
        <f t="shared" si="25"/>
        <v/>
      </c>
      <c r="N292" s="7" t="str">
        <f>IF(D292="","",IF(COUNTIF(SERVICOS!$A$3:$A$31,D292)=0,"",INDEX(SERVICOS!$E$3:$E$31,MATCH(D292,SERVICOS!$A$3:$A$31,0))))</f>
        <v/>
      </c>
      <c r="O292" s="2"/>
      <c r="P292" s="10" t="str">
        <f t="shared" si="26"/>
        <v/>
      </c>
      <c r="Q292" s="2"/>
      <c r="R292" s="10" t="str">
        <f t="shared" si="27"/>
        <v/>
      </c>
      <c r="S292" s="11" t="str">
        <f t="shared" si="28"/>
        <v/>
      </c>
      <c r="T292" s="1"/>
      <c r="U292" s="4"/>
      <c r="V292" s="1"/>
      <c r="W292" s="4"/>
      <c r="X292" s="3"/>
      <c r="Y292" s="8" t="str">
        <f ca="1">IF(A292="","",IF(H292&lt;&gt;"Agendado","",IF(A292&lt;TODAY(),"AGENDAMENTO PASSADO",IF(A292=TODAY(),"HOJE",IF(A292=TODAY()+1,IF(I292="Pendente","AMANHÃ - CONFIRMAR","AMANHÃ"),IF(A292&lt;=TODAY()+CONFIG!$B$5,"PRÓXIMOS "&amp;CONFIG!$B$5&amp;" DIAS",""))))))</f>
        <v/>
      </c>
      <c r="Z292" s="11" t="str">
        <f t="shared" si="29"/>
        <v/>
      </c>
    </row>
    <row r="293" spans="1:26">
      <c r="A293" s="4"/>
      <c r="B293" s="5"/>
      <c r="C293" s="1"/>
      <c r="D293" s="1"/>
      <c r="E293" s="1"/>
      <c r="F293" s="1"/>
      <c r="G293" s="1"/>
      <c r="H293" s="1"/>
      <c r="I293" s="1"/>
      <c r="J293" s="6" t="str">
        <f>IF(D293="","",IF(COUNTIF(SERVICOS!$A$3:$A$31,D293)=0,"",INDEX(SERVICOS!$C$3:$C$31,MATCH(D293,SERVICOS!$A$3:$A$31,0))))</f>
        <v/>
      </c>
      <c r="K293" s="6" t="str">
        <f>IF(D293="","",IF(COUNTIF(SERVICOS!$A$3:$A$31,D293)=0,"",INDEX(SERVICOS!$D$3:$D$31,MATCH(D293,SERVICOS!$A$3:$A$31,0))))</f>
        <v/>
      </c>
      <c r="L293" s="9" t="str">
        <f t="shared" si="24"/>
        <v/>
      </c>
      <c r="M293" s="9" t="str">
        <f t="shared" si="25"/>
        <v/>
      </c>
      <c r="N293" s="7" t="str">
        <f>IF(D293="","",IF(COUNTIF(SERVICOS!$A$3:$A$31,D293)=0,"",INDEX(SERVICOS!$E$3:$E$31,MATCH(D293,SERVICOS!$A$3:$A$31,0))))</f>
        <v/>
      </c>
      <c r="O293" s="2"/>
      <c r="P293" s="10" t="str">
        <f t="shared" si="26"/>
        <v/>
      </c>
      <c r="Q293" s="2"/>
      <c r="R293" s="10" t="str">
        <f t="shared" si="27"/>
        <v/>
      </c>
      <c r="S293" s="11" t="str">
        <f t="shared" si="28"/>
        <v/>
      </c>
      <c r="T293" s="1"/>
      <c r="U293" s="4"/>
      <c r="V293" s="1"/>
      <c r="W293" s="4"/>
      <c r="X293" s="3"/>
      <c r="Y293" s="8" t="str">
        <f ca="1">IF(A293="","",IF(H293&lt;&gt;"Agendado","",IF(A293&lt;TODAY(),"AGENDAMENTO PASSADO",IF(A293=TODAY(),"HOJE",IF(A293=TODAY()+1,IF(I293="Pendente","AMANHÃ - CONFIRMAR","AMANHÃ"),IF(A293&lt;=TODAY()+CONFIG!$B$5,"PRÓXIMOS "&amp;CONFIG!$B$5&amp;" DIAS",""))))))</f>
        <v/>
      </c>
      <c r="Z293" s="11" t="str">
        <f t="shared" si="29"/>
        <v/>
      </c>
    </row>
    <row r="294" spans="1:26">
      <c r="A294" s="4"/>
      <c r="B294" s="5"/>
      <c r="C294" s="1"/>
      <c r="D294" s="1"/>
      <c r="E294" s="1"/>
      <c r="F294" s="1"/>
      <c r="G294" s="1"/>
      <c r="H294" s="1"/>
      <c r="I294" s="1"/>
      <c r="J294" s="6" t="str">
        <f>IF(D294="","",IF(COUNTIF(SERVICOS!$A$3:$A$31,D294)=0,"",INDEX(SERVICOS!$C$3:$C$31,MATCH(D294,SERVICOS!$A$3:$A$31,0))))</f>
        <v/>
      </c>
      <c r="K294" s="6" t="str">
        <f>IF(D294="","",IF(COUNTIF(SERVICOS!$A$3:$A$31,D294)=0,"",INDEX(SERVICOS!$D$3:$D$31,MATCH(D294,SERVICOS!$A$3:$A$31,0))))</f>
        <v/>
      </c>
      <c r="L294" s="9" t="str">
        <f t="shared" si="24"/>
        <v/>
      </c>
      <c r="M294" s="9" t="str">
        <f t="shared" si="25"/>
        <v/>
      </c>
      <c r="N294" s="7" t="str">
        <f>IF(D294="","",IF(COUNTIF(SERVICOS!$A$3:$A$31,D294)=0,"",INDEX(SERVICOS!$E$3:$E$31,MATCH(D294,SERVICOS!$A$3:$A$31,0))))</f>
        <v/>
      </c>
      <c r="O294" s="2"/>
      <c r="P294" s="10" t="str">
        <f t="shared" si="26"/>
        <v/>
      </c>
      <c r="Q294" s="2"/>
      <c r="R294" s="10" t="str">
        <f t="shared" si="27"/>
        <v/>
      </c>
      <c r="S294" s="11" t="str">
        <f t="shared" si="28"/>
        <v/>
      </c>
      <c r="T294" s="1"/>
      <c r="U294" s="4"/>
      <c r="V294" s="1"/>
      <c r="W294" s="4"/>
      <c r="X294" s="3"/>
      <c r="Y294" s="8" t="str">
        <f ca="1">IF(A294="","",IF(H294&lt;&gt;"Agendado","",IF(A294&lt;TODAY(),"AGENDAMENTO PASSADO",IF(A294=TODAY(),"HOJE",IF(A294=TODAY()+1,IF(I294="Pendente","AMANHÃ - CONFIRMAR","AMANHÃ"),IF(A294&lt;=TODAY()+CONFIG!$B$5,"PRÓXIMOS "&amp;CONFIG!$B$5&amp;" DIAS",""))))))</f>
        <v/>
      </c>
      <c r="Z294" s="11" t="str">
        <f t="shared" si="29"/>
        <v/>
      </c>
    </row>
    <row r="295" spans="1:26">
      <c r="A295" s="4"/>
      <c r="B295" s="5"/>
      <c r="C295" s="1"/>
      <c r="D295" s="1"/>
      <c r="E295" s="1"/>
      <c r="F295" s="1"/>
      <c r="G295" s="1"/>
      <c r="H295" s="1"/>
      <c r="I295" s="1"/>
      <c r="J295" s="6" t="str">
        <f>IF(D295="","",IF(COUNTIF(SERVICOS!$A$3:$A$31,D295)=0,"",INDEX(SERVICOS!$C$3:$C$31,MATCH(D295,SERVICOS!$A$3:$A$31,0))))</f>
        <v/>
      </c>
      <c r="K295" s="6" t="str">
        <f>IF(D295="","",IF(COUNTIF(SERVICOS!$A$3:$A$31,D295)=0,"",INDEX(SERVICOS!$D$3:$D$31,MATCH(D295,SERVICOS!$A$3:$A$31,0))))</f>
        <v/>
      </c>
      <c r="L295" s="9" t="str">
        <f t="shared" si="24"/>
        <v/>
      </c>
      <c r="M295" s="9" t="str">
        <f t="shared" si="25"/>
        <v/>
      </c>
      <c r="N295" s="7" t="str">
        <f>IF(D295="","",IF(COUNTIF(SERVICOS!$A$3:$A$31,D295)=0,"",INDEX(SERVICOS!$E$3:$E$31,MATCH(D295,SERVICOS!$A$3:$A$31,0))))</f>
        <v/>
      </c>
      <c r="O295" s="2"/>
      <c r="P295" s="10" t="str">
        <f t="shared" si="26"/>
        <v/>
      </c>
      <c r="Q295" s="2"/>
      <c r="R295" s="10" t="str">
        <f t="shared" si="27"/>
        <v/>
      </c>
      <c r="S295" s="11" t="str">
        <f t="shared" si="28"/>
        <v/>
      </c>
      <c r="T295" s="1"/>
      <c r="U295" s="4"/>
      <c r="V295" s="1"/>
      <c r="W295" s="4"/>
      <c r="X295" s="3"/>
      <c r="Y295" s="8" t="str">
        <f ca="1">IF(A295="","",IF(H295&lt;&gt;"Agendado","",IF(A295&lt;TODAY(),"AGENDAMENTO PASSADO",IF(A295=TODAY(),"HOJE",IF(A295=TODAY()+1,IF(I295="Pendente","AMANHÃ - CONFIRMAR","AMANHÃ"),IF(A295&lt;=TODAY()+CONFIG!$B$5,"PRÓXIMOS "&amp;CONFIG!$B$5&amp;" DIAS",""))))))</f>
        <v/>
      </c>
      <c r="Z295" s="11" t="str">
        <f t="shared" si="29"/>
        <v/>
      </c>
    </row>
    <row r="296" spans="1:26">
      <c r="A296" s="4"/>
      <c r="B296" s="5"/>
      <c r="C296" s="1"/>
      <c r="D296" s="1"/>
      <c r="E296" s="1"/>
      <c r="F296" s="1"/>
      <c r="G296" s="1"/>
      <c r="H296" s="1"/>
      <c r="I296" s="1"/>
      <c r="J296" s="6" t="str">
        <f>IF(D296="","",IF(COUNTIF(SERVICOS!$A$3:$A$31,D296)=0,"",INDEX(SERVICOS!$C$3:$C$31,MATCH(D296,SERVICOS!$A$3:$A$31,0))))</f>
        <v/>
      </c>
      <c r="K296" s="6" t="str">
        <f>IF(D296="","",IF(COUNTIF(SERVICOS!$A$3:$A$31,D296)=0,"",INDEX(SERVICOS!$D$3:$D$31,MATCH(D296,SERVICOS!$A$3:$A$31,0))))</f>
        <v/>
      </c>
      <c r="L296" s="9" t="str">
        <f t="shared" si="24"/>
        <v/>
      </c>
      <c r="M296" s="9" t="str">
        <f t="shared" si="25"/>
        <v/>
      </c>
      <c r="N296" s="7" t="str">
        <f>IF(D296="","",IF(COUNTIF(SERVICOS!$A$3:$A$31,D296)=0,"",INDEX(SERVICOS!$E$3:$E$31,MATCH(D296,SERVICOS!$A$3:$A$31,0))))</f>
        <v/>
      </c>
      <c r="O296" s="2"/>
      <c r="P296" s="10" t="str">
        <f t="shared" si="26"/>
        <v/>
      </c>
      <c r="Q296" s="2"/>
      <c r="R296" s="10" t="str">
        <f t="shared" si="27"/>
        <v/>
      </c>
      <c r="S296" s="11" t="str">
        <f t="shared" si="28"/>
        <v/>
      </c>
      <c r="T296" s="1"/>
      <c r="U296" s="4"/>
      <c r="V296" s="1"/>
      <c r="W296" s="4"/>
      <c r="X296" s="3"/>
      <c r="Y296" s="8" t="str">
        <f ca="1">IF(A296="","",IF(H296&lt;&gt;"Agendado","",IF(A296&lt;TODAY(),"AGENDAMENTO PASSADO",IF(A296=TODAY(),"HOJE",IF(A296=TODAY()+1,IF(I296="Pendente","AMANHÃ - CONFIRMAR","AMANHÃ"),IF(A296&lt;=TODAY()+CONFIG!$B$5,"PRÓXIMOS "&amp;CONFIG!$B$5&amp;" DIAS",""))))))</f>
        <v/>
      </c>
      <c r="Z296" s="11" t="str">
        <f t="shared" si="29"/>
        <v/>
      </c>
    </row>
    <row r="297" spans="1:26">
      <c r="A297" s="4"/>
      <c r="B297" s="5"/>
      <c r="C297" s="1"/>
      <c r="D297" s="1"/>
      <c r="E297" s="1"/>
      <c r="F297" s="1"/>
      <c r="G297" s="1"/>
      <c r="H297" s="1"/>
      <c r="I297" s="1"/>
      <c r="J297" s="6" t="str">
        <f>IF(D297="","",IF(COUNTIF(SERVICOS!$A$3:$A$31,D297)=0,"",INDEX(SERVICOS!$C$3:$C$31,MATCH(D297,SERVICOS!$A$3:$A$31,0))))</f>
        <v/>
      </c>
      <c r="K297" s="6" t="str">
        <f>IF(D297="","",IF(COUNTIF(SERVICOS!$A$3:$A$31,D297)=0,"",INDEX(SERVICOS!$D$3:$D$31,MATCH(D297,SERVICOS!$A$3:$A$31,0))))</f>
        <v/>
      </c>
      <c r="L297" s="9" t="str">
        <f t="shared" si="24"/>
        <v/>
      </c>
      <c r="M297" s="9" t="str">
        <f t="shared" si="25"/>
        <v/>
      </c>
      <c r="N297" s="7" t="str">
        <f>IF(D297="","",IF(COUNTIF(SERVICOS!$A$3:$A$31,D297)=0,"",INDEX(SERVICOS!$E$3:$E$31,MATCH(D297,SERVICOS!$A$3:$A$31,0))))</f>
        <v/>
      </c>
      <c r="O297" s="2"/>
      <c r="P297" s="10" t="str">
        <f t="shared" si="26"/>
        <v/>
      </c>
      <c r="Q297" s="2"/>
      <c r="R297" s="10" t="str">
        <f t="shared" si="27"/>
        <v/>
      </c>
      <c r="S297" s="11" t="str">
        <f t="shared" si="28"/>
        <v/>
      </c>
      <c r="T297" s="1"/>
      <c r="U297" s="4"/>
      <c r="V297" s="1"/>
      <c r="W297" s="4"/>
      <c r="X297" s="3"/>
      <c r="Y297" s="8" t="str">
        <f ca="1">IF(A297="","",IF(H297&lt;&gt;"Agendado","",IF(A297&lt;TODAY(),"AGENDAMENTO PASSADO",IF(A297=TODAY(),"HOJE",IF(A297=TODAY()+1,IF(I297="Pendente","AMANHÃ - CONFIRMAR","AMANHÃ"),IF(A297&lt;=TODAY()+CONFIG!$B$5,"PRÓXIMOS "&amp;CONFIG!$B$5&amp;" DIAS",""))))))</f>
        <v/>
      </c>
      <c r="Z297" s="11" t="str">
        <f t="shared" si="29"/>
        <v/>
      </c>
    </row>
    <row r="298" spans="1:26">
      <c r="A298" s="4"/>
      <c r="B298" s="5"/>
      <c r="C298" s="1"/>
      <c r="D298" s="1"/>
      <c r="E298" s="1"/>
      <c r="F298" s="1"/>
      <c r="G298" s="1"/>
      <c r="H298" s="1"/>
      <c r="I298" s="1"/>
      <c r="J298" s="6" t="str">
        <f>IF(D298="","",IF(COUNTIF(SERVICOS!$A$3:$A$31,D298)=0,"",INDEX(SERVICOS!$C$3:$C$31,MATCH(D298,SERVICOS!$A$3:$A$31,0))))</f>
        <v/>
      </c>
      <c r="K298" s="6" t="str">
        <f>IF(D298="","",IF(COUNTIF(SERVICOS!$A$3:$A$31,D298)=0,"",INDEX(SERVICOS!$D$3:$D$31,MATCH(D298,SERVICOS!$A$3:$A$31,0))))</f>
        <v/>
      </c>
      <c r="L298" s="9" t="str">
        <f t="shared" si="24"/>
        <v/>
      </c>
      <c r="M298" s="9" t="str">
        <f t="shared" si="25"/>
        <v/>
      </c>
      <c r="N298" s="7" t="str">
        <f>IF(D298="","",IF(COUNTIF(SERVICOS!$A$3:$A$31,D298)=0,"",INDEX(SERVICOS!$E$3:$E$31,MATCH(D298,SERVICOS!$A$3:$A$31,0))))</f>
        <v/>
      </c>
      <c r="O298" s="2"/>
      <c r="P298" s="10" t="str">
        <f t="shared" si="26"/>
        <v/>
      </c>
      <c r="Q298" s="2"/>
      <c r="R298" s="10" t="str">
        <f t="shared" si="27"/>
        <v/>
      </c>
      <c r="S298" s="11" t="str">
        <f t="shared" si="28"/>
        <v/>
      </c>
      <c r="T298" s="1"/>
      <c r="U298" s="4"/>
      <c r="V298" s="1"/>
      <c r="W298" s="4"/>
      <c r="X298" s="3"/>
      <c r="Y298" s="8" t="str">
        <f ca="1">IF(A298="","",IF(H298&lt;&gt;"Agendado","",IF(A298&lt;TODAY(),"AGENDAMENTO PASSADO",IF(A298=TODAY(),"HOJE",IF(A298=TODAY()+1,IF(I298="Pendente","AMANHÃ - CONFIRMAR","AMANHÃ"),IF(A298&lt;=TODAY()+CONFIG!$B$5,"PRÓXIMOS "&amp;CONFIG!$B$5&amp;" DIAS",""))))))</f>
        <v/>
      </c>
      <c r="Z298" s="11" t="str">
        <f t="shared" si="29"/>
        <v/>
      </c>
    </row>
    <row r="299" spans="1:26">
      <c r="A299" s="4"/>
      <c r="B299" s="5"/>
      <c r="C299" s="1"/>
      <c r="D299" s="1"/>
      <c r="E299" s="1"/>
      <c r="F299" s="1"/>
      <c r="G299" s="1"/>
      <c r="H299" s="1"/>
      <c r="I299" s="1"/>
      <c r="J299" s="6" t="str">
        <f>IF(D299="","",IF(COUNTIF(SERVICOS!$A$3:$A$31,D299)=0,"",INDEX(SERVICOS!$C$3:$C$31,MATCH(D299,SERVICOS!$A$3:$A$31,0))))</f>
        <v/>
      </c>
      <c r="K299" s="6" t="str">
        <f>IF(D299="","",IF(COUNTIF(SERVICOS!$A$3:$A$31,D299)=0,"",INDEX(SERVICOS!$D$3:$D$31,MATCH(D299,SERVICOS!$A$3:$A$31,0))))</f>
        <v/>
      </c>
      <c r="L299" s="9" t="str">
        <f t="shared" si="24"/>
        <v/>
      </c>
      <c r="M299" s="9" t="str">
        <f t="shared" si="25"/>
        <v/>
      </c>
      <c r="N299" s="7" t="str">
        <f>IF(D299="","",IF(COUNTIF(SERVICOS!$A$3:$A$31,D299)=0,"",INDEX(SERVICOS!$E$3:$E$31,MATCH(D299,SERVICOS!$A$3:$A$31,0))))</f>
        <v/>
      </c>
      <c r="O299" s="2"/>
      <c r="P299" s="10" t="str">
        <f t="shared" si="26"/>
        <v/>
      </c>
      <c r="Q299" s="2"/>
      <c r="R299" s="10" t="str">
        <f t="shared" si="27"/>
        <v/>
      </c>
      <c r="S299" s="11" t="str">
        <f t="shared" si="28"/>
        <v/>
      </c>
      <c r="T299" s="1"/>
      <c r="U299" s="4"/>
      <c r="V299" s="1"/>
      <c r="W299" s="4"/>
      <c r="X299" s="3"/>
      <c r="Y299" s="8" t="str">
        <f ca="1">IF(A299="","",IF(H299&lt;&gt;"Agendado","",IF(A299&lt;TODAY(),"AGENDAMENTO PASSADO",IF(A299=TODAY(),"HOJE",IF(A299=TODAY()+1,IF(I299="Pendente","AMANHÃ - CONFIRMAR","AMANHÃ"),IF(A299&lt;=TODAY()+CONFIG!$B$5,"PRÓXIMOS "&amp;CONFIG!$B$5&amp;" DIAS",""))))))</f>
        <v/>
      </c>
      <c r="Z299" s="11" t="str">
        <f t="shared" si="29"/>
        <v/>
      </c>
    </row>
    <row r="300" spans="1:26">
      <c r="A300" s="4"/>
      <c r="B300" s="5"/>
      <c r="C300" s="1"/>
      <c r="D300" s="1"/>
      <c r="E300" s="1"/>
      <c r="F300" s="1"/>
      <c r="G300" s="1"/>
      <c r="H300" s="1"/>
      <c r="I300" s="1"/>
      <c r="J300" s="6" t="str">
        <f>IF(D300="","",IF(COUNTIF(SERVICOS!$A$3:$A$31,D300)=0,"",INDEX(SERVICOS!$C$3:$C$31,MATCH(D300,SERVICOS!$A$3:$A$31,0))))</f>
        <v/>
      </c>
      <c r="K300" s="6" t="str">
        <f>IF(D300="","",IF(COUNTIF(SERVICOS!$A$3:$A$31,D300)=0,"",INDEX(SERVICOS!$D$3:$D$31,MATCH(D300,SERVICOS!$A$3:$A$31,0))))</f>
        <v/>
      </c>
      <c r="L300" s="9" t="str">
        <f t="shared" si="24"/>
        <v/>
      </c>
      <c r="M300" s="9" t="str">
        <f t="shared" si="25"/>
        <v/>
      </c>
      <c r="N300" s="7" t="str">
        <f>IF(D300="","",IF(COUNTIF(SERVICOS!$A$3:$A$31,D300)=0,"",INDEX(SERVICOS!$E$3:$E$31,MATCH(D300,SERVICOS!$A$3:$A$31,0))))</f>
        <v/>
      </c>
      <c r="O300" s="2"/>
      <c r="P300" s="10" t="str">
        <f t="shared" si="26"/>
        <v/>
      </c>
      <c r="Q300" s="2"/>
      <c r="R300" s="10" t="str">
        <f t="shared" si="27"/>
        <v/>
      </c>
      <c r="S300" s="11" t="str">
        <f t="shared" si="28"/>
        <v/>
      </c>
      <c r="T300" s="1"/>
      <c r="U300" s="4"/>
      <c r="V300" s="1"/>
      <c r="W300" s="4"/>
      <c r="X300" s="3"/>
      <c r="Y300" s="8" t="str">
        <f ca="1">IF(A300="","",IF(H300&lt;&gt;"Agendado","",IF(A300&lt;TODAY(),"AGENDAMENTO PASSADO",IF(A300=TODAY(),"HOJE",IF(A300=TODAY()+1,IF(I300="Pendente","AMANHÃ - CONFIRMAR","AMANHÃ"),IF(A300&lt;=TODAY()+CONFIG!$B$5,"PRÓXIMOS "&amp;CONFIG!$B$5&amp;" DIAS",""))))))</f>
        <v/>
      </c>
      <c r="Z300" s="11" t="str">
        <f t="shared" si="29"/>
        <v/>
      </c>
    </row>
    <row r="301" spans="1:26">
      <c r="A301" s="4"/>
      <c r="B301" s="5"/>
      <c r="C301" s="1"/>
      <c r="D301" s="1"/>
      <c r="E301" s="1"/>
      <c r="F301" s="1"/>
      <c r="G301" s="1"/>
      <c r="H301" s="1"/>
      <c r="I301" s="1"/>
      <c r="J301" s="6" t="str">
        <f>IF(D301="","",IF(COUNTIF(SERVICOS!$A$3:$A$31,D301)=0,"",INDEX(SERVICOS!$C$3:$C$31,MATCH(D301,SERVICOS!$A$3:$A$31,0))))</f>
        <v/>
      </c>
      <c r="K301" s="6" t="str">
        <f>IF(D301="","",IF(COUNTIF(SERVICOS!$A$3:$A$31,D301)=0,"",INDEX(SERVICOS!$D$3:$D$31,MATCH(D301,SERVICOS!$A$3:$A$31,0))))</f>
        <v/>
      </c>
      <c r="L301" s="9" t="str">
        <f t="shared" si="24"/>
        <v/>
      </c>
      <c r="M301" s="9" t="str">
        <f t="shared" si="25"/>
        <v/>
      </c>
      <c r="N301" s="7" t="str">
        <f>IF(D301="","",IF(COUNTIF(SERVICOS!$A$3:$A$31,D301)=0,"",INDEX(SERVICOS!$E$3:$E$31,MATCH(D301,SERVICOS!$A$3:$A$31,0))))</f>
        <v/>
      </c>
      <c r="O301" s="2"/>
      <c r="P301" s="10" t="str">
        <f t="shared" si="26"/>
        <v/>
      </c>
      <c r="Q301" s="2"/>
      <c r="R301" s="10" t="str">
        <f t="shared" si="27"/>
        <v/>
      </c>
      <c r="S301" s="11" t="str">
        <f t="shared" si="28"/>
        <v/>
      </c>
      <c r="T301" s="1"/>
      <c r="U301" s="4"/>
      <c r="V301" s="1"/>
      <c r="W301" s="4"/>
      <c r="X301" s="3"/>
      <c r="Y301" s="8" t="str">
        <f ca="1">IF(A301="","",IF(H301&lt;&gt;"Agendado","",IF(A301&lt;TODAY(),"AGENDAMENTO PASSADO",IF(A301=TODAY(),"HOJE",IF(A301=TODAY()+1,IF(I301="Pendente","AMANHÃ - CONFIRMAR","AMANHÃ"),IF(A301&lt;=TODAY()+CONFIG!$B$5,"PRÓXIMOS "&amp;CONFIG!$B$5&amp;" DIAS",""))))))</f>
        <v/>
      </c>
      <c r="Z301" s="11" t="str">
        <f t="shared" si="29"/>
        <v/>
      </c>
    </row>
    <row r="302" spans="1:26">
      <c r="A302" s="4"/>
      <c r="B302" s="5"/>
      <c r="C302" s="1"/>
      <c r="D302" s="1"/>
      <c r="E302" s="1"/>
      <c r="F302" s="1"/>
      <c r="G302" s="1"/>
      <c r="H302" s="1"/>
      <c r="I302" s="1"/>
      <c r="J302" s="6" t="str">
        <f>IF(D302="","",IF(COUNTIF(SERVICOS!$A$3:$A$31,D302)=0,"",INDEX(SERVICOS!$C$3:$C$31,MATCH(D302,SERVICOS!$A$3:$A$31,0))))</f>
        <v/>
      </c>
      <c r="K302" s="6" t="str">
        <f>IF(D302="","",IF(COUNTIF(SERVICOS!$A$3:$A$31,D302)=0,"",INDEX(SERVICOS!$D$3:$D$31,MATCH(D302,SERVICOS!$A$3:$A$31,0))))</f>
        <v/>
      </c>
      <c r="L302" s="9" t="str">
        <f t="shared" si="24"/>
        <v/>
      </c>
      <c r="M302" s="9" t="str">
        <f t="shared" si="25"/>
        <v/>
      </c>
      <c r="N302" s="7" t="str">
        <f>IF(D302="","",IF(COUNTIF(SERVICOS!$A$3:$A$31,D302)=0,"",INDEX(SERVICOS!$E$3:$E$31,MATCH(D302,SERVICOS!$A$3:$A$31,0))))</f>
        <v/>
      </c>
      <c r="O302" s="2"/>
      <c r="P302" s="10" t="str">
        <f t="shared" si="26"/>
        <v/>
      </c>
      <c r="Q302" s="2"/>
      <c r="R302" s="10" t="str">
        <f t="shared" si="27"/>
        <v/>
      </c>
      <c r="S302" s="11" t="str">
        <f t="shared" si="28"/>
        <v/>
      </c>
      <c r="T302" s="1"/>
      <c r="U302" s="4"/>
      <c r="V302" s="1"/>
      <c r="W302" s="4"/>
      <c r="X302" s="3"/>
      <c r="Y302" s="8" t="str">
        <f ca="1">IF(A302="","",IF(H302&lt;&gt;"Agendado","",IF(A302&lt;TODAY(),"AGENDAMENTO PASSADO",IF(A302=TODAY(),"HOJE",IF(A302=TODAY()+1,IF(I302="Pendente","AMANHÃ - CONFIRMAR","AMANHÃ"),IF(A302&lt;=TODAY()+CONFIG!$B$5,"PRÓXIMOS "&amp;CONFIG!$B$5&amp;" DIAS",""))))))</f>
        <v/>
      </c>
      <c r="Z302" s="11" t="str">
        <f t="shared" si="29"/>
        <v/>
      </c>
    </row>
    <row r="303" spans="1:26">
      <c r="A303" s="4"/>
      <c r="B303" s="5"/>
      <c r="C303" s="1"/>
      <c r="D303" s="1"/>
      <c r="E303" s="1"/>
      <c r="F303" s="1"/>
      <c r="G303" s="1"/>
      <c r="H303" s="1"/>
      <c r="I303" s="1"/>
      <c r="J303" s="6" t="str">
        <f>IF(D303="","",IF(COUNTIF(SERVICOS!$A$3:$A$31,D303)=0,"",INDEX(SERVICOS!$C$3:$C$31,MATCH(D303,SERVICOS!$A$3:$A$31,0))))</f>
        <v/>
      </c>
      <c r="K303" s="6" t="str">
        <f>IF(D303="","",IF(COUNTIF(SERVICOS!$A$3:$A$31,D303)=0,"",INDEX(SERVICOS!$D$3:$D$31,MATCH(D303,SERVICOS!$A$3:$A$31,0))))</f>
        <v/>
      </c>
      <c r="L303" s="9" t="str">
        <f t="shared" si="24"/>
        <v/>
      </c>
      <c r="M303" s="9" t="str">
        <f t="shared" si="25"/>
        <v/>
      </c>
      <c r="N303" s="7" t="str">
        <f>IF(D303="","",IF(COUNTIF(SERVICOS!$A$3:$A$31,D303)=0,"",INDEX(SERVICOS!$E$3:$E$31,MATCH(D303,SERVICOS!$A$3:$A$31,0))))</f>
        <v/>
      </c>
      <c r="O303" s="2"/>
      <c r="P303" s="10" t="str">
        <f t="shared" si="26"/>
        <v/>
      </c>
      <c r="Q303" s="2"/>
      <c r="R303" s="10" t="str">
        <f t="shared" si="27"/>
        <v/>
      </c>
      <c r="S303" s="11" t="str">
        <f t="shared" si="28"/>
        <v/>
      </c>
      <c r="T303" s="1"/>
      <c r="U303" s="4"/>
      <c r="V303" s="1"/>
      <c r="W303" s="4"/>
      <c r="X303" s="3"/>
      <c r="Y303" s="8" t="str">
        <f ca="1">IF(A303="","",IF(H303&lt;&gt;"Agendado","",IF(A303&lt;TODAY(),"AGENDAMENTO PASSADO",IF(A303=TODAY(),"HOJE",IF(A303=TODAY()+1,IF(I303="Pendente","AMANHÃ - CONFIRMAR","AMANHÃ"),IF(A303&lt;=TODAY()+CONFIG!$B$5,"PRÓXIMOS "&amp;CONFIG!$B$5&amp;" DIAS",""))))))</f>
        <v/>
      </c>
      <c r="Z303" s="11" t="str">
        <f t="shared" si="29"/>
        <v/>
      </c>
    </row>
    <row r="304" spans="1:26">
      <c r="A304" s="4"/>
      <c r="B304" s="5"/>
      <c r="C304" s="1"/>
      <c r="D304" s="1"/>
      <c r="E304" s="1"/>
      <c r="F304" s="1"/>
      <c r="G304" s="1"/>
      <c r="H304" s="1"/>
      <c r="I304" s="1"/>
      <c r="J304" s="6" t="str">
        <f>IF(D304="","",IF(COUNTIF(SERVICOS!$A$3:$A$31,D304)=0,"",INDEX(SERVICOS!$C$3:$C$31,MATCH(D304,SERVICOS!$A$3:$A$31,0))))</f>
        <v/>
      </c>
      <c r="K304" s="6" t="str">
        <f>IF(D304="","",IF(COUNTIF(SERVICOS!$A$3:$A$31,D304)=0,"",INDEX(SERVICOS!$D$3:$D$31,MATCH(D304,SERVICOS!$A$3:$A$31,0))))</f>
        <v/>
      </c>
      <c r="L304" s="9" t="str">
        <f t="shared" si="24"/>
        <v/>
      </c>
      <c r="M304" s="9" t="str">
        <f t="shared" si="25"/>
        <v/>
      </c>
      <c r="N304" s="7" t="str">
        <f>IF(D304="","",IF(COUNTIF(SERVICOS!$A$3:$A$31,D304)=0,"",INDEX(SERVICOS!$E$3:$E$31,MATCH(D304,SERVICOS!$A$3:$A$31,0))))</f>
        <v/>
      </c>
      <c r="O304" s="2"/>
      <c r="P304" s="10" t="str">
        <f t="shared" si="26"/>
        <v/>
      </c>
      <c r="Q304" s="2"/>
      <c r="R304" s="10" t="str">
        <f t="shared" si="27"/>
        <v/>
      </c>
      <c r="S304" s="11" t="str">
        <f t="shared" si="28"/>
        <v/>
      </c>
      <c r="T304" s="1"/>
      <c r="U304" s="4"/>
      <c r="V304" s="1"/>
      <c r="W304" s="4"/>
      <c r="X304" s="3"/>
      <c r="Y304" s="8" t="str">
        <f ca="1">IF(A304="","",IF(H304&lt;&gt;"Agendado","",IF(A304&lt;TODAY(),"AGENDAMENTO PASSADO",IF(A304=TODAY(),"HOJE",IF(A304=TODAY()+1,IF(I304="Pendente","AMANHÃ - CONFIRMAR","AMANHÃ"),IF(A304&lt;=TODAY()+CONFIG!$B$5,"PRÓXIMOS "&amp;CONFIG!$B$5&amp;" DIAS",""))))))</f>
        <v/>
      </c>
      <c r="Z304" s="11" t="str">
        <f t="shared" si="29"/>
        <v/>
      </c>
    </row>
    <row r="305" spans="1:26">
      <c r="A305" s="4"/>
      <c r="B305" s="5"/>
      <c r="C305" s="1"/>
      <c r="D305" s="1"/>
      <c r="E305" s="1"/>
      <c r="F305" s="1"/>
      <c r="G305" s="1"/>
      <c r="H305" s="1"/>
      <c r="I305" s="1"/>
      <c r="J305" s="6" t="str">
        <f>IF(D305="","",IF(COUNTIF(SERVICOS!$A$3:$A$31,D305)=0,"",INDEX(SERVICOS!$C$3:$C$31,MATCH(D305,SERVICOS!$A$3:$A$31,0))))</f>
        <v/>
      </c>
      <c r="K305" s="6" t="str">
        <f>IF(D305="","",IF(COUNTIF(SERVICOS!$A$3:$A$31,D305)=0,"",INDEX(SERVICOS!$D$3:$D$31,MATCH(D305,SERVICOS!$A$3:$A$31,0))))</f>
        <v/>
      </c>
      <c r="L305" s="9" t="str">
        <f t="shared" si="24"/>
        <v/>
      </c>
      <c r="M305" s="9" t="str">
        <f t="shared" si="25"/>
        <v/>
      </c>
      <c r="N305" s="7" t="str">
        <f>IF(D305="","",IF(COUNTIF(SERVICOS!$A$3:$A$31,D305)=0,"",INDEX(SERVICOS!$E$3:$E$31,MATCH(D305,SERVICOS!$A$3:$A$31,0))))</f>
        <v/>
      </c>
      <c r="O305" s="2"/>
      <c r="P305" s="10" t="str">
        <f t="shared" si="26"/>
        <v/>
      </c>
      <c r="Q305" s="2"/>
      <c r="R305" s="10" t="str">
        <f t="shared" si="27"/>
        <v/>
      </c>
      <c r="S305" s="11" t="str">
        <f t="shared" si="28"/>
        <v/>
      </c>
      <c r="T305" s="1"/>
      <c r="U305" s="4"/>
      <c r="V305" s="1"/>
      <c r="W305" s="4"/>
      <c r="X305" s="3"/>
      <c r="Y305" s="8" t="str">
        <f ca="1">IF(A305="","",IF(H305&lt;&gt;"Agendado","",IF(A305&lt;TODAY(),"AGENDAMENTO PASSADO",IF(A305=TODAY(),"HOJE",IF(A305=TODAY()+1,IF(I305="Pendente","AMANHÃ - CONFIRMAR","AMANHÃ"),IF(A305&lt;=TODAY()+CONFIG!$B$5,"PRÓXIMOS "&amp;CONFIG!$B$5&amp;" DIAS",""))))))</f>
        <v/>
      </c>
      <c r="Z305" s="11" t="str">
        <f t="shared" si="29"/>
        <v/>
      </c>
    </row>
    <row r="306" spans="1:26">
      <c r="A306" s="4"/>
      <c r="B306" s="5"/>
      <c r="C306" s="1"/>
      <c r="D306" s="1"/>
      <c r="E306" s="1"/>
      <c r="F306" s="1"/>
      <c r="G306" s="1"/>
      <c r="H306" s="1"/>
      <c r="I306" s="1"/>
      <c r="J306" s="6" t="str">
        <f>IF(D306="","",IF(COUNTIF(SERVICOS!$A$3:$A$31,D306)=0,"",INDEX(SERVICOS!$C$3:$C$31,MATCH(D306,SERVICOS!$A$3:$A$31,0))))</f>
        <v/>
      </c>
      <c r="K306" s="6" t="str">
        <f>IF(D306="","",IF(COUNTIF(SERVICOS!$A$3:$A$31,D306)=0,"",INDEX(SERVICOS!$D$3:$D$31,MATCH(D306,SERVICOS!$A$3:$A$31,0))))</f>
        <v/>
      </c>
      <c r="L306" s="9" t="str">
        <f t="shared" si="24"/>
        <v/>
      </c>
      <c r="M306" s="9" t="str">
        <f t="shared" si="25"/>
        <v/>
      </c>
      <c r="N306" s="7" t="str">
        <f>IF(D306="","",IF(COUNTIF(SERVICOS!$A$3:$A$31,D306)=0,"",INDEX(SERVICOS!$E$3:$E$31,MATCH(D306,SERVICOS!$A$3:$A$31,0))))</f>
        <v/>
      </c>
      <c r="O306" s="2"/>
      <c r="P306" s="10" t="str">
        <f t="shared" si="26"/>
        <v/>
      </c>
      <c r="Q306" s="2"/>
      <c r="R306" s="10" t="str">
        <f t="shared" si="27"/>
        <v/>
      </c>
      <c r="S306" s="11" t="str">
        <f t="shared" si="28"/>
        <v/>
      </c>
      <c r="T306" s="1"/>
      <c r="U306" s="4"/>
      <c r="V306" s="1"/>
      <c r="W306" s="4"/>
      <c r="X306" s="3"/>
      <c r="Y306" s="8" t="str">
        <f ca="1">IF(A306="","",IF(H306&lt;&gt;"Agendado","",IF(A306&lt;TODAY(),"AGENDAMENTO PASSADO",IF(A306=TODAY(),"HOJE",IF(A306=TODAY()+1,IF(I306="Pendente","AMANHÃ - CONFIRMAR","AMANHÃ"),IF(A306&lt;=TODAY()+CONFIG!$B$5,"PRÓXIMOS "&amp;CONFIG!$B$5&amp;" DIAS",""))))))</f>
        <v/>
      </c>
      <c r="Z306" s="11" t="str">
        <f t="shared" si="29"/>
        <v/>
      </c>
    </row>
    <row r="307" spans="1:26">
      <c r="A307" s="4"/>
      <c r="B307" s="5"/>
      <c r="C307" s="1"/>
      <c r="D307" s="1"/>
      <c r="E307" s="1"/>
      <c r="F307" s="1"/>
      <c r="G307" s="1"/>
      <c r="H307" s="1"/>
      <c r="I307" s="1"/>
      <c r="J307" s="6" t="str">
        <f>IF(D307="","",IF(COUNTIF(SERVICOS!$A$3:$A$31,D307)=0,"",INDEX(SERVICOS!$C$3:$C$31,MATCH(D307,SERVICOS!$A$3:$A$31,0))))</f>
        <v/>
      </c>
      <c r="K307" s="6" t="str">
        <f>IF(D307="","",IF(COUNTIF(SERVICOS!$A$3:$A$31,D307)=0,"",INDEX(SERVICOS!$D$3:$D$31,MATCH(D307,SERVICOS!$A$3:$A$31,0))))</f>
        <v/>
      </c>
      <c r="L307" s="9" t="str">
        <f t="shared" si="24"/>
        <v/>
      </c>
      <c r="M307" s="9" t="str">
        <f t="shared" si="25"/>
        <v/>
      </c>
      <c r="N307" s="7" t="str">
        <f>IF(D307="","",IF(COUNTIF(SERVICOS!$A$3:$A$31,D307)=0,"",INDEX(SERVICOS!$E$3:$E$31,MATCH(D307,SERVICOS!$A$3:$A$31,0))))</f>
        <v/>
      </c>
      <c r="O307" s="2"/>
      <c r="P307" s="10" t="str">
        <f t="shared" si="26"/>
        <v/>
      </c>
      <c r="Q307" s="2"/>
      <c r="R307" s="10" t="str">
        <f t="shared" si="27"/>
        <v/>
      </c>
      <c r="S307" s="11" t="str">
        <f t="shared" si="28"/>
        <v/>
      </c>
      <c r="T307" s="1"/>
      <c r="U307" s="4"/>
      <c r="V307" s="1"/>
      <c r="W307" s="4"/>
      <c r="X307" s="3"/>
      <c r="Y307" s="8" t="str">
        <f ca="1">IF(A307="","",IF(H307&lt;&gt;"Agendado","",IF(A307&lt;TODAY(),"AGENDAMENTO PASSADO",IF(A307=TODAY(),"HOJE",IF(A307=TODAY()+1,IF(I307="Pendente","AMANHÃ - CONFIRMAR","AMANHÃ"),IF(A307&lt;=TODAY()+CONFIG!$B$5,"PRÓXIMOS "&amp;CONFIG!$B$5&amp;" DIAS",""))))))</f>
        <v/>
      </c>
      <c r="Z307" s="11" t="str">
        <f t="shared" si="29"/>
        <v/>
      </c>
    </row>
    <row r="308" spans="1:26">
      <c r="A308" s="4"/>
      <c r="B308" s="5"/>
      <c r="C308" s="1"/>
      <c r="D308" s="1"/>
      <c r="E308" s="1"/>
      <c r="F308" s="1"/>
      <c r="G308" s="1"/>
      <c r="H308" s="1"/>
      <c r="I308" s="1"/>
      <c r="J308" s="6" t="str">
        <f>IF(D308="","",IF(COUNTIF(SERVICOS!$A$3:$A$31,D308)=0,"",INDEX(SERVICOS!$C$3:$C$31,MATCH(D308,SERVICOS!$A$3:$A$31,0))))</f>
        <v/>
      </c>
      <c r="K308" s="6" t="str">
        <f>IF(D308="","",IF(COUNTIF(SERVICOS!$A$3:$A$31,D308)=0,"",INDEX(SERVICOS!$D$3:$D$31,MATCH(D308,SERVICOS!$A$3:$A$31,0))))</f>
        <v/>
      </c>
      <c r="L308" s="9" t="str">
        <f t="shared" si="24"/>
        <v/>
      </c>
      <c r="M308" s="9" t="str">
        <f t="shared" si="25"/>
        <v/>
      </c>
      <c r="N308" s="7" t="str">
        <f>IF(D308="","",IF(COUNTIF(SERVICOS!$A$3:$A$31,D308)=0,"",INDEX(SERVICOS!$E$3:$E$31,MATCH(D308,SERVICOS!$A$3:$A$31,0))))</f>
        <v/>
      </c>
      <c r="O308" s="2"/>
      <c r="P308" s="10" t="str">
        <f t="shared" si="26"/>
        <v/>
      </c>
      <c r="Q308" s="2"/>
      <c r="R308" s="10" t="str">
        <f t="shared" si="27"/>
        <v/>
      </c>
      <c r="S308" s="11" t="str">
        <f t="shared" si="28"/>
        <v/>
      </c>
      <c r="T308" s="1"/>
      <c r="U308" s="4"/>
      <c r="V308" s="1"/>
      <c r="W308" s="4"/>
      <c r="X308" s="3"/>
      <c r="Y308" s="8" t="str">
        <f ca="1">IF(A308="","",IF(H308&lt;&gt;"Agendado","",IF(A308&lt;TODAY(),"AGENDAMENTO PASSADO",IF(A308=TODAY(),"HOJE",IF(A308=TODAY()+1,IF(I308="Pendente","AMANHÃ - CONFIRMAR","AMANHÃ"),IF(A308&lt;=TODAY()+CONFIG!$B$5,"PRÓXIMOS "&amp;CONFIG!$B$5&amp;" DIAS",""))))))</f>
        <v/>
      </c>
      <c r="Z308" s="11" t="str">
        <f t="shared" si="29"/>
        <v/>
      </c>
    </row>
    <row r="309" spans="1:26">
      <c r="A309" s="4"/>
      <c r="B309" s="5"/>
      <c r="C309" s="1"/>
      <c r="D309" s="1"/>
      <c r="E309" s="1"/>
      <c r="F309" s="1"/>
      <c r="G309" s="1"/>
      <c r="H309" s="1"/>
      <c r="I309" s="1"/>
      <c r="J309" s="6" t="str">
        <f>IF(D309="","",IF(COUNTIF(SERVICOS!$A$3:$A$31,D309)=0,"",INDEX(SERVICOS!$C$3:$C$31,MATCH(D309,SERVICOS!$A$3:$A$31,0))))</f>
        <v/>
      </c>
      <c r="K309" s="6" t="str">
        <f>IF(D309="","",IF(COUNTIF(SERVICOS!$A$3:$A$31,D309)=0,"",INDEX(SERVICOS!$D$3:$D$31,MATCH(D309,SERVICOS!$A$3:$A$31,0))))</f>
        <v/>
      </c>
      <c r="L309" s="9" t="str">
        <f t="shared" si="24"/>
        <v/>
      </c>
      <c r="M309" s="9" t="str">
        <f t="shared" si="25"/>
        <v/>
      </c>
      <c r="N309" s="7" t="str">
        <f>IF(D309="","",IF(COUNTIF(SERVICOS!$A$3:$A$31,D309)=0,"",INDEX(SERVICOS!$E$3:$E$31,MATCH(D309,SERVICOS!$A$3:$A$31,0))))</f>
        <v/>
      </c>
      <c r="O309" s="2"/>
      <c r="P309" s="10" t="str">
        <f t="shared" si="26"/>
        <v/>
      </c>
      <c r="Q309" s="2"/>
      <c r="R309" s="10" t="str">
        <f t="shared" si="27"/>
        <v/>
      </c>
      <c r="S309" s="11" t="str">
        <f t="shared" si="28"/>
        <v/>
      </c>
      <c r="T309" s="1"/>
      <c r="U309" s="4"/>
      <c r="V309" s="1"/>
      <c r="W309" s="4"/>
      <c r="X309" s="3"/>
      <c r="Y309" s="8" t="str">
        <f ca="1">IF(A309="","",IF(H309&lt;&gt;"Agendado","",IF(A309&lt;TODAY(),"AGENDAMENTO PASSADO",IF(A309=TODAY(),"HOJE",IF(A309=TODAY()+1,IF(I309="Pendente","AMANHÃ - CONFIRMAR","AMANHÃ"),IF(A309&lt;=TODAY()+CONFIG!$B$5,"PRÓXIMOS "&amp;CONFIG!$B$5&amp;" DIAS",""))))))</f>
        <v/>
      </c>
      <c r="Z309" s="11" t="str">
        <f t="shared" si="29"/>
        <v/>
      </c>
    </row>
    <row r="310" spans="1:26">
      <c r="A310" s="4"/>
      <c r="B310" s="5"/>
      <c r="C310" s="1"/>
      <c r="D310" s="1"/>
      <c r="E310" s="1"/>
      <c r="F310" s="1"/>
      <c r="G310" s="1"/>
      <c r="H310" s="1"/>
      <c r="I310" s="1"/>
      <c r="J310" s="6" t="str">
        <f>IF(D310="","",IF(COUNTIF(SERVICOS!$A$3:$A$31,D310)=0,"",INDEX(SERVICOS!$C$3:$C$31,MATCH(D310,SERVICOS!$A$3:$A$31,0))))</f>
        <v/>
      </c>
      <c r="K310" s="6" t="str">
        <f>IF(D310="","",IF(COUNTIF(SERVICOS!$A$3:$A$31,D310)=0,"",INDEX(SERVICOS!$D$3:$D$31,MATCH(D310,SERVICOS!$A$3:$A$31,0))))</f>
        <v/>
      </c>
      <c r="L310" s="9" t="str">
        <f t="shared" si="24"/>
        <v/>
      </c>
      <c r="M310" s="9" t="str">
        <f t="shared" si="25"/>
        <v/>
      </c>
      <c r="N310" s="7" t="str">
        <f>IF(D310="","",IF(COUNTIF(SERVICOS!$A$3:$A$31,D310)=0,"",INDEX(SERVICOS!$E$3:$E$31,MATCH(D310,SERVICOS!$A$3:$A$31,0))))</f>
        <v/>
      </c>
      <c r="O310" s="2"/>
      <c r="P310" s="10" t="str">
        <f t="shared" si="26"/>
        <v/>
      </c>
      <c r="Q310" s="2"/>
      <c r="R310" s="10" t="str">
        <f t="shared" si="27"/>
        <v/>
      </c>
      <c r="S310" s="11" t="str">
        <f t="shared" si="28"/>
        <v/>
      </c>
      <c r="T310" s="1"/>
      <c r="U310" s="4"/>
      <c r="V310" s="1"/>
      <c r="W310" s="4"/>
      <c r="X310" s="3"/>
      <c r="Y310" s="8" t="str">
        <f ca="1">IF(A310="","",IF(H310&lt;&gt;"Agendado","",IF(A310&lt;TODAY(),"AGENDAMENTO PASSADO",IF(A310=TODAY(),"HOJE",IF(A310=TODAY()+1,IF(I310="Pendente","AMANHÃ - CONFIRMAR","AMANHÃ"),IF(A310&lt;=TODAY()+CONFIG!$B$5,"PRÓXIMOS "&amp;CONFIG!$B$5&amp;" DIAS",""))))))</f>
        <v/>
      </c>
      <c r="Z310" s="11" t="str">
        <f t="shared" si="29"/>
        <v/>
      </c>
    </row>
    <row r="311" spans="1:26">
      <c r="A311" s="4"/>
      <c r="B311" s="5"/>
      <c r="C311" s="1"/>
      <c r="D311" s="1"/>
      <c r="E311" s="1"/>
      <c r="F311" s="1"/>
      <c r="G311" s="1"/>
      <c r="H311" s="1"/>
      <c r="I311" s="1"/>
      <c r="J311" s="6" t="str">
        <f>IF(D311="","",IF(COUNTIF(SERVICOS!$A$3:$A$31,D311)=0,"",INDEX(SERVICOS!$C$3:$C$31,MATCH(D311,SERVICOS!$A$3:$A$31,0))))</f>
        <v/>
      </c>
      <c r="K311" s="6" t="str">
        <f>IF(D311="","",IF(COUNTIF(SERVICOS!$A$3:$A$31,D311)=0,"",INDEX(SERVICOS!$D$3:$D$31,MATCH(D311,SERVICOS!$A$3:$A$31,0))))</f>
        <v/>
      </c>
      <c r="L311" s="9" t="str">
        <f t="shared" si="24"/>
        <v/>
      </c>
      <c r="M311" s="9" t="str">
        <f t="shared" si="25"/>
        <v/>
      </c>
      <c r="N311" s="7" t="str">
        <f>IF(D311="","",IF(COUNTIF(SERVICOS!$A$3:$A$31,D311)=0,"",INDEX(SERVICOS!$E$3:$E$31,MATCH(D311,SERVICOS!$A$3:$A$31,0))))</f>
        <v/>
      </c>
      <c r="O311" s="2"/>
      <c r="P311" s="10" t="str">
        <f t="shared" si="26"/>
        <v/>
      </c>
      <c r="Q311" s="2"/>
      <c r="R311" s="10" t="str">
        <f t="shared" si="27"/>
        <v/>
      </c>
      <c r="S311" s="11" t="str">
        <f t="shared" si="28"/>
        <v/>
      </c>
      <c r="T311" s="1"/>
      <c r="U311" s="4"/>
      <c r="V311" s="1"/>
      <c r="W311" s="4"/>
      <c r="X311" s="3"/>
      <c r="Y311" s="8" t="str">
        <f ca="1">IF(A311="","",IF(H311&lt;&gt;"Agendado","",IF(A311&lt;TODAY(),"AGENDAMENTO PASSADO",IF(A311=TODAY(),"HOJE",IF(A311=TODAY()+1,IF(I311="Pendente","AMANHÃ - CONFIRMAR","AMANHÃ"),IF(A311&lt;=TODAY()+CONFIG!$B$5,"PRÓXIMOS "&amp;CONFIG!$B$5&amp;" DIAS",""))))))</f>
        <v/>
      </c>
      <c r="Z311" s="11" t="str">
        <f t="shared" si="29"/>
        <v/>
      </c>
    </row>
    <row r="312" spans="1:26">
      <c r="A312" s="4"/>
      <c r="B312" s="5"/>
      <c r="C312" s="1"/>
      <c r="D312" s="1"/>
      <c r="E312" s="1"/>
      <c r="F312" s="1"/>
      <c r="G312" s="1"/>
      <c r="H312" s="1"/>
      <c r="I312" s="1"/>
      <c r="J312" s="6" t="str">
        <f>IF(D312="","",IF(COUNTIF(SERVICOS!$A$3:$A$31,D312)=0,"",INDEX(SERVICOS!$C$3:$C$31,MATCH(D312,SERVICOS!$A$3:$A$31,0))))</f>
        <v/>
      </c>
      <c r="K312" s="6" t="str">
        <f>IF(D312="","",IF(COUNTIF(SERVICOS!$A$3:$A$31,D312)=0,"",INDEX(SERVICOS!$D$3:$D$31,MATCH(D312,SERVICOS!$A$3:$A$31,0))))</f>
        <v/>
      </c>
      <c r="L312" s="9" t="str">
        <f t="shared" si="24"/>
        <v/>
      </c>
      <c r="M312" s="9" t="str">
        <f t="shared" si="25"/>
        <v/>
      </c>
      <c r="N312" s="7" t="str">
        <f>IF(D312="","",IF(COUNTIF(SERVICOS!$A$3:$A$31,D312)=0,"",INDEX(SERVICOS!$E$3:$E$31,MATCH(D312,SERVICOS!$A$3:$A$31,0))))</f>
        <v/>
      </c>
      <c r="O312" s="2"/>
      <c r="P312" s="10" t="str">
        <f t="shared" si="26"/>
        <v/>
      </c>
      <c r="Q312" s="2"/>
      <c r="R312" s="10" t="str">
        <f t="shared" si="27"/>
        <v/>
      </c>
      <c r="S312" s="11" t="str">
        <f t="shared" si="28"/>
        <v/>
      </c>
      <c r="T312" s="1"/>
      <c r="U312" s="4"/>
      <c r="V312" s="1"/>
      <c r="W312" s="4"/>
      <c r="X312" s="3"/>
      <c r="Y312" s="8" t="str">
        <f ca="1">IF(A312="","",IF(H312&lt;&gt;"Agendado","",IF(A312&lt;TODAY(),"AGENDAMENTO PASSADO",IF(A312=TODAY(),"HOJE",IF(A312=TODAY()+1,IF(I312="Pendente","AMANHÃ - CONFIRMAR","AMANHÃ"),IF(A312&lt;=TODAY()+CONFIG!$B$5,"PRÓXIMOS "&amp;CONFIG!$B$5&amp;" DIAS",""))))))</f>
        <v/>
      </c>
      <c r="Z312" s="11" t="str">
        <f t="shared" si="29"/>
        <v/>
      </c>
    </row>
    <row r="313" spans="1:26">
      <c r="A313" s="4"/>
      <c r="B313" s="5"/>
      <c r="C313" s="1"/>
      <c r="D313" s="1"/>
      <c r="E313" s="1"/>
      <c r="F313" s="1"/>
      <c r="G313" s="1"/>
      <c r="H313" s="1"/>
      <c r="I313" s="1"/>
      <c r="J313" s="6" t="str">
        <f>IF(D313="","",IF(COUNTIF(SERVICOS!$A$3:$A$31,D313)=0,"",INDEX(SERVICOS!$C$3:$C$31,MATCH(D313,SERVICOS!$A$3:$A$31,0))))</f>
        <v/>
      </c>
      <c r="K313" s="6" t="str">
        <f>IF(D313="","",IF(COUNTIF(SERVICOS!$A$3:$A$31,D313)=0,"",INDEX(SERVICOS!$D$3:$D$31,MATCH(D313,SERVICOS!$A$3:$A$31,0))))</f>
        <v/>
      </c>
      <c r="L313" s="9" t="str">
        <f t="shared" si="24"/>
        <v/>
      </c>
      <c r="M313" s="9" t="str">
        <f t="shared" si="25"/>
        <v/>
      </c>
      <c r="N313" s="7" t="str">
        <f>IF(D313="","",IF(COUNTIF(SERVICOS!$A$3:$A$31,D313)=0,"",INDEX(SERVICOS!$E$3:$E$31,MATCH(D313,SERVICOS!$A$3:$A$31,0))))</f>
        <v/>
      </c>
      <c r="O313" s="2"/>
      <c r="P313" s="10" t="str">
        <f t="shared" si="26"/>
        <v/>
      </c>
      <c r="Q313" s="2"/>
      <c r="R313" s="10" t="str">
        <f t="shared" si="27"/>
        <v/>
      </c>
      <c r="S313" s="11" t="str">
        <f t="shared" si="28"/>
        <v/>
      </c>
      <c r="T313" s="1"/>
      <c r="U313" s="4"/>
      <c r="V313" s="1"/>
      <c r="W313" s="4"/>
      <c r="X313" s="3"/>
      <c r="Y313" s="8" t="str">
        <f ca="1">IF(A313="","",IF(H313&lt;&gt;"Agendado","",IF(A313&lt;TODAY(),"AGENDAMENTO PASSADO",IF(A313=TODAY(),"HOJE",IF(A313=TODAY()+1,IF(I313="Pendente","AMANHÃ - CONFIRMAR","AMANHÃ"),IF(A313&lt;=TODAY()+CONFIG!$B$5,"PRÓXIMOS "&amp;CONFIG!$B$5&amp;" DIAS",""))))))</f>
        <v/>
      </c>
      <c r="Z313" s="11" t="str">
        <f t="shared" si="29"/>
        <v/>
      </c>
    </row>
    <row r="314" spans="1:26">
      <c r="A314" s="4"/>
      <c r="B314" s="5"/>
      <c r="C314" s="1"/>
      <c r="D314" s="1"/>
      <c r="E314" s="1"/>
      <c r="F314" s="1"/>
      <c r="G314" s="1"/>
      <c r="H314" s="1"/>
      <c r="I314" s="1"/>
      <c r="J314" s="6" t="str">
        <f>IF(D314="","",IF(COUNTIF(SERVICOS!$A$3:$A$31,D314)=0,"",INDEX(SERVICOS!$C$3:$C$31,MATCH(D314,SERVICOS!$A$3:$A$31,0))))</f>
        <v/>
      </c>
      <c r="K314" s="6" t="str">
        <f>IF(D314="","",IF(COUNTIF(SERVICOS!$A$3:$A$31,D314)=0,"",INDEX(SERVICOS!$D$3:$D$31,MATCH(D314,SERVICOS!$A$3:$A$31,0))))</f>
        <v/>
      </c>
      <c r="L314" s="9" t="str">
        <f t="shared" si="24"/>
        <v/>
      </c>
      <c r="M314" s="9" t="str">
        <f t="shared" si="25"/>
        <v/>
      </c>
      <c r="N314" s="7" t="str">
        <f>IF(D314="","",IF(COUNTIF(SERVICOS!$A$3:$A$31,D314)=0,"",INDEX(SERVICOS!$E$3:$E$31,MATCH(D314,SERVICOS!$A$3:$A$31,0))))</f>
        <v/>
      </c>
      <c r="O314" s="2"/>
      <c r="P314" s="10" t="str">
        <f t="shared" si="26"/>
        <v/>
      </c>
      <c r="Q314" s="2"/>
      <c r="R314" s="10" t="str">
        <f t="shared" si="27"/>
        <v/>
      </c>
      <c r="S314" s="11" t="str">
        <f t="shared" si="28"/>
        <v/>
      </c>
      <c r="T314" s="1"/>
      <c r="U314" s="4"/>
      <c r="V314" s="1"/>
      <c r="W314" s="4"/>
      <c r="X314" s="3"/>
      <c r="Y314" s="8" t="str">
        <f ca="1">IF(A314="","",IF(H314&lt;&gt;"Agendado","",IF(A314&lt;TODAY(),"AGENDAMENTO PASSADO",IF(A314=TODAY(),"HOJE",IF(A314=TODAY()+1,IF(I314="Pendente","AMANHÃ - CONFIRMAR","AMANHÃ"),IF(A314&lt;=TODAY()+CONFIG!$B$5,"PRÓXIMOS "&amp;CONFIG!$B$5&amp;" DIAS",""))))))</f>
        <v/>
      </c>
      <c r="Z314" s="11" t="str">
        <f t="shared" si="29"/>
        <v/>
      </c>
    </row>
    <row r="315" spans="1:26">
      <c r="A315" s="4"/>
      <c r="B315" s="5"/>
      <c r="C315" s="1"/>
      <c r="D315" s="1"/>
      <c r="E315" s="1"/>
      <c r="F315" s="1"/>
      <c r="G315" s="1"/>
      <c r="H315" s="1"/>
      <c r="I315" s="1"/>
      <c r="J315" s="6" t="str">
        <f>IF(D315="","",IF(COUNTIF(SERVICOS!$A$3:$A$31,D315)=0,"",INDEX(SERVICOS!$C$3:$C$31,MATCH(D315,SERVICOS!$A$3:$A$31,0))))</f>
        <v/>
      </c>
      <c r="K315" s="6" t="str">
        <f>IF(D315="","",IF(COUNTIF(SERVICOS!$A$3:$A$31,D315)=0,"",INDEX(SERVICOS!$D$3:$D$31,MATCH(D315,SERVICOS!$A$3:$A$31,0))))</f>
        <v/>
      </c>
      <c r="L315" s="9" t="str">
        <f t="shared" si="24"/>
        <v/>
      </c>
      <c r="M315" s="9" t="str">
        <f t="shared" si="25"/>
        <v/>
      </c>
      <c r="N315" s="7" t="str">
        <f>IF(D315="","",IF(COUNTIF(SERVICOS!$A$3:$A$31,D315)=0,"",INDEX(SERVICOS!$E$3:$E$31,MATCH(D315,SERVICOS!$A$3:$A$31,0))))</f>
        <v/>
      </c>
      <c r="O315" s="2"/>
      <c r="P315" s="10" t="str">
        <f t="shared" si="26"/>
        <v/>
      </c>
      <c r="Q315" s="2"/>
      <c r="R315" s="10" t="str">
        <f t="shared" si="27"/>
        <v/>
      </c>
      <c r="S315" s="11" t="str">
        <f t="shared" si="28"/>
        <v/>
      </c>
      <c r="T315" s="1"/>
      <c r="U315" s="4"/>
      <c r="V315" s="1"/>
      <c r="W315" s="4"/>
      <c r="X315" s="3"/>
      <c r="Y315" s="8" t="str">
        <f ca="1">IF(A315="","",IF(H315&lt;&gt;"Agendado","",IF(A315&lt;TODAY(),"AGENDAMENTO PASSADO",IF(A315=TODAY(),"HOJE",IF(A315=TODAY()+1,IF(I315="Pendente","AMANHÃ - CONFIRMAR","AMANHÃ"),IF(A315&lt;=TODAY()+CONFIG!$B$5,"PRÓXIMOS "&amp;CONFIG!$B$5&amp;" DIAS",""))))))</f>
        <v/>
      </c>
      <c r="Z315" s="11" t="str">
        <f t="shared" si="29"/>
        <v/>
      </c>
    </row>
    <row r="316" spans="1:26">
      <c r="A316" s="4"/>
      <c r="B316" s="5"/>
      <c r="C316" s="1"/>
      <c r="D316" s="1"/>
      <c r="E316" s="1"/>
      <c r="F316" s="1"/>
      <c r="G316" s="1"/>
      <c r="H316" s="1"/>
      <c r="I316" s="1"/>
      <c r="J316" s="6" t="str">
        <f>IF(D316="","",IF(COUNTIF(SERVICOS!$A$3:$A$31,D316)=0,"",INDEX(SERVICOS!$C$3:$C$31,MATCH(D316,SERVICOS!$A$3:$A$31,0))))</f>
        <v/>
      </c>
      <c r="K316" s="6" t="str">
        <f>IF(D316="","",IF(COUNTIF(SERVICOS!$A$3:$A$31,D316)=0,"",INDEX(SERVICOS!$D$3:$D$31,MATCH(D316,SERVICOS!$A$3:$A$31,0))))</f>
        <v/>
      </c>
      <c r="L316" s="9" t="str">
        <f t="shared" si="24"/>
        <v/>
      </c>
      <c r="M316" s="9" t="str">
        <f t="shared" si="25"/>
        <v/>
      </c>
      <c r="N316" s="7" t="str">
        <f>IF(D316="","",IF(COUNTIF(SERVICOS!$A$3:$A$31,D316)=0,"",INDEX(SERVICOS!$E$3:$E$31,MATCH(D316,SERVICOS!$A$3:$A$31,0))))</f>
        <v/>
      </c>
      <c r="O316" s="2"/>
      <c r="P316" s="10" t="str">
        <f t="shared" si="26"/>
        <v/>
      </c>
      <c r="Q316" s="2"/>
      <c r="R316" s="10" t="str">
        <f t="shared" si="27"/>
        <v/>
      </c>
      <c r="S316" s="11" t="str">
        <f t="shared" si="28"/>
        <v/>
      </c>
      <c r="T316" s="1"/>
      <c r="U316" s="4"/>
      <c r="V316" s="1"/>
      <c r="W316" s="4"/>
      <c r="X316" s="3"/>
      <c r="Y316" s="8" t="str">
        <f ca="1">IF(A316="","",IF(H316&lt;&gt;"Agendado","",IF(A316&lt;TODAY(),"AGENDAMENTO PASSADO",IF(A316=TODAY(),"HOJE",IF(A316=TODAY()+1,IF(I316="Pendente","AMANHÃ - CONFIRMAR","AMANHÃ"),IF(A316&lt;=TODAY()+CONFIG!$B$5,"PRÓXIMOS "&amp;CONFIG!$B$5&amp;" DIAS",""))))))</f>
        <v/>
      </c>
      <c r="Z316" s="11" t="str">
        <f t="shared" si="29"/>
        <v/>
      </c>
    </row>
    <row r="317" spans="1:26">
      <c r="A317" s="4"/>
      <c r="B317" s="5"/>
      <c r="C317" s="1"/>
      <c r="D317" s="1"/>
      <c r="E317" s="1"/>
      <c r="F317" s="1"/>
      <c r="G317" s="1"/>
      <c r="H317" s="1"/>
      <c r="I317" s="1"/>
      <c r="J317" s="6" t="str">
        <f>IF(D317="","",IF(COUNTIF(SERVICOS!$A$3:$A$31,D317)=0,"",INDEX(SERVICOS!$C$3:$C$31,MATCH(D317,SERVICOS!$A$3:$A$31,0))))</f>
        <v/>
      </c>
      <c r="K317" s="6" t="str">
        <f>IF(D317="","",IF(COUNTIF(SERVICOS!$A$3:$A$31,D317)=0,"",INDEX(SERVICOS!$D$3:$D$31,MATCH(D317,SERVICOS!$A$3:$A$31,0))))</f>
        <v/>
      </c>
      <c r="L317" s="9" t="str">
        <f t="shared" si="24"/>
        <v/>
      </c>
      <c r="M317" s="9" t="str">
        <f t="shared" si="25"/>
        <v/>
      </c>
      <c r="N317" s="7" t="str">
        <f>IF(D317="","",IF(COUNTIF(SERVICOS!$A$3:$A$31,D317)=0,"",INDEX(SERVICOS!$E$3:$E$31,MATCH(D317,SERVICOS!$A$3:$A$31,0))))</f>
        <v/>
      </c>
      <c r="O317" s="2"/>
      <c r="P317" s="10" t="str">
        <f t="shared" si="26"/>
        <v/>
      </c>
      <c r="Q317" s="2"/>
      <c r="R317" s="10" t="str">
        <f t="shared" si="27"/>
        <v/>
      </c>
      <c r="S317" s="11" t="str">
        <f t="shared" si="28"/>
        <v/>
      </c>
      <c r="T317" s="1"/>
      <c r="U317" s="4"/>
      <c r="V317" s="1"/>
      <c r="W317" s="4"/>
      <c r="X317" s="3"/>
      <c r="Y317" s="8" t="str">
        <f ca="1">IF(A317="","",IF(H317&lt;&gt;"Agendado","",IF(A317&lt;TODAY(),"AGENDAMENTO PASSADO",IF(A317=TODAY(),"HOJE",IF(A317=TODAY()+1,IF(I317="Pendente","AMANHÃ - CONFIRMAR","AMANHÃ"),IF(A317&lt;=TODAY()+CONFIG!$B$5,"PRÓXIMOS "&amp;CONFIG!$B$5&amp;" DIAS",""))))))</f>
        <v/>
      </c>
      <c r="Z317" s="11" t="str">
        <f t="shared" si="29"/>
        <v/>
      </c>
    </row>
    <row r="318" spans="1:26">
      <c r="A318" s="4"/>
      <c r="B318" s="5"/>
      <c r="C318" s="1"/>
      <c r="D318" s="1"/>
      <c r="E318" s="1"/>
      <c r="F318" s="1"/>
      <c r="G318" s="1"/>
      <c r="H318" s="1"/>
      <c r="I318" s="1"/>
      <c r="J318" s="6" t="str">
        <f>IF(D318="","",IF(COUNTIF(SERVICOS!$A$3:$A$31,D318)=0,"",INDEX(SERVICOS!$C$3:$C$31,MATCH(D318,SERVICOS!$A$3:$A$31,0))))</f>
        <v/>
      </c>
      <c r="K318" s="6" t="str">
        <f>IF(D318="","",IF(COUNTIF(SERVICOS!$A$3:$A$31,D318)=0,"",INDEX(SERVICOS!$D$3:$D$31,MATCH(D318,SERVICOS!$A$3:$A$31,0))))</f>
        <v/>
      </c>
      <c r="L318" s="9" t="str">
        <f t="shared" si="24"/>
        <v/>
      </c>
      <c r="M318" s="9" t="str">
        <f t="shared" si="25"/>
        <v/>
      </c>
      <c r="N318" s="7" t="str">
        <f>IF(D318="","",IF(COUNTIF(SERVICOS!$A$3:$A$31,D318)=0,"",INDEX(SERVICOS!$E$3:$E$31,MATCH(D318,SERVICOS!$A$3:$A$31,0))))</f>
        <v/>
      </c>
      <c r="O318" s="2"/>
      <c r="P318" s="10" t="str">
        <f t="shared" si="26"/>
        <v/>
      </c>
      <c r="Q318" s="2"/>
      <c r="R318" s="10" t="str">
        <f t="shared" si="27"/>
        <v/>
      </c>
      <c r="S318" s="11" t="str">
        <f t="shared" si="28"/>
        <v/>
      </c>
      <c r="T318" s="1"/>
      <c r="U318" s="4"/>
      <c r="V318" s="1"/>
      <c r="W318" s="4"/>
      <c r="X318" s="3"/>
      <c r="Y318" s="8" t="str">
        <f ca="1">IF(A318="","",IF(H318&lt;&gt;"Agendado","",IF(A318&lt;TODAY(),"AGENDAMENTO PASSADO",IF(A318=TODAY(),"HOJE",IF(A318=TODAY()+1,IF(I318="Pendente","AMANHÃ - CONFIRMAR","AMANHÃ"),IF(A318&lt;=TODAY()+CONFIG!$B$5,"PRÓXIMOS "&amp;CONFIG!$B$5&amp;" DIAS",""))))))</f>
        <v/>
      </c>
      <c r="Z318" s="11" t="str">
        <f t="shared" si="29"/>
        <v/>
      </c>
    </row>
    <row r="319" spans="1:26">
      <c r="A319" s="4"/>
      <c r="B319" s="5"/>
      <c r="C319" s="1"/>
      <c r="D319" s="1"/>
      <c r="E319" s="1"/>
      <c r="F319" s="1"/>
      <c r="G319" s="1"/>
      <c r="H319" s="1"/>
      <c r="I319" s="1"/>
      <c r="J319" s="6" t="str">
        <f>IF(D319="","",IF(COUNTIF(SERVICOS!$A$3:$A$31,D319)=0,"",INDEX(SERVICOS!$C$3:$C$31,MATCH(D319,SERVICOS!$A$3:$A$31,0))))</f>
        <v/>
      </c>
      <c r="K319" s="6" t="str">
        <f>IF(D319="","",IF(COUNTIF(SERVICOS!$A$3:$A$31,D319)=0,"",INDEX(SERVICOS!$D$3:$D$31,MATCH(D319,SERVICOS!$A$3:$A$31,0))))</f>
        <v/>
      </c>
      <c r="L319" s="9" t="str">
        <f t="shared" si="24"/>
        <v/>
      </c>
      <c r="M319" s="9" t="str">
        <f t="shared" si="25"/>
        <v/>
      </c>
      <c r="N319" s="7" t="str">
        <f>IF(D319="","",IF(COUNTIF(SERVICOS!$A$3:$A$31,D319)=0,"",INDEX(SERVICOS!$E$3:$E$31,MATCH(D319,SERVICOS!$A$3:$A$31,0))))</f>
        <v/>
      </c>
      <c r="O319" s="2"/>
      <c r="P319" s="10" t="str">
        <f t="shared" si="26"/>
        <v/>
      </c>
      <c r="Q319" s="2"/>
      <c r="R319" s="10" t="str">
        <f t="shared" si="27"/>
        <v/>
      </c>
      <c r="S319" s="11" t="str">
        <f t="shared" si="28"/>
        <v/>
      </c>
      <c r="T319" s="1"/>
      <c r="U319" s="4"/>
      <c r="V319" s="1"/>
      <c r="W319" s="4"/>
      <c r="X319" s="3"/>
      <c r="Y319" s="8" t="str">
        <f ca="1">IF(A319="","",IF(H319&lt;&gt;"Agendado","",IF(A319&lt;TODAY(),"AGENDAMENTO PASSADO",IF(A319=TODAY(),"HOJE",IF(A319=TODAY()+1,IF(I319="Pendente","AMANHÃ - CONFIRMAR","AMANHÃ"),IF(A319&lt;=TODAY()+CONFIG!$B$5,"PRÓXIMOS "&amp;CONFIG!$B$5&amp;" DIAS",""))))))</f>
        <v/>
      </c>
      <c r="Z319" s="11" t="str">
        <f t="shared" si="29"/>
        <v/>
      </c>
    </row>
    <row r="320" spans="1:26">
      <c r="A320" s="4"/>
      <c r="B320" s="5"/>
      <c r="C320" s="1"/>
      <c r="D320" s="1"/>
      <c r="E320" s="1"/>
      <c r="F320" s="1"/>
      <c r="G320" s="1"/>
      <c r="H320" s="1"/>
      <c r="I320" s="1"/>
      <c r="J320" s="6" t="str">
        <f>IF(D320="","",IF(COUNTIF(SERVICOS!$A$3:$A$31,D320)=0,"",INDEX(SERVICOS!$C$3:$C$31,MATCH(D320,SERVICOS!$A$3:$A$31,0))))</f>
        <v/>
      </c>
      <c r="K320" s="6" t="str">
        <f>IF(D320="","",IF(COUNTIF(SERVICOS!$A$3:$A$31,D320)=0,"",INDEX(SERVICOS!$D$3:$D$31,MATCH(D320,SERVICOS!$A$3:$A$31,0))))</f>
        <v/>
      </c>
      <c r="L320" s="9" t="str">
        <f t="shared" si="24"/>
        <v/>
      </c>
      <c r="M320" s="9" t="str">
        <f t="shared" si="25"/>
        <v/>
      </c>
      <c r="N320" s="7" t="str">
        <f>IF(D320="","",IF(COUNTIF(SERVICOS!$A$3:$A$31,D320)=0,"",INDEX(SERVICOS!$E$3:$E$31,MATCH(D320,SERVICOS!$A$3:$A$31,0))))</f>
        <v/>
      </c>
      <c r="O320" s="2"/>
      <c r="P320" s="10" t="str">
        <f t="shared" si="26"/>
        <v/>
      </c>
      <c r="Q320" s="2"/>
      <c r="R320" s="10" t="str">
        <f t="shared" si="27"/>
        <v/>
      </c>
      <c r="S320" s="11" t="str">
        <f t="shared" si="28"/>
        <v/>
      </c>
      <c r="T320" s="1"/>
      <c r="U320" s="4"/>
      <c r="V320" s="1"/>
      <c r="W320" s="4"/>
      <c r="X320" s="3"/>
      <c r="Y320" s="8" t="str">
        <f ca="1">IF(A320="","",IF(H320&lt;&gt;"Agendado","",IF(A320&lt;TODAY(),"AGENDAMENTO PASSADO",IF(A320=TODAY(),"HOJE",IF(A320=TODAY()+1,IF(I320="Pendente","AMANHÃ - CONFIRMAR","AMANHÃ"),IF(A320&lt;=TODAY()+CONFIG!$B$5,"PRÓXIMOS "&amp;CONFIG!$B$5&amp;" DIAS",""))))))</f>
        <v/>
      </c>
      <c r="Z320" s="11" t="str">
        <f t="shared" si="29"/>
        <v/>
      </c>
    </row>
    <row r="321" spans="1:26">
      <c r="A321" s="4"/>
      <c r="B321" s="5"/>
      <c r="C321" s="1"/>
      <c r="D321" s="1"/>
      <c r="E321" s="1"/>
      <c r="F321" s="1"/>
      <c r="G321" s="1"/>
      <c r="H321" s="1"/>
      <c r="I321" s="1"/>
      <c r="J321" s="6" t="str">
        <f>IF(D321="","",IF(COUNTIF(SERVICOS!$A$3:$A$31,D321)=0,"",INDEX(SERVICOS!$C$3:$C$31,MATCH(D321,SERVICOS!$A$3:$A$31,0))))</f>
        <v/>
      </c>
      <c r="K321" s="6" t="str">
        <f>IF(D321="","",IF(COUNTIF(SERVICOS!$A$3:$A$31,D321)=0,"",INDEX(SERVICOS!$D$3:$D$31,MATCH(D321,SERVICOS!$A$3:$A$31,0))))</f>
        <v/>
      </c>
      <c r="L321" s="9" t="str">
        <f t="shared" si="24"/>
        <v/>
      </c>
      <c r="M321" s="9" t="str">
        <f t="shared" si="25"/>
        <v/>
      </c>
      <c r="N321" s="7" t="str">
        <f>IF(D321="","",IF(COUNTIF(SERVICOS!$A$3:$A$31,D321)=0,"",INDEX(SERVICOS!$E$3:$E$31,MATCH(D321,SERVICOS!$A$3:$A$31,0))))</f>
        <v/>
      </c>
      <c r="O321" s="2"/>
      <c r="P321" s="10" t="str">
        <f t="shared" si="26"/>
        <v/>
      </c>
      <c r="Q321" s="2"/>
      <c r="R321" s="10" t="str">
        <f t="shared" si="27"/>
        <v/>
      </c>
      <c r="S321" s="11" t="str">
        <f t="shared" si="28"/>
        <v/>
      </c>
      <c r="T321" s="1"/>
      <c r="U321" s="4"/>
      <c r="V321" s="1"/>
      <c r="W321" s="4"/>
      <c r="X321" s="3"/>
      <c r="Y321" s="8" t="str">
        <f ca="1">IF(A321="","",IF(H321&lt;&gt;"Agendado","",IF(A321&lt;TODAY(),"AGENDAMENTO PASSADO",IF(A321=TODAY(),"HOJE",IF(A321=TODAY()+1,IF(I321="Pendente","AMANHÃ - CONFIRMAR","AMANHÃ"),IF(A321&lt;=TODAY()+CONFIG!$B$5,"PRÓXIMOS "&amp;CONFIG!$B$5&amp;" DIAS",""))))))</f>
        <v/>
      </c>
      <c r="Z321" s="11" t="str">
        <f t="shared" si="29"/>
        <v/>
      </c>
    </row>
    <row r="322" spans="1:26">
      <c r="A322" s="4"/>
      <c r="B322" s="5"/>
      <c r="C322" s="1"/>
      <c r="D322" s="1"/>
      <c r="E322" s="1"/>
      <c r="F322" s="1"/>
      <c r="G322" s="1"/>
      <c r="H322" s="1"/>
      <c r="I322" s="1"/>
      <c r="J322" s="6" t="str">
        <f>IF(D322="","",IF(COUNTIF(SERVICOS!$A$3:$A$31,D322)=0,"",INDEX(SERVICOS!$C$3:$C$31,MATCH(D322,SERVICOS!$A$3:$A$31,0))))</f>
        <v/>
      </c>
      <c r="K322" s="6" t="str">
        <f>IF(D322="","",IF(COUNTIF(SERVICOS!$A$3:$A$31,D322)=0,"",INDEX(SERVICOS!$D$3:$D$31,MATCH(D322,SERVICOS!$A$3:$A$31,0))))</f>
        <v/>
      </c>
      <c r="L322" s="9" t="str">
        <f t="shared" si="24"/>
        <v/>
      </c>
      <c r="M322" s="9" t="str">
        <f t="shared" si="25"/>
        <v/>
      </c>
      <c r="N322" s="7" t="str">
        <f>IF(D322="","",IF(COUNTIF(SERVICOS!$A$3:$A$31,D322)=0,"",INDEX(SERVICOS!$E$3:$E$31,MATCH(D322,SERVICOS!$A$3:$A$31,0))))</f>
        <v/>
      </c>
      <c r="O322" s="2"/>
      <c r="P322" s="10" t="str">
        <f t="shared" si="26"/>
        <v/>
      </c>
      <c r="Q322" s="2"/>
      <c r="R322" s="10" t="str">
        <f t="shared" si="27"/>
        <v/>
      </c>
      <c r="S322" s="11" t="str">
        <f t="shared" si="28"/>
        <v/>
      </c>
      <c r="T322" s="1"/>
      <c r="U322" s="4"/>
      <c r="V322" s="1"/>
      <c r="W322" s="4"/>
      <c r="X322" s="3"/>
      <c r="Y322" s="8" t="str">
        <f ca="1">IF(A322="","",IF(H322&lt;&gt;"Agendado","",IF(A322&lt;TODAY(),"AGENDAMENTO PASSADO",IF(A322=TODAY(),"HOJE",IF(A322=TODAY()+1,IF(I322="Pendente","AMANHÃ - CONFIRMAR","AMANHÃ"),IF(A322&lt;=TODAY()+CONFIG!$B$5,"PRÓXIMOS "&amp;CONFIG!$B$5&amp;" DIAS",""))))))</f>
        <v/>
      </c>
      <c r="Z322" s="11" t="str">
        <f t="shared" si="29"/>
        <v/>
      </c>
    </row>
    <row r="323" spans="1:26">
      <c r="A323" s="4"/>
      <c r="B323" s="5"/>
      <c r="C323" s="1"/>
      <c r="D323" s="1"/>
      <c r="E323" s="1"/>
      <c r="F323" s="1"/>
      <c r="G323" s="1"/>
      <c r="H323" s="1"/>
      <c r="I323" s="1"/>
      <c r="J323" s="6" t="str">
        <f>IF(D323="","",IF(COUNTIF(SERVICOS!$A$3:$A$31,D323)=0,"",INDEX(SERVICOS!$C$3:$C$31,MATCH(D323,SERVICOS!$A$3:$A$31,0))))</f>
        <v/>
      </c>
      <c r="K323" s="6" t="str">
        <f>IF(D323="","",IF(COUNTIF(SERVICOS!$A$3:$A$31,D323)=0,"",INDEX(SERVICOS!$D$3:$D$31,MATCH(D323,SERVICOS!$A$3:$A$31,0))))</f>
        <v/>
      </c>
      <c r="L323" s="9" t="str">
        <f t="shared" si="24"/>
        <v/>
      </c>
      <c r="M323" s="9" t="str">
        <f t="shared" si="25"/>
        <v/>
      </c>
      <c r="N323" s="7" t="str">
        <f>IF(D323="","",IF(COUNTIF(SERVICOS!$A$3:$A$31,D323)=0,"",INDEX(SERVICOS!$E$3:$E$31,MATCH(D323,SERVICOS!$A$3:$A$31,0))))</f>
        <v/>
      </c>
      <c r="O323" s="2"/>
      <c r="P323" s="10" t="str">
        <f t="shared" si="26"/>
        <v/>
      </c>
      <c r="Q323" s="2"/>
      <c r="R323" s="10" t="str">
        <f t="shared" si="27"/>
        <v/>
      </c>
      <c r="S323" s="11" t="str">
        <f t="shared" si="28"/>
        <v/>
      </c>
      <c r="T323" s="1"/>
      <c r="U323" s="4"/>
      <c r="V323" s="1"/>
      <c r="W323" s="4"/>
      <c r="X323" s="3"/>
      <c r="Y323" s="8" t="str">
        <f ca="1">IF(A323="","",IF(H323&lt;&gt;"Agendado","",IF(A323&lt;TODAY(),"AGENDAMENTO PASSADO",IF(A323=TODAY(),"HOJE",IF(A323=TODAY()+1,IF(I323="Pendente","AMANHÃ - CONFIRMAR","AMANHÃ"),IF(A323&lt;=TODAY()+CONFIG!$B$5,"PRÓXIMOS "&amp;CONFIG!$B$5&amp;" DIAS",""))))))</f>
        <v/>
      </c>
      <c r="Z323" s="11" t="str">
        <f t="shared" si="29"/>
        <v/>
      </c>
    </row>
    <row r="324" spans="1:26">
      <c r="A324" s="4"/>
      <c r="B324" s="5"/>
      <c r="C324" s="1"/>
      <c r="D324" s="1"/>
      <c r="E324" s="1"/>
      <c r="F324" s="1"/>
      <c r="G324" s="1"/>
      <c r="H324" s="1"/>
      <c r="I324" s="1"/>
      <c r="J324" s="6" t="str">
        <f>IF(D324="","",IF(COUNTIF(SERVICOS!$A$3:$A$31,D324)=0,"",INDEX(SERVICOS!$C$3:$C$31,MATCH(D324,SERVICOS!$A$3:$A$31,0))))</f>
        <v/>
      </c>
      <c r="K324" s="6" t="str">
        <f>IF(D324="","",IF(COUNTIF(SERVICOS!$A$3:$A$31,D324)=0,"",INDEX(SERVICOS!$D$3:$D$31,MATCH(D324,SERVICOS!$A$3:$A$31,0))))</f>
        <v/>
      </c>
      <c r="L324" s="9" t="str">
        <f t="shared" ref="L324:L387" si="30">IF(OR(B324="",J324=""),"",B324+J324/1440)</f>
        <v/>
      </c>
      <c r="M324" s="9" t="str">
        <f t="shared" ref="M324:M387" si="31">IF(OR(L324="",K324=""),"",L324+K324/1440)</f>
        <v/>
      </c>
      <c r="N324" s="7" t="str">
        <f>IF(D324="","",IF(COUNTIF(SERVICOS!$A$3:$A$31,D324)=0,"",INDEX(SERVICOS!$E$3:$E$31,MATCH(D324,SERVICOS!$A$3:$A$31,0))))</f>
        <v/>
      </c>
      <c r="O324" s="2"/>
      <c r="P324" s="10" t="str">
        <f t="shared" ref="P324:P387" si="32">IF(N324="","",N324+IF(O324="",0,O324))</f>
        <v/>
      </c>
      <c r="Q324" s="2"/>
      <c r="R324" s="10" t="str">
        <f t="shared" ref="R324:R387" si="33">IF(D324="","",P324-IF(Q324="",0,Q324))</f>
        <v/>
      </c>
      <c r="S324" s="11" t="str">
        <f t="shared" ref="S324:S387" si="34">IF(D324="","",IF(P324&lt;=0,"SEM COBRANÇA",IF(Q324&gt;=P324,"PAGO",IF(Q324&gt;0,"PARCIAL","PENDENTE"))))</f>
        <v/>
      </c>
      <c r="T324" s="1"/>
      <c r="U324" s="4"/>
      <c r="V324" s="1"/>
      <c r="W324" s="4"/>
      <c r="X324" s="3"/>
      <c r="Y324" s="8" t="str">
        <f ca="1">IF(A324="","",IF(H324&lt;&gt;"Agendado","",IF(A324&lt;TODAY(),"AGENDAMENTO PASSADO",IF(A324=TODAY(),"HOJE",IF(A324=TODAY()+1,IF(I324="Pendente","AMANHÃ - CONFIRMAR","AMANHÃ"),IF(A324&lt;=TODAY()+CONFIG!$B$5,"PRÓXIMOS "&amp;CONFIG!$B$5&amp;" DIAS",""))))))</f>
        <v/>
      </c>
      <c r="Z324" s="11" t="str">
        <f t="shared" ref="Z324:Z387" si="35">IF(OR(A324="",B324="",M324="",E324="",H324&lt;&gt;"Agendado"),"",IF(COUNTIFS($A$4:$A$403,A324,$E$4:$E$403,E324,$B$4:$B$403,"&lt;"&amp;M324,$M$4:$M$403,"&gt;"&amp;B324,$H$4:$H$403,"Agendado")&gt;1,"CONFLITO",""))</f>
        <v/>
      </c>
    </row>
    <row r="325" spans="1:26">
      <c r="A325" s="4"/>
      <c r="B325" s="5"/>
      <c r="C325" s="1"/>
      <c r="D325" s="1"/>
      <c r="E325" s="1"/>
      <c r="F325" s="1"/>
      <c r="G325" s="1"/>
      <c r="H325" s="1"/>
      <c r="I325" s="1"/>
      <c r="J325" s="6" t="str">
        <f>IF(D325="","",IF(COUNTIF(SERVICOS!$A$3:$A$31,D325)=0,"",INDEX(SERVICOS!$C$3:$C$31,MATCH(D325,SERVICOS!$A$3:$A$31,0))))</f>
        <v/>
      </c>
      <c r="K325" s="6" t="str">
        <f>IF(D325="","",IF(COUNTIF(SERVICOS!$A$3:$A$31,D325)=0,"",INDEX(SERVICOS!$D$3:$D$31,MATCH(D325,SERVICOS!$A$3:$A$31,0))))</f>
        <v/>
      </c>
      <c r="L325" s="9" t="str">
        <f t="shared" si="30"/>
        <v/>
      </c>
      <c r="M325" s="9" t="str">
        <f t="shared" si="31"/>
        <v/>
      </c>
      <c r="N325" s="7" t="str">
        <f>IF(D325="","",IF(COUNTIF(SERVICOS!$A$3:$A$31,D325)=0,"",INDEX(SERVICOS!$E$3:$E$31,MATCH(D325,SERVICOS!$A$3:$A$31,0))))</f>
        <v/>
      </c>
      <c r="O325" s="2"/>
      <c r="P325" s="10" t="str">
        <f t="shared" si="32"/>
        <v/>
      </c>
      <c r="Q325" s="2"/>
      <c r="R325" s="10" t="str">
        <f t="shared" si="33"/>
        <v/>
      </c>
      <c r="S325" s="11" t="str">
        <f t="shared" si="34"/>
        <v/>
      </c>
      <c r="T325" s="1"/>
      <c r="U325" s="4"/>
      <c r="V325" s="1"/>
      <c r="W325" s="4"/>
      <c r="X325" s="3"/>
      <c r="Y325" s="8" t="str">
        <f ca="1">IF(A325="","",IF(H325&lt;&gt;"Agendado","",IF(A325&lt;TODAY(),"AGENDAMENTO PASSADO",IF(A325=TODAY(),"HOJE",IF(A325=TODAY()+1,IF(I325="Pendente","AMANHÃ - CONFIRMAR","AMANHÃ"),IF(A325&lt;=TODAY()+CONFIG!$B$5,"PRÓXIMOS "&amp;CONFIG!$B$5&amp;" DIAS",""))))))</f>
        <v/>
      </c>
      <c r="Z325" s="11" t="str">
        <f t="shared" si="35"/>
        <v/>
      </c>
    </row>
    <row r="326" spans="1:26">
      <c r="A326" s="4"/>
      <c r="B326" s="5"/>
      <c r="C326" s="1"/>
      <c r="D326" s="1"/>
      <c r="E326" s="1"/>
      <c r="F326" s="1"/>
      <c r="G326" s="1"/>
      <c r="H326" s="1"/>
      <c r="I326" s="1"/>
      <c r="J326" s="6" t="str">
        <f>IF(D326="","",IF(COUNTIF(SERVICOS!$A$3:$A$31,D326)=0,"",INDEX(SERVICOS!$C$3:$C$31,MATCH(D326,SERVICOS!$A$3:$A$31,0))))</f>
        <v/>
      </c>
      <c r="K326" s="6" t="str">
        <f>IF(D326="","",IF(COUNTIF(SERVICOS!$A$3:$A$31,D326)=0,"",INDEX(SERVICOS!$D$3:$D$31,MATCH(D326,SERVICOS!$A$3:$A$31,0))))</f>
        <v/>
      </c>
      <c r="L326" s="9" t="str">
        <f t="shared" si="30"/>
        <v/>
      </c>
      <c r="M326" s="9" t="str">
        <f t="shared" si="31"/>
        <v/>
      </c>
      <c r="N326" s="7" t="str">
        <f>IF(D326="","",IF(COUNTIF(SERVICOS!$A$3:$A$31,D326)=0,"",INDEX(SERVICOS!$E$3:$E$31,MATCH(D326,SERVICOS!$A$3:$A$31,0))))</f>
        <v/>
      </c>
      <c r="O326" s="2"/>
      <c r="P326" s="10" t="str">
        <f t="shared" si="32"/>
        <v/>
      </c>
      <c r="Q326" s="2"/>
      <c r="R326" s="10" t="str">
        <f t="shared" si="33"/>
        <v/>
      </c>
      <c r="S326" s="11" t="str">
        <f t="shared" si="34"/>
        <v/>
      </c>
      <c r="T326" s="1"/>
      <c r="U326" s="4"/>
      <c r="V326" s="1"/>
      <c r="W326" s="4"/>
      <c r="X326" s="3"/>
      <c r="Y326" s="8" t="str">
        <f ca="1">IF(A326="","",IF(H326&lt;&gt;"Agendado","",IF(A326&lt;TODAY(),"AGENDAMENTO PASSADO",IF(A326=TODAY(),"HOJE",IF(A326=TODAY()+1,IF(I326="Pendente","AMANHÃ - CONFIRMAR","AMANHÃ"),IF(A326&lt;=TODAY()+CONFIG!$B$5,"PRÓXIMOS "&amp;CONFIG!$B$5&amp;" DIAS",""))))))</f>
        <v/>
      </c>
      <c r="Z326" s="11" t="str">
        <f t="shared" si="35"/>
        <v/>
      </c>
    </row>
    <row r="327" spans="1:26">
      <c r="A327" s="4"/>
      <c r="B327" s="5"/>
      <c r="C327" s="1"/>
      <c r="D327" s="1"/>
      <c r="E327" s="1"/>
      <c r="F327" s="1"/>
      <c r="G327" s="1"/>
      <c r="H327" s="1"/>
      <c r="I327" s="1"/>
      <c r="J327" s="6" t="str">
        <f>IF(D327="","",IF(COUNTIF(SERVICOS!$A$3:$A$31,D327)=0,"",INDEX(SERVICOS!$C$3:$C$31,MATCH(D327,SERVICOS!$A$3:$A$31,0))))</f>
        <v/>
      </c>
      <c r="K327" s="6" t="str">
        <f>IF(D327="","",IF(COUNTIF(SERVICOS!$A$3:$A$31,D327)=0,"",INDEX(SERVICOS!$D$3:$D$31,MATCH(D327,SERVICOS!$A$3:$A$31,0))))</f>
        <v/>
      </c>
      <c r="L327" s="9" t="str">
        <f t="shared" si="30"/>
        <v/>
      </c>
      <c r="M327" s="9" t="str">
        <f t="shared" si="31"/>
        <v/>
      </c>
      <c r="N327" s="7" t="str">
        <f>IF(D327="","",IF(COUNTIF(SERVICOS!$A$3:$A$31,D327)=0,"",INDEX(SERVICOS!$E$3:$E$31,MATCH(D327,SERVICOS!$A$3:$A$31,0))))</f>
        <v/>
      </c>
      <c r="O327" s="2"/>
      <c r="P327" s="10" t="str">
        <f t="shared" si="32"/>
        <v/>
      </c>
      <c r="Q327" s="2"/>
      <c r="R327" s="10" t="str">
        <f t="shared" si="33"/>
        <v/>
      </c>
      <c r="S327" s="11" t="str">
        <f t="shared" si="34"/>
        <v/>
      </c>
      <c r="T327" s="1"/>
      <c r="U327" s="4"/>
      <c r="V327" s="1"/>
      <c r="W327" s="4"/>
      <c r="X327" s="3"/>
      <c r="Y327" s="8" t="str">
        <f ca="1">IF(A327="","",IF(H327&lt;&gt;"Agendado","",IF(A327&lt;TODAY(),"AGENDAMENTO PASSADO",IF(A327=TODAY(),"HOJE",IF(A327=TODAY()+1,IF(I327="Pendente","AMANHÃ - CONFIRMAR","AMANHÃ"),IF(A327&lt;=TODAY()+CONFIG!$B$5,"PRÓXIMOS "&amp;CONFIG!$B$5&amp;" DIAS",""))))))</f>
        <v/>
      </c>
      <c r="Z327" s="11" t="str">
        <f t="shared" si="35"/>
        <v/>
      </c>
    </row>
    <row r="328" spans="1:26">
      <c r="A328" s="4"/>
      <c r="B328" s="5"/>
      <c r="C328" s="1"/>
      <c r="D328" s="1"/>
      <c r="E328" s="1"/>
      <c r="F328" s="1"/>
      <c r="G328" s="1"/>
      <c r="H328" s="1"/>
      <c r="I328" s="1"/>
      <c r="J328" s="6" t="str">
        <f>IF(D328="","",IF(COUNTIF(SERVICOS!$A$3:$A$31,D328)=0,"",INDEX(SERVICOS!$C$3:$C$31,MATCH(D328,SERVICOS!$A$3:$A$31,0))))</f>
        <v/>
      </c>
      <c r="K328" s="6" t="str">
        <f>IF(D328="","",IF(COUNTIF(SERVICOS!$A$3:$A$31,D328)=0,"",INDEX(SERVICOS!$D$3:$D$31,MATCH(D328,SERVICOS!$A$3:$A$31,0))))</f>
        <v/>
      </c>
      <c r="L328" s="9" t="str">
        <f t="shared" si="30"/>
        <v/>
      </c>
      <c r="M328" s="9" t="str">
        <f t="shared" si="31"/>
        <v/>
      </c>
      <c r="N328" s="7" t="str">
        <f>IF(D328="","",IF(COUNTIF(SERVICOS!$A$3:$A$31,D328)=0,"",INDEX(SERVICOS!$E$3:$E$31,MATCH(D328,SERVICOS!$A$3:$A$31,0))))</f>
        <v/>
      </c>
      <c r="O328" s="2"/>
      <c r="P328" s="10" t="str">
        <f t="shared" si="32"/>
        <v/>
      </c>
      <c r="Q328" s="2"/>
      <c r="R328" s="10" t="str">
        <f t="shared" si="33"/>
        <v/>
      </c>
      <c r="S328" s="11" t="str">
        <f t="shared" si="34"/>
        <v/>
      </c>
      <c r="T328" s="1"/>
      <c r="U328" s="4"/>
      <c r="V328" s="1"/>
      <c r="W328" s="4"/>
      <c r="X328" s="3"/>
      <c r="Y328" s="8" t="str">
        <f ca="1">IF(A328="","",IF(H328&lt;&gt;"Agendado","",IF(A328&lt;TODAY(),"AGENDAMENTO PASSADO",IF(A328=TODAY(),"HOJE",IF(A328=TODAY()+1,IF(I328="Pendente","AMANHÃ - CONFIRMAR","AMANHÃ"),IF(A328&lt;=TODAY()+CONFIG!$B$5,"PRÓXIMOS "&amp;CONFIG!$B$5&amp;" DIAS",""))))))</f>
        <v/>
      </c>
      <c r="Z328" s="11" t="str">
        <f t="shared" si="35"/>
        <v/>
      </c>
    </row>
    <row r="329" spans="1:26">
      <c r="A329" s="4"/>
      <c r="B329" s="5"/>
      <c r="C329" s="1"/>
      <c r="D329" s="1"/>
      <c r="E329" s="1"/>
      <c r="F329" s="1"/>
      <c r="G329" s="1"/>
      <c r="H329" s="1"/>
      <c r="I329" s="1"/>
      <c r="J329" s="6" t="str">
        <f>IF(D329="","",IF(COUNTIF(SERVICOS!$A$3:$A$31,D329)=0,"",INDEX(SERVICOS!$C$3:$C$31,MATCH(D329,SERVICOS!$A$3:$A$31,0))))</f>
        <v/>
      </c>
      <c r="K329" s="6" t="str">
        <f>IF(D329="","",IF(COUNTIF(SERVICOS!$A$3:$A$31,D329)=0,"",INDEX(SERVICOS!$D$3:$D$31,MATCH(D329,SERVICOS!$A$3:$A$31,0))))</f>
        <v/>
      </c>
      <c r="L329" s="9" t="str">
        <f t="shared" si="30"/>
        <v/>
      </c>
      <c r="M329" s="9" t="str">
        <f t="shared" si="31"/>
        <v/>
      </c>
      <c r="N329" s="7" t="str">
        <f>IF(D329="","",IF(COUNTIF(SERVICOS!$A$3:$A$31,D329)=0,"",INDEX(SERVICOS!$E$3:$E$31,MATCH(D329,SERVICOS!$A$3:$A$31,0))))</f>
        <v/>
      </c>
      <c r="O329" s="2"/>
      <c r="P329" s="10" t="str">
        <f t="shared" si="32"/>
        <v/>
      </c>
      <c r="Q329" s="2"/>
      <c r="R329" s="10" t="str">
        <f t="shared" si="33"/>
        <v/>
      </c>
      <c r="S329" s="11" t="str">
        <f t="shared" si="34"/>
        <v/>
      </c>
      <c r="T329" s="1"/>
      <c r="U329" s="4"/>
      <c r="V329" s="1"/>
      <c r="W329" s="4"/>
      <c r="X329" s="3"/>
      <c r="Y329" s="8" t="str">
        <f ca="1">IF(A329="","",IF(H329&lt;&gt;"Agendado","",IF(A329&lt;TODAY(),"AGENDAMENTO PASSADO",IF(A329=TODAY(),"HOJE",IF(A329=TODAY()+1,IF(I329="Pendente","AMANHÃ - CONFIRMAR","AMANHÃ"),IF(A329&lt;=TODAY()+CONFIG!$B$5,"PRÓXIMOS "&amp;CONFIG!$B$5&amp;" DIAS",""))))))</f>
        <v/>
      </c>
      <c r="Z329" s="11" t="str">
        <f t="shared" si="35"/>
        <v/>
      </c>
    </row>
    <row r="330" spans="1:26">
      <c r="A330" s="4"/>
      <c r="B330" s="5"/>
      <c r="C330" s="1"/>
      <c r="D330" s="1"/>
      <c r="E330" s="1"/>
      <c r="F330" s="1"/>
      <c r="G330" s="1"/>
      <c r="H330" s="1"/>
      <c r="I330" s="1"/>
      <c r="J330" s="6" t="str">
        <f>IF(D330="","",IF(COUNTIF(SERVICOS!$A$3:$A$31,D330)=0,"",INDEX(SERVICOS!$C$3:$C$31,MATCH(D330,SERVICOS!$A$3:$A$31,0))))</f>
        <v/>
      </c>
      <c r="K330" s="6" t="str">
        <f>IF(D330="","",IF(COUNTIF(SERVICOS!$A$3:$A$31,D330)=0,"",INDEX(SERVICOS!$D$3:$D$31,MATCH(D330,SERVICOS!$A$3:$A$31,0))))</f>
        <v/>
      </c>
      <c r="L330" s="9" t="str">
        <f t="shared" si="30"/>
        <v/>
      </c>
      <c r="M330" s="9" t="str">
        <f t="shared" si="31"/>
        <v/>
      </c>
      <c r="N330" s="7" t="str">
        <f>IF(D330="","",IF(COUNTIF(SERVICOS!$A$3:$A$31,D330)=0,"",INDEX(SERVICOS!$E$3:$E$31,MATCH(D330,SERVICOS!$A$3:$A$31,0))))</f>
        <v/>
      </c>
      <c r="O330" s="2"/>
      <c r="P330" s="10" t="str">
        <f t="shared" si="32"/>
        <v/>
      </c>
      <c r="Q330" s="2"/>
      <c r="R330" s="10" t="str">
        <f t="shared" si="33"/>
        <v/>
      </c>
      <c r="S330" s="11" t="str">
        <f t="shared" si="34"/>
        <v/>
      </c>
      <c r="T330" s="1"/>
      <c r="U330" s="4"/>
      <c r="V330" s="1"/>
      <c r="W330" s="4"/>
      <c r="X330" s="3"/>
      <c r="Y330" s="8" t="str">
        <f ca="1">IF(A330="","",IF(H330&lt;&gt;"Agendado","",IF(A330&lt;TODAY(),"AGENDAMENTO PASSADO",IF(A330=TODAY(),"HOJE",IF(A330=TODAY()+1,IF(I330="Pendente","AMANHÃ - CONFIRMAR","AMANHÃ"),IF(A330&lt;=TODAY()+CONFIG!$B$5,"PRÓXIMOS "&amp;CONFIG!$B$5&amp;" DIAS",""))))))</f>
        <v/>
      </c>
      <c r="Z330" s="11" t="str">
        <f t="shared" si="35"/>
        <v/>
      </c>
    </row>
    <row r="331" spans="1:26">
      <c r="A331" s="4"/>
      <c r="B331" s="5"/>
      <c r="C331" s="1"/>
      <c r="D331" s="1"/>
      <c r="E331" s="1"/>
      <c r="F331" s="1"/>
      <c r="G331" s="1"/>
      <c r="H331" s="1"/>
      <c r="I331" s="1"/>
      <c r="J331" s="6" t="str">
        <f>IF(D331="","",IF(COUNTIF(SERVICOS!$A$3:$A$31,D331)=0,"",INDEX(SERVICOS!$C$3:$C$31,MATCH(D331,SERVICOS!$A$3:$A$31,0))))</f>
        <v/>
      </c>
      <c r="K331" s="6" t="str">
        <f>IF(D331="","",IF(COUNTIF(SERVICOS!$A$3:$A$31,D331)=0,"",INDEX(SERVICOS!$D$3:$D$31,MATCH(D331,SERVICOS!$A$3:$A$31,0))))</f>
        <v/>
      </c>
      <c r="L331" s="9" t="str">
        <f t="shared" si="30"/>
        <v/>
      </c>
      <c r="M331" s="9" t="str">
        <f t="shared" si="31"/>
        <v/>
      </c>
      <c r="N331" s="7" t="str">
        <f>IF(D331="","",IF(COUNTIF(SERVICOS!$A$3:$A$31,D331)=0,"",INDEX(SERVICOS!$E$3:$E$31,MATCH(D331,SERVICOS!$A$3:$A$31,0))))</f>
        <v/>
      </c>
      <c r="O331" s="2"/>
      <c r="P331" s="10" t="str">
        <f t="shared" si="32"/>
        <v/>
      </c>
      <c r="Q331" s="2"/>
      <c r="R331" s="10" t="str">
        <f t="shared" si="33"/>
        <v/>
      </c>
      <c r="S331" s="11" t="str">
        <f t="shared" si="34"/>
        <v/>
      </c>
      <c r="T331" s="1"/>
      <c r="U331" s="4"/>
      <c r="V331" s="1"/>
      <c r="W331" s="4"/>
      <c r="X331" s="3"/>
      <c r="Y331" s="8" t="str">
        <f ca="1">IF(A331="","",IF(H331&lt;&gt;"Agendado","",IF(A331&lt;TODAY(),"AGENDAMENTO PASSADO",IF(A331=TODAY(),"HOJE",IF(A331=TODAY()+1,IF(I331="Pendente","AMANHÃ - CONFIRMAR","AMANHÃ"),IF(A331&lt;=TODAY()+CONFIG!$B$5,"PRÓXIMOS "&amp;CONFIG!$B$5&amp;" DIAS",""))))))</f>
        <v/>
      </c>
      <c r="Z331" s="11" t="str">
        <f t="shared" si="35"/>
        <v/>
      </c>
    </row>
    <row r="332" spans="1:26">
      <c r="A332" s="4"/>
      <c r="B332" s="5"/>
      <c r="C332" s="1"/>
      <c r="D332" s="1"/>
      <c r="E332" s="1"/>
      <c r="F332" s="1"/>
      <c r="G332" s="1"/>
      <c r="H332" s="1"/>
      <c r="I332" s="1"/>
      <c r="J332" s="6" t="str">
        <f>IF(D332="","",IF(COUNTIF(SERVICOS!$A$3:$A$31,D332)=0,"",INDEX(SERVICOS!$C$3:$C$31,MATCH(D332,SERVICOS!$A$3:$A$31,0))))</f>
        <v/>
      </c>
      <c r="K332" s="6" t="str">
        <f>IF(D332="","",IF(COUNTIF(SERVICOS!$A$3:$A$31,D332)=0,"",INDEX(SERVICOS!$D$3:$D$31,MATCH(D332,SERVICOS!$A$3:$A$31,0))))</f>
        <v/>
      </c>
      <c r="L332" s="9" t="str">
        <f t="shared" si="30"/>
        <v/>
      </c>
      <c r="M332" s="9" t="str">
        <f t="shared" si="31"/>
        <v/>
      </c>
      <c r="N332" s="7" t="str">
        <f>IF(D332="","",IF(COUNTIF(SERVICOS!$A$3:$A$31,D332)=0,"",INDEX(SERVICOS!$E$3:$E$31,MATCH(D332,SERVICOS!$A$3:$A$31,0))))</f>
        <v/>
      </c>
      <c r="O332" s="2"/>
      <c r="P332" s="10" t="str">
        <f t="shared" si="32"/>
        <v/>
      </c>
      <c r="Q332" s="2"/>
      <c r="R332" s="10" t="str">
        <f t="shared" si="33"/>
        <v/>
      </c>
      <c r="S332" s="11" t="str">
        <f t="shared" si="34"/>
        <v/>
      </c>
      <c r="T332" s="1"/>
      <c r="U332" s="4"/>
      <c r="V332" s="1"/>
      <c r="W332" s="4"/>
      <c r="X332" s="3"/>
      <c r="Y332" s="8" t="str">
        <f ca="1">IF(A332="","",IF(H332&lt;&gt;"Agendado","",IF(A332&lt;TODAY(),"AGENDAMENTO PASSADO",IF(A332=TODAY(),"HOJE",IF(A332=TODAY()+1,IF(I332="Pendente","AMANHÃ - CONFIRMAR","AMANHÃ"),IF(A332&lt;=TODAY()+CONFIG!$B$5,"PRÓXIMOS "&amp;CONFIG!$B$5&amp;" DIAS",""))))))</f>
        <v/>
      </c>
      <c r="Z332" s="11" t="str">
        <f t="shared" si="35"/>
        <v/>
      </c>
    </row>
    <row r="333" spans="1:26">
      <c r="A333" s="4"/>
      <c r="B333" s="5"/>
      <c r="C333" s="1"/>
      <c r="D333" s="1"/>
      <c r="E333" s="1"/>
      <c r="F333" s="1"/>
      <c r="G333" s="1"/>
      <c r="H333" s="1"/>
      <c r="I333" s="1"/>
      <c r="J333" s="6" t="str">
        <f>IF(D333="","",IF(COUNTIF(SERVICOS!$A$3:$A$31,D333)=0,"",INDEX(SERVICOS!$C$3:$C$31,MATCH(D333,SERVICOS!$A$3:$A$31,0))))</f>
        <v/>
      </c>
      <c r="K333" s="6" t="str">
        <f>IF(D333="","",IF(COUNTIF(SERVICOS!$A$3:$A$31,D333)=0,"",INDEX(SERVICOS!$D$3:$D$31,MATCH(D333,SERVICOS!$A$3:$A$31,0))))</f>
        <v/>
      </c>
      <c r="L333" s="9" t="str">
        <f t="shared" si="30"/>
        <v/>
      </c>
      <c r="M333" s="9" t="str">
        <f t="shared" si="31"/>
        <v/>
      </c>
      <c r="N333" s="7" t="str">
        <f>IF(D333="","",IF(COUNTIF(SERVICOS!$A$3:$A$31,D333)=0,"",INDEX(SERVICOS!$E$3:$E$31,MATCH(D333,SERVICOS!$A$3:$A$31,0))))</f>
        <v/>
      </c>
      <c r="O333" s="2"/>
      <c r="P333" s="10" t="str">
        <f t="shared" si="32"/>
        <v/>
      </c>
      <c r="Q333" s="2"/>
      <c r="R333" s="10" t="str">
        <f t="shared" si="33"/>
        <v/>
      </c>
      <c r="S333" s="11" t="str">
        <f t="shared" si="34"/>
        <v/>
      </c>
      <c r="T333" s="1"/>
      <c r="U333" s="4"/>
      <c r="V333" s="1"/>
      <c r="W333" s="4"/>
      <c r="X333" s="3"/>
      <c r="Y333" s="8" t="str">
        <f ca="1">IF(A333="","",IF(H333&lt;&gt;"Agendado","",IF(A333&lt;TODAY(),"AGENDAMENTO PASSADO",IF(A333=TODAY(),"HOJE",IF(A333=TODAY()+1,IF(I333="Pendente","AMANHÃ - CONFIRMAR","AMANHÃ"),IF(A333&lt;=TODAY()+CONFIG!$B$5,"PRÓXIMOS "&amp;CONFIG!$B$5&amp;" DIAS",""))))))</f>
        <v/>
      </c>
      <c r="Z333" s="11" t="str">
        <f t="shared" si="35"/>
        <v/>
      </c>
    </row>
    <row r="334" spans="1:26">
      <c r="A334" s="4"/>
      <c r="B334" s="5"/>
      <c r="C334" s="1"/>
      <c r="D334" s="1"/>
      <c r="E334" s="1"/>
      <c r="F334" s="1"/>
      <c r="G334" s="1"/>
      <c r="H334" s="1"/>
      <c r="I334" s="1"/>
      <c r="J334" s="6" t="str">
        <f>IF(D334="","",IF(COUNTIF(SERVICOS!$A$3:$A$31,D334)=0,"",INDEX(SERVICOS!$C$3:$C$31,MATCH(D334,SERVICOS!$A$3:$A$31,0))))</f>
        <v/>
      </c>
      <c r="K334" s="6" t="str">
        <f>IF(D334="","",IF(COUNTIF(SERVICOS!$A$3:$A$31,D334)=0,"",INDEX(SERVICOS!$D$3:$D$31,MATCH(D334,SERVICOS!$A$3:$A$31,0))))</f>
        <v/>
      </c>
      <c r="L334" s="9" t="str">
        <f t="shared" si="30"/>
        <v/>
      </c>
      <c r="M334" s="9" t="str">
        <f t="shared" si="31"/>
        <v/>
      </c>
      <c r="N334" s="7" t="str">
        <f>IF(D334="","",IF(COUNTIF(SERVICOS!$A$3:$A$31,D334)=0,"",INDEX(SERVICOS!$E$3:$E$31,MATCH(D334,SERVICOS!$A$3:$A$31,0))))</f>
        <v/>
      </c>
      <c r="O334" s="2"/>
      <c r="P334" s="10" t="str">
        <f t="shared" si="32"/>
        <v/>
      </c>
      <c r="Q334" s="2"/>
      <c r="R334" s="10" t="str">
        <f t="shared" si="33"/>
        <v/>
      </c>
      <c r="S334" s="11" t="str">
        <f t="shared" si="34"/>
        <v/>
      </c>
      <c r="T334" s="1"/>
      <c r="U334" s="4"/>
      <c r="V334" s="1"/>
      <c r="W334" s="4"/>
      <c r="X334" s="3"/>
      <c r="Y334" s="8" t="str">
        <f ca="1">IF(A334="","",IF(H334&lt;&gt;"Agendado","",IF(A334&lt;TODAY(),"AGENDAMENTO PASSADO",IF(A334=TODAY(),"HOJE",IF(A334=TODAY()+1,IF(I334="Pendente","AMANHÃ - CONFIRMAR","AMANHÃ"),IF(A334&lt;=TODAY()+CONFIG!$B$5,"PRÓXIMOS "&amp;CONFIG!$B$5&amp;" DIAS",""))))))</f>
        <v/>
      </c>
      <c r="Z334" s="11" t="str">
        <f t="shared" si="35"/>
        <v/>
      </c>
    </row>
    <row r="335" spans="1:26">
      <c r="A335" s="4"/>
      <c r="B335" s="5"/>
      <c r="C335" s="1"/>
      <c r="D335" s="1"/>
      <c r="E335" s="1"/>
      <c r="F335" s="1"/>
      <c r="G335" s="1"/>
      <c r="H335" s="1"/>
      <c r="I335" s="1"/>
      <c r="J335" s="6" t="str">
        <f>IF(D335="","",IF(COUNTIF(SERVICOS!$A$3:$A$31,D335)=0,"",INDEX(SERVICOS!$C$3:$C$31,MATCH(D335,SERVICOS!$A$3:$A$31,0))))</f>
        <v/>
      </c>
      <c r="K335" s="6" t="str">
        <f>IF(D335="","",IF(COUNTIF(SERVICOS!$A$3:$A$31,D335)=0,"",INDEX(SERVICOS!$D$3:$D$31,MATCH(D335,SERVICOS!$A$3:$A$31,0))))</f>
        <v/>
      </c>
      <c r="L335" s="9" t="str">
        <f t="shared" si="30"/>
        <v/>
      </c>
      <c r="M335" s="9" t="str">
        <f t="shared" si="31"/>
        <v/>
      </c>
      <c r="N335" s="7" t="str">
        <f>IF(D335="","",IF(COUNTIF(SERVICOS!$A$3:$A$31,D335)=0,"",INDEX(SERVICOS!$E$3:$E$31,MATCH(D335,SERVICOS!$A$3:$A$31,0))))</f>
        <v/>
      </c>
      <c r="O335" s="2"/>
      <c r="P335" s="10" t="str">
        <f t="shared" si="32"/>
        <v/>
      </c>
      <c r="Q335" s="2"/>
      <c r="R335" s="10" t="str">
        <f t="shared" si="33"/>
        <v/>
      </c>
      <c r="S335" s="11" t="str">
        <f t="shared" si="34"/>
        <v/>
      </c>
      <c r="T335" s="1"/>
      <c r="U335" s="4"/>
      <c r="V335" s="1"/>
      <c r="W335" s="4"/>
      <c r="X335" s="3"/>
      <c r="Y335" s="8" t="str">
        <f ca="1">IF(A335="","",IF(H335&lt;&gt;"Agendado","",IF(A335&lt;TODAY(),"AGENDAMENTO PASSADO",IF(A335=TODAY(),"HOJE",IF(A335=TODAY()+1,IF(I335="Pendente","AMANHÃ - CONFIRMAR","AMANHÃ"),IF(A335&lt;=TODAY()+CONFIG!$B$5,"PRÓXIMOS "&amp;CONFIG!$B$5&amp;" DIAS",""))))))</f>
        <v/>
      </c>
      <c r="Z335" s="11" t="str">
        <f t="shared" si="35"/>
        <v/>
      </c>
    </row>
    <row r="336" spans="1:26">
      <c r="A336" s="4"/>
      <c r="B336" s="5"/>
      <c r="C336" s="1"/>
      <c r="D336" s="1"/>
      <c r="E336" s="1"/>
      <c r="F336" s="1"/>
      <c r="G336" s="1"/>
      <c r="H336" s="1"/>
      <c r="I336" s="1"/>
      <c r="J336" s="6" t="str">
        <f>IF(D336="","",IF(COUNTIF(SERVICOS!$A$3:$A$31,D336)=0,"",INDEX(SERVICOS!$C$3:$C$31,MATCH(D336,SERVICOS!$A$3:$A$31,0))))</f>
        <v/>
      </c>
      <c r="K336" s="6" t="str">
        <f>IF(D336="","",IF(COUNTIF(SERVICOS!$A$3:$A$31,D336)=0,"",INDEX(SERVICOS!$D$3:$D$31,MATCH(D336,SERVICOS!$A$3:$A$31,0))))</f>
        <v/>
      </c>
      <c r="L336" s="9" t="str">
        <f t="shared" si="30"/>
        <v/>
      </c>
      <c r="M336" s="9" t="str">
        <f t="shared" si="31"/>
        <v/>
      </c>
      <c r="N336" s="7" t="str">
        <f>IF(D336="","",IF(COUNTIF(SERVICOS!$A$3:$A$31,D336)=0,"",INDEX(SERVICOS!$E$3:$E$31,MATCH(D336,SERVICOS!$A$3:$A$31,0))))</f>
        <v/>
      </c>
      <c r="O336" s="2"/>
      <c r="P336" s="10" t="str">
        <f t="shared" si="32"/>
        <v/>
      </c>
      <c r="Q336" s="2"/>
      <c r="R336" s="10" t="str">
        <f t="shared" si="33"/>
        <v/>
      </c>
      <c r="S336" s="11" t="str">
        <f t="shared" si="34"/>
        <v/>
      </c>
      <c r="T336" s="1"/>
      <c r="U336" s="4"/>
      <c r="V336" s="1"/>
      <c r="W336" s="4"/>
      <c r="X336" s="3"/>
      <c r="Y336" s="8" t="str">
        <f ca="1">IF(A336="","",IF(H336&lt;&gt;"Agendado","",IF(A336&lt;TODAY(),"AGENDAMENTO PASSADO",IF(A336=TODAY(),"HOJE",IF(A336=TODAY()+1,IF(I336="Pendente","AMANHÃ - CONFIRMAR","AMANHÃ"),IF(A336&lt;=TODAY()+CONFIG!$B$5,"PRÓXIMOS "&amp;CONFIG!$B$5&amp;" DIAS",""))))))</f>
        <v/>
      </c>
      <c r="Z336" s="11" t="str">
        <f t="shared" si="35"/>
        <v/>
      </c>
    </row>
    <row r="337" spans="1:26">
      <c r="A337" s="4"/>
      <c r="B337" s="5"/>
      <c r="C337" s="1"/>
      <c r="D337" s="1"/>
      <c r="E337" s="1"/>
      <c r="F337" s="1"/>
      <c r="G337" s="1"/>
      <c r="H337" s="1"/>
      <c r="I337" s="1"/>
      <c r="J337" s="6" t="str">
        <f>IF(D337="","",IF(COUNTIF(SERVICOS!$A$3:$A$31,D337)=0,"",INDEX(SERVICOS!$C$3:$C$31,MATCH(D337,SERVICOS!$A$3:$A$31,0))))</f>
        <v/>
      </c>
      <c r="K337" s="6" t="str">
        <f>IF(D337="","",IF(COUNTIF(SERVICOS!$A$3:$A$31,D337)=0,"",INDEX(SERVICOS!$D$3:$D$31,MATCH(D337,SERVICOS!$A$3:$A$31,0))))</f>
        <v/>
      </c>
      <c r="L337" s="9" t="str">
        <f t="shared" si="30"/>
        <v/>
      </c>
      <c r="M337" s="9" t="str">
        <f t="shared" si="31"/>
        <v/>
      </c>
      <c r="N337" s="7" t="str">
        <f>IF(D337="","",IF(COUNTIF(SERVICOS!$A$3:$A$31,D337)=0,"",INDEX(SERVICOS!$E$3:$E$31,MATCH(D337,SERVICOS!$A$3:$A$31,0))))</f>
        <v/>
      </c>
      <c r="O337" s="2"/>
      <c r="P337" s="10" t="str">
        <f t="shared" si="32"/>
        <v/>
      </c>
      <c r="Q337" s="2"/>
      <c r="R337" s="10" t="str">
        <f t="shared" si="33"/>
        <v/>
      </c>
      <c r="S337" s="11" t="str">
        <f t="shared" si="34"/>
        <v/>
      </c>
      <c r="T337" s="1"/>
      <c r="U337" s="4"/>
      <c r="V337" s="1"/>
      <c r="W337" s="4"/>
      <c r="X337" s="3"/>
      <c r="Y337" s="8" t="str">
        <f ca="1">IF(A337="","",IF(H337&lt;&gt;"Agendado","",IF(A337&lt;TODAY(),"AGENDAMENTO PASSADO",IF(A337=TODAY(),"HOJE",IF(A337=TODAY()+1,IF(I337="Pendente","AMANHÃ - CONFIRMAR","AMANHÃ"),IF(A337&lt;=TODAY()+CONFIG!$B$5,"PRÓXIMOS "&amp;CONFIG!$B$5&amp;" DIAS",""))))))</f>
        <v/>
      </c>
      <c r="Z337" s="11" t="str">
        <f t="shared" si="35"/>
        <v/>
      </c>
    </row>
    <row r="338" spans="1:26">
      <c r="A338" s="4"/>
      <c r="B338" s="5"/>
      <c r="C338" s="1"/>
      <c r="D338" s="1"/>
      <c r="E338" s="1"/>
      <c r="F338" s="1"/>
      <c r="G338" s="1"/>
      <c r="H338" s="1"/>
      <c r="I338" s="1"/>
      <c r="J338" s="6" t="str">
        <f>IF(D338="","",IF(COUNTIF(SERVICOS!$A$3:$A$31,D338)=0,"",INDEX(SERVICOS!$C$3:$C$31,MATCH(D338,SERVICOS!$A$3:$A$31,0))))</f>
        <v/>
      </c>
      <c r="K338" s="6" t="str">
        <f>IF(D338="","",IF(COUNTIF(SERVICOS!$A$3:$A$31,D338)=0,"",INDEX(SERVICOS!$D$3:$D$31,MATCH(D338,SERVICOS!$A$3:$A$31,0))))</f>
        <v/>
      </c>
      <c r="L338" s="9" t="str">
        <f t="shared" si="30"/>
        <v/>
      </c>
      <c r="M338" s="9" t="str">
        <f t="shared" si="31"/>
        <v/>
      </c>
      <c r="N338" s="7" t="str">
        <f>IF(D338="","",IF(COUNTIF(SERVICOS!$A$3:$A$31,D338)=0,"",INDEX(SERVICOS!$E$3:$E$31,MATCH(D338,SERVICOS!$A$3:$A$31,0))))</f>
        <v/>
      </c>
      <c r="O338" s="2"/>
      <c r="P338" s="10" t="str">
        <f t="shared" si="32"/>
        <v/>
      </c>
      <c r="Q338" s="2"/>
      <c r="R338" s="10" t="str">
        <f t="shared" si="33"/>
        <v/>
      </c>
      <c r="S338" s="11" t="str">
        <f t="shared" si="34"/>
        <v/>
      </c>
      <c r="T338" s="1"/>
      <c r="U338" s="4"/>
      <c r="V338" s="1"/>
      <c r="W338" s="4"/>
      <c r="X338" s="3"/>
      <c r="Y338" s="8" t="str">
        <f ca="1">IF(A338="","",IF(H338&lt;&gt;"Agendado","",IF(A338&lt;TODAY(),"AGENDAMENTO PASSADO",IF(A338=TODAY(),"HOJE",IF(A338=TODAY()+1,IF(I338="Pendente","AMANHÃ - CONFIRMAR","AMANHÃ"),IF(A338&lt;=TODAY()+CONFIG!$B$5,"PRÓXIMOS "&amp;CONFIG!$B$5&amp;" DIAS",""))))))</f>
        <v/>
      </c>
      <c r="Z338" s="11" t="str">
        <f t="shared" si="35"/>
        <v/>
      </c>
    </row>
    <row r="339" spans="1:26">
      <c r="A339" s="4"/>
      <c r="B339" s="5"/>
      <c r="C339" s="1"/>
      <c r="D339" s="1"/>
      <c r="E339" s="1"/>
      <c r="F339" s="1"/>
      <c r="G339" s="1"/>
      <c r="H339" s="1"/>
      <c r="I339" s="1"/>
      <c r="J339" s="6" t="str">
        <f>IF(D339="","",IF(COUNTIF(SERVICOS!$A$3:$A$31,D339)=0,"",INDEX(SERVICOS!$C$3:$C$31,MATCH(D339,SERVICOS!$A$3:$A$31,0))))</f>
        <v/>
      </c>
      <c r="K339" s="6" t="str">
        <f>IF(D339="","",IF(COUNTIF(SERVICOS!$A$3:$A$31,D339)=0,"",INDEX(SERVICOS!$D$3:$D$31,MATCH(D339,SERVICOS!$A$3:$A$31,0))))</f>
        <v/>
      </c>
      <c r="L339" s="9" t="str">
        <f t="shared" si="30"/>
        <v/>
      </c>
      <c r="M339" s="9" t="str">
        <f t="shared" si="31"/>
        <v/>
      </c>
      <c r="N339" s="7" t="str">
        <f>IF(D339="","",IF(COUNTIF(SERVICOS!$A$3:$A$31,D339)=0,"",INDEX(SERVICOS!$E$3:$E$31,MATCH(D339,SERVICOS!$A$3:$A$31,0))))</f>
        <v/>
      </c>
      <c r="O339" s="2"/>
      <c r="P339" s="10" t="str">
        <f t="shared" si="32"/>
        <v/>
      </c>
      <c r="Q339" s="2"/>
      <c r="R339" s="10" t="str">
        <f t="shared" si="33"/>
        <v/>
      </c>
      <c r="S339" s="11" t="str">
        <f t="shared" si="34"/>
        <v/>
      </c>
      <c r="T339" s="1"/>
      <c r="U339" s="4"/>
      <c r="V339" s="1"/>
      <c r="W339" s="4"/>
      <c r="X339" s="3"/>
      <c r="Y339" s="8" t="str">
        <f ca="1">IF(A339="","",IF(H339&lt;&gt;"Agendado","",IF(A339&lt;TODAY(),"AGENDAMENTO PASSADO",IF(A339=TODAY(),"HOJE",IF(A339=TODAY()+1,IF(I339="Pendente","AMANHÃ - CONFIRMAR","AMANHÃ"),IF(A339&lt;=TODAY()+CONFIG!$B$5,"PRÓXIMOS "&amp;CONFIG!$B$5&amp;" DIAS",""))))))</f>
        <v/>
      </c>
      <c r="Z339" s="11" t="str">
        <f t="shared" si="35"/>
        <v/>
      </c>
    </row>
    <row r="340" spans="1:26">
      <c r="A340" s="4"/>
      <c r="B340" s="5"/>
      <c r="C340" s="1"/>
      <c r="D340" s="1"/>
      <c r="E340" s="1"/>
      <c r="F340" s="1"/>
      <c r="G340" s="1"/>
      <c r="H340" s="1"/>
      <c r="I340" s="1"/>
      <c r="J340" s="6" t="str">
        <f>IF(D340="","",IF(COUNTIF(SERVICOS!$A$3:$A$31,D340)=0,"",INDEX(SERVICOS!$C$3:$C$31,MATCH(D340,SERVICOS!$A$3:$A$31,0))))</f>
        <v/>
      </c>
      <c r="K340" s="6" t="str">
        <f>IF(D340="","",IF(COUNTIF(SERVICOS!$A$3:$A$31,D340)=0,"",INDEX(SERVICOS!$D$3:$D$31,MATCH(D340,SERVICOS!$A$3:$A$31,0))))</f>
        <v/>
      </c>
      <c r="L340" s="9" t="str">
        <f t="shared" si="30"/>
        <v/>
      </c>
      <c r="M340" s="9" t="str">
        <f t="shared" si="31"/>
        <v/>
      </c>
      <c r="N340" s="7" t="str">
        <f>IF(D340="","",IF(COUNTIF(SERVICOS!$A$3:$A$31,D340)=0,"",INDEX(SERVICOS!$E$3:$E$31,MATCH(D340,SERVICOS!$A$3:$A$31,0))))</f>
        <v/>
      </c>
      <c r="O340" s="2"/>
      <c r="P340" s="10" t="str">
        <f t="shared" si="32"/>
        <v/>
      </c>
      <c r="Q340" s="2"/>
      <c r="R340" s="10" t="str">
        <f t="shared" si="33"/>
        <v/>
      </c>
      <c r="S340" s="11" t="str">
        <f t="shared" si="34"/>
        <v/>
      </c>
      <c r="T340" s="1"/>
      <c r="U340" s="4"/>
      <c r="V340" s="1"/>
      <c r="W340" s="4"/>
      <c r="X340" s="3"/>
      <c r="Y340" s="8" t="str">
        <f ca="1">IF(A340="","",IF(H340&lt;&gt;"Agendado","",IF(A340&lt;TODAY(),"AGENDAMENTO PASSADO",IF(A340=TODAY(),"HOJE",IF(A340=TODAY()+1,IF(I340="Pendente","AMANHÃ - CONFIRMAR","AMANHÃ"),IF(A340&lt;=TODAY()+CONFIG!$B$5,"PRÓXIMOS "&amp;CONFIG!$B$5&amp;" DIAS",""))))))</f>
        <v/>
      </c>
      <c r="Z340" s="11" t="str">
        <f t="shared" si="35"/>
        <v/>
      </c>
    </row>
    <row r="341" spans="1:26">
      <c r="A341" s="4"/>
      <c r="B341" s="5"/>
      <c r="C341" s="1"/>
      <c r="D341" s="1"/>
      <c r="E341" s="1"/>
      <c r="F341" s="1"/>
      <c r="G341" s="1"/>
      <c r="H341" s="1"/>
      <c r="I341" s="1"/>
      <c r="J341" s="6" t="str">
        <f>IF(D341="","",IF(COUNTIF(SERVICOS!$A$3:$A$31,D341)=0,"",INDEX(SERVICOS!$C$3:$C$31,MATCH(D341,SERVICOS!$A$3:$A$31,0))))</f>
        <v/>
      </c>
      <c r="K341" s="6" t="str">
        <f>IF(D341="","",IF(COUNTIF(SERVICOS!$A$3:$A$31,D341)=0,"",INDEX(SERVICOS!$D$3:$D$31,MATCH(D341,SERVICOS!$A$3:$A$31,0))))</f>
        <v/>
      </c>
      <c r="L341" s="9" t="str">
        <f t="shared" si="30"/>
        <v/>
      </c>
      <c r="M341" s="9" t="str">
        <f t="shared" si="31"/>
        <v/>
      </c>
      <c r="N341" s="7" t="str">
        <f>IF(D341="","",IF(COUNTIF(SERVICOS!$A$3:$A$31,D341)=0,"",INDEX(SERVICOS!$E$3:$E$31,MATCH(D341,SERVICOS!$A$3:$A$31,0))))</f>
        <v/>
      </c>
      <c r="O341" s="2"/>
      <c r="P341" s="10" t="str">
        <f t="shared" si="32"/>
        <v/>
      </c>
      <c r="Q341" s="2"/>
      <c r="R341" s="10" t="str">
        <f t="shared" si="33"/>
        <v/>
      </c>
      <c r="S341" s="11" t="str">
        <f t="shared" si="34"/>
        <v/>
      </c>
      <c r="T341" s="1"/>
      <c r="U341" s="4"/>
      <c r="V341" s="1"/>
      <c r="W341" s="4"/>
      <c r="X341" s="3"/>
      <c r="Y341" s="8" t="str">
        <f ca="1">IF(A341="","",IF(H341&lt;&gt;"Agendado","",IF(A341&lt;TODAY(),"AGENDAMENTO PASSADO",IF(A341=TODAY(),"HOJE",IF(A341=TODAY()+1,IF(I341="Pendente","AMANHÃ - CONFIRMAR","AMANHÃ"),IF(A341&lt;=TODAY()+CONFIG!$B$5,"PRÓXIMOS "&amp;CONFIG!$B$5&amp;" DIAS",""))))))</f>
        <v/>
      </c>
      <c r="Z341" s="11" t="str">
        <f t="shared" si="35"/>
        <v/>
      </c>
    </row>
    <row r="342" spans="1:26">
      <c r="A342" s="4"/>
      <c r="B342" s="5"/>
      <c r="C342" s="1"/>
      <c r="D342" s="1"/>
      <c r="E342" s="1"/>
      <c r="F342" s="1"/>
      <c r="G342" s="1"/>
      <c r="H342" s="1"/>
      <c r="I342" s="1"/>
      <c r="J342" s="6" t="str">
        <f>IF(D342="","",IF(COUNTIF(SERVICOS!$A$3:$A$31,D342)=0,"",INDEX(SERVICOS!$C$3:$C$31,MATCH(D342,SERVICOS!$A$3:$A$31,0))))</f>
        <v/>
      </c>
      <c r="K342" s="6" t="str">
        <f>IF(D342="","",IF(COUNTIF(SERVICOS!$A$3:$A$31,D342)=0,"",INDEX(SERVICOS!$D$3:$D$31,MATCH(D342,SERVICOS!$A$3:$A$31,0))))</f>
        <v/>
      </c>
      <c r="L342" s="9" t="str">
        <f t="shared" si="30"/>
        <v/>
      </c>
      <c r="M342" s="9" t="str">
        <f t="shared" si="31"/>
        <v/>
      </c>
      <c r="N342" s="7" t="str">
        <f>IF(D342="","",IF(COUNTIF(SERVICOS!$A$3:$A$31,D342)=0,"",INDEX(SERVICOS!$E$3:$E$31,MATCH(D342,SERVICOS!$A$3:$A$31,0))))</f>
        <v/>
      </c>
      <c r="O342" s="2"/>
      <c r="P342" s="10" t="str">
        <f t="shared" si="32"/>
        <v/>
      </c>
      <c r="Q342" s="2"/>
      <c r="R342" s="10" t="str">
        <f t="shared" si="33"/>
        <v/>
      </c>
      <c r="S342" s="11" t="str">
        <f t="shared" si="34"/>
        <v/>
      </c>
      <c r="T342" s="1"/>
      <c r="U342" s="4"/>
      <c r="V342" s="1"/>
      <c r="W342" s="4"/>
      <c r="X342" s="3"/>
      <c r="Y342" s="8" t="str">
        <f ca="1">IF(A342="","",IF(H342&lt;&gt;"Agendado","",IF(A342&lt;TODAY(),"AGENDAMENTO PASSADO",IF(A342=TODAY(),"HOJE",IF(A342=TODAY()+1,IF(I342="Pendente","AMANHÃ - CONFIRMAR","AMANHÃ"),IF(A342&lt;=TODAY()+CONFIG!$B$5,"PRÓXIMOS "&amp;CONFIG!$B$5&amp;" DIAS",""))))))</f>
        <v/>
      </c>
      <c r="Z342" s="11" t="str">
        <f t="shared" si="35"/>
        <v/>
      </c>
    </row>
    <row r="343" spans="1:26">
      <c r="A343" s="4"/>
      <c r="B343" s="5"/>
      <c r="C343" s="1"/>
      <c r="D343" s="1"/>
      <c r="E343" s="1"/>
      <c r="F343" s="1"/>
      <c r="G343" s="1"/>
      <c r="H343" s="1"/>
      <c r="I343" s="1"/>
      <c r="J343" s="6" t="str">
        <f>IF(D343="","",IF(COUNTIF(SERVICOS!$A$3:$A$31,D343)=0,"",INDEX(SERVICOS!$C$3:$C$31,MATCH(D343,SERVICOS!$A$3:$A$31,0))))</f>
        <v/>
      </c>
      <c r="K343" s="6" t="str">
        <f>IF(D343="","",IF(COUNTIF(SERVICOS!$A$3:$A$31,D343)=0,"",INDEX(SERVICOS!$D$3:$D$31,MATCH(D343,SERVICOS!$A$3:$A$31,0))))</f>
        <v/>
      </c>
      <c r="L343" s="9" t="str">
        <f t="shared" si="30"/>
        <v/>
      </c>
      <c r="M343" s="9" t="str">
        <f t="shared" si="31"/>
        <v/>
      </c>
      <c r="N343" s="7" t="str">
        <f>IF(D343="","",IF(COUNTIF(SERVICOS!$A$3:$A$31,D343)=0,"",INDEX(SERVICOS!$E$3:$E$31,MATCH(D343,SERVICOS!$A$3:$A$31,0))))</f>
        <v/>
      </c>
      <c r="O343" s="2"/>
      <c r="P343" s="10" t="str">
        <f t="shared" si="32"/>
        <v/>
      </c>
      <c r="Q343" s="2"/>
      <c r="R343" s="10" t="str">
        <f t="shared" si="33"/>
        <v/>
      </c>
      <c r="S343" s="11" t="str">
        <f t="shared" si="34"/>
        <v/>
      </c>
      <c r="T343" s="1"/>
      <c r="U343" s="4"/>
      <c r="V343" s="1"/>
      <c r="W343" s="4"/>
      <c r="X343" s="3"/>
      <c r="Y343" s="8" t="str">
        <f ca="1">IF(A343="","",IF(H343&lt;&gt;"Agendado","",IF(A343&lt;TODAY(),"AGENDAMENTO PASSADO",IF(A343=TODAY(),"HOJE",IF(A343=TODAY()+1,IF(I343="Pendente","AMANHÃ - CONFIRMAR","AMANHÃ"),IF(A343&lt;=TODAY()+CONFIG!$B$5,"PRÓXIMOS "&amp;CONFIG!$B$5&amp;" DIAS",""))))))</f>
        <v/>
      </c>
      <c r="Z343" s="11" t="str">
        <f t="shared" si="35"/>
        <v/>
      </c>
    </row>
    <row r="344" spans="1:26">
      <c r="A344" s="4"/>
      <c r="B344" s="5"/>
      <c r="C344" s="1"/>
      <c r="D344" s="1"/>
      <c r="E344" s="1"/>
      <c r="F344" s="1"/>
      <c r="G344" s="1"/>
      <c r="H344" s="1"/>
      <c r="I344" s="1"/>
      <c r="J344" s="6" t="str">
        <f>IF(D344="","",IF(COUNTIF(SERVICOS!$A$3:$A$31,D344)=0,"",INDEX(SERVICOS!$C$3:$C$31,MATCH(D344,SERVICOS!$A$3:$A$31,0))))</f>
        <v/>
      </c>
      <c r="K344" s="6" t="str">
        <f>IF(D344="","",IF(COUNTIF(SERVICOS!$A$3:$A$31,D344)=0,"",INDEX(SERVICOS!$D$3:$D$31,MATCH(D344,SERVICOS!$A$3:$A$31,0))))</f>
        <v/>
      </c>
      <c r="L344" s="9" t="str">
        <f t="shared" si="30"/>
        <v/>
      </c>
      <c r="M344" s="9" t="str">
        <f t="shared" si="31"/>
        <v/>
      </c>
      <c r="N344" s="7" t="str">
        <f>IF(D344="","",IF(COUNTIF(SERVICOS!$A$3:$A$31,D344)=0,"",INDEX(SERVICOS!$E$3:$E$31,MATCH(D344,SERVICOS!$A$3:$A$31,0))))</f>
        <v/>
      </c>
      <c r="O344" s="2"/>
      <c r="P344" s="10" t="str">
        <f t="shared" si="32"/>
        <v/>
      </c>
      <c r="Q344" s="2"/>
      <c r="R344" s="10" t="str">
        <f t="shared" si="33"/>
        <v/>
      </c>
      <c r="S344" s="11" t="str">
        <f t="shared" si="34"/>
        <v/>
      </c>
      <c r="T344" s="1"/>
      <c r="U344" s="4"/>
      <c r="V344" s="1"/>
      <c r="W344" s="4"/>
      <c r="X344" s="3"/>
      <c r="Y344" s="8" t="str">
        <f ca="1">IF(A344="","",IF(H344&lt;&gt;"Agendado","",IF(A344&lt;TODAY(),"AGENDAMENTO PASSADO",IF(A344=TODAY(),"HOJE",IF(A344=TODAY()+1,IF(I344="Pendente","AMANHÃ - CONFIRMAR","AMANHÃ"),IF(A344&lt;=TODAY()+CONFIG!$B$5,"PRÓXIMOS "&amp;CONFIG!$B$5&amp;" DIAS",""))))))</f>
        <v/>
      </c>
      <c r="Z344" s="11" t="str">
        <f t="shared" si="35"/>
        <v/>
      </c>
    </row>
    <row r="345" spans="1:26">
      <c r="A345" s="4"/>
      <c r="B345" s="5"/>
      <c r="C345" s="1"/>
      <c r="D345" s="1"/>
      <c r="E345" s="1"/>
      <c r="F345" s="1"/>
      <c r="G345" s="1"/>
      <c r="H345" s="1"/>
      <c r="I345" s="1"/>
      <c r="J345" s="6" t="str">
        <f>IF(D345="","",IF(COUNTIF(SERVICOS!$A$3:$A$31,D345)=0,"",INDEX(SERVICOS!$C$3:$C$31,MATCH(D345,SERVICOS!$A$3:$A$31,0))))</f>
        <v/>
      </c>
      <c r="K345" s="6" t="str">
        <f>IF(D345="","",IF(COUNTIF(SERVICOS!$A$3:$A$31,D345)=0,"",INDEX(SERVICOS!$D$3:$D$31,MATCH(D345,SERVICOS!$A$3:$A$31,0))))</f>
        <v/>
      </c>
      <c r="L345" s="9" t="str">
        <f t="shared" si="30"/>
        <v/>
      </c>
      <c r="M345" s="9" t="str">
        <f t="shared" si="31"/>
        <v/>
      </c>
      <c r="N345" s="7" t="str">
        <f>IF(D345="","",IF(COUNTIF(SERVICOS!$A$3:$A$31,D345)=0,"",INDEX(SERVICOS!$E$3:$E$31,MATCH(D345,SERVICOS!$A$3:$A$31,0))))</f>
        <v/>
      </c>
      <c r="O345" s="2"/>
      <c r="P345" s="10" t="str">
        <f t="shared" si="32"/>
        <v/>
      </c>
      <c r="Q345" s="2"/>
      <c r="R345" s="10" t="str">
        <f t="shared" si="33"/>
        <v/>
      </c>
      <c r="S345" s="11" t="str">
        <f t="shared" si="34"/>
        <v/>
      </c>
      <c r="T345" s="1"/>
      <c r="U345" s="4"/>
      <c r="V345" s="1"/>
      <c r="W345" s="4"/>
      <c r="X345" s="3"/>
      <c r="Y345" s="8" t="str">
        <f ca="1">IF(A345="","",IF(H345&lt;&gt;"Agendado","",IF(A345&lt;TODAY(),"AGENDAMENTO PASSADO",IF(A345=TODAY(),"HOJE",IF(A345=TODAY()+1,IF(I345="Pendente","AMANHÃ - CONFIRMAR","AMANHÃ"),IF(A345&lt;=TODAY()+CONFIG!$B$5,"PRÓXIMOS "&amp;CONFIG!$B$5&amp;" DIAS",""))))))</f>
        <v/>
      </c>
      <c r="Z345" s="11" t="str">
        <f t="shared" si="35"/>
        <v/>
      </c>
    </row>
    <row r="346" spans="1:26">
      <c r="A346" s="4"/>
      <c r="B346" s="5"/>
      <c r="C346" s="1"/>
      <c r="D346" s="1"/>
      <c r="E346" s="1"/>
      <c r="F346" s="1"/>
      <c r="G346" s="1"/>
      <c r="H346" s="1"/>
      <c r="I346" s="1"/>
      <c r="J346" s="6" t="str">
        <f>IF(D346="","",IF(COUNTIF(SERVICOS!$A$3:$A$31,D346)=0,"",INDEX(SERVICOS!$C$3:$C$31,MATCH(D346,SERVICOS!$A$3:$A$31,0))))</f>
        <v/>
      </c>
      <c r="K346" s="6" t="str">
        <f>IF(D346="","",IF(COUNTIF(SERVICOS!$A$3:$A$31,D346)=0,"",INDEX(SERVICOS!$D$3:$D$31,MATCH(D346,SERVICOS!$A$3:$A$31,0))))</f>
        <v/>
      </c>
      <c r="L346" s="9" t="str">
        <f t="shared" si="30"/>
        <v/>
      </c>
      <c r="M346" s="9" t="str">
        <f t="shared" si="31"/>
        <v/>
      </c>
      <c r="N346" s="7" t="str">
        <f>IF(D346="","",IF(COUNTIF(SERVICOS!$A$3:$A$31,D346)=0,"",INDEX(SERVICOS!$E$3:$E$31,MATCH(D346,SERVICOS!$A$3:$A$31,0))))</f>
        <v/>
      </c>
      <c r="O346" s="2"/>
      <c r="P346" s="10" t="str">
        <f t="shared" si="32"/>
        <v/>
      </c>
      <c r="Q346" s="2"/>
      <c r="R346" s="10" t="str">
        <f t="shared" si="33"/>
        <v/>
      </c>
      <c r="S346" s="11" t="str">
        <f t="shared" si="34"/>
        <v/>
      </c>
      <c r="T346" s="1"/>
      <c r="U346" s="4"/>
      <c r="V346" s="1"/>
      <c r="W346" s="4"/>
      <c r="X346" s="3"/>
      <c r="Y346" s="8" t="str">
        <f ca="1">IF(A346="","",IF(H346&lt;&gt;"Agendado","",IF(A346&lt;TODAY(),"AGENDAMENTO PASSADO",IF(A346=TODAY(),"HOJE",IF(A346=TODAY()+1,IF(I346="Pendente","AMANHÃ - CONFIRMAR","AMANHÃ"),IF(A346&lt;=TODAY()+CONFIG!$B$5,"PRÓXIMOS "&amp;CONFIG!$B$5&amp;" DIAS",""))))))</f>
        <v/>
      </c>
      <c r="Z346" s="11" t="str">
        <f t="shared" si="35"/>
        <v/>
      </c>
    </row>
    <row r="347" spans="1:26">
      <c r="A347" s="4"/>
      <c r="B347" s="5"/>
      <c r="C347" s="1"/>
      <c r="D347" s="1"/>
      <c r="E347" s="1"/>
      <c r="F347" s="1"/>
      <c r="G347" s="1"/>
      <c r="H347" s="1"/>
      <c r="I347" s="1"/>
      <c r="J347" s="6" t="str">
        <f>IF(D347="","",IF(COUNTIF(SERVICOS!$A$3:$A$31,D347)=0,"",INDEX(SERVICOS!$C$3:$C$31,MATCH(D347,SERVICOS!$A$3:$A$31,0))))</f>
        <v/>
      </c>
      <c r="K347" s="6" t="str">
        <f>IF(D347="","",IF(COUNTIF(SERVICOS!$A$3:$A$31,D347)=0,"",INDEX(SERVICOS!$D$3:$D$31,MATCH(D347,SERVICOS!$A$3:$A$31,0))))</f>
        <v/>
      </c>
      <c r="L347" s="9" t="str">
        <f t="shared" si="30"/>
        <v/>
      </c>
      <c r="M347" s="9" t="str">
        <f t="shared" si="31"/>
        <v/>
      </c>
      <c r="N347" s="7" t="str">
        <f>IF(D347="","",IF(COUNTIF(SERVICOS!$A$3:$A$31,D347)=0,"",INDEX(SERVICOS!$E$3:$E$31,MATCH(D347,SERVICOS!$A$3:$A$31,0))))</f>
        <v/>
      </c>
      <c r="O347" s="2"/>
      <c r="P347" s="10" t="str">
        <f t="shared" si="32"/>
        <v/>
      </c>
      <c r="Q347" s="2"/>
      <c r="R347" s="10" t="str">
        <f t="shared" si="33"/>
        <v/>
      </c>
      <c r="S347" s="11" t="str">
        <f t="shared" si="34"/>
        <v/>
      </c>
      <c r="T347" s="1"/>
      <c r="U347" s="4"/>
      <c r="V347" s="1"/>
      <c r="W347" s="4"/>
      <c r="X347" s="3"/>
      <c r="Y347" s="8" t="str">
        <f ca="1">IF(A347="","",IF(H347&lt;&gt;"Agendado","",IF(A347&lt;TODAY(),"AGENDAMENTO PASSADO",IF(A347=TODAY(),"HOJE",IF(A347=TODAY()+1,IF(I347="Pendente","AMANHÃ - CONFIRMAR","AMANHÃ"),IF(A347&lt;=TODAY()+CONFIG!$B$5,"PRÓXIMOS "&amp;CONFIG!$B$5&amp;" DIAS",""))))))</f>
        <v/>
      </c>
      <c r="Z347" s="11" t="str">
        <f t="shared" si="35"/>
        <v/>
      </c>
    </row>
    <row r="348" spans="1:26">
      <c r="A348" s="4"/>
      <c r="B348" s="5"/>
      <c r="C348" s="1"/>
      <c r="D348" s="1"/>
      <c r="E348" s="1"/>
      <c r="F348" s="1"/>
      <c r="G348" s="1"/>
      <c r="H348" s="1"/>
      <c r="I348" s="1"/>
      <c r="J348" s="6" t="str">
        <f>IF(D348="","",IF(COUNTIF(SERVICOS!$A$3:$A$31,D348)=0,"",INDEX(SERVICOS!$C$3:$C$31,MATCH(D348,SERVICOS!$A$3:$A$31,0))))</f>
        <v/>
      </c>
      <c r="K348" s="6" t="str">
        <f>IF(D348="","",IF(COUNTIF(SERVICOS!$A$3:$A$31,D348)=0,"",INDEX(SERVICOS!$D$3:$D$31,MATCH(D348,SERVICOS!$A$3:$A$31,0))))</f>
        <v/>
      </c>
      <c r="L348" s="9" t="str">
        <f t="shared" si="30"/>
        <v/>
      </c>
      <c r="M348" s="9" t="str">
        <f t="shared" si="31"/>
        <v/>
      </c>
      <c r="N348" s="7" t="str">
        <f>IF(D348="","",IF(COUNTIF(SERVICOS!$A$3:$A$31,D348)=0,"",INDEX(SERVICOS!$E$3:$E$31,MATCH(D348,SERVICOS!$A$3:$A$31,0))))</f>
        <v/>
      </c>
      <c r="O348" s="2"/>
      <c r="P348" s="10" t="str">
        <f t="shared" si="32"/>
        <v/>
      </c>
      <c r="Q348" s="2"/>
      <c r="R348" s="10" t="str">
        <f t="shared" si="33"/>
        <v/>
      </c>
      <c r="S348" s="11" t="str">
        <f t="shared" si="34"/>
        <v/>
      </c>
      <c r="T348" s="1"/>
      <c r="U348" s="4"/>
      <c r="V348" s="1"/>
      <c r="W348" s="4"/>
      <c r="X348" s="3"/>
      <c r="Y348" s="8" t="str">
        <f ca="1">IF(A348="","",IF(H348&lt;&gt;"Agendado","",IF(A348&lt;TODAY(),"AGENDAMENTO PASSADO",IF(A348=TODAY(),"HOJE",IF(A348=TODAY()+1,IF(I348="Pendente","AMANHÃ - CONFIRMAR","AMANHÃ"),IF(A348&lt;=TODAY()+CONFIG!$B$5,"PRÓXIMOS "&amp;CONFIG!$B$5&amp;" DIAS",""))))))</f>
        <v/>
      </c>
      <c r="Z348" s="11" t="str">
        <f t="shared" si="35"/>
        <v/>
      </c>
    </row>
    <row r="349" spans="1:26">
      <c r="A349" s="4"/>
      <c r="B349" s="5"/>
      <c r="C349" s="1"/>
      <c r="D349" s="1"/>
      <c r="E349" s="1"/>
      <c r="F349" s="1"/>
      <c r="G349" s="1"/>
      <c r="H349" s="1"/>
      <c r="I349" s="1"/>
      <c r="J349" s="6" t="str">
        <f>IF(D349="","",IF(COUNTIF(SERVICOS!$A$3:$A$31,D349)=0,"",INDEX(SERVICOS!$C$3:$C$31,MATCH(D349,SERVICOS!$A$3:$A$31,0))))</f>
        <v/>
      </c>
      <c r="K349" s="6" t="str">
        <f>IF(D349="","",IF(COUNTIF(SERVICOS!$A$3:$A$31,D349)=0,"",INDEX(SERVICOS!$D$3:$D$31,MATCH(D349,SERVICOS!$A$3:$A$31,0))))</f>
        <v/>
      </c>
      <c r="L349" s="9" t="str">
        <f t="shared" si="30"/>
        <v/>
      </c>
      <c r="M349" s="9" t="str">
        <f t="shared" si="31"/>
        <v/>
      </c>
      <c r="N349" s="7" t="str">
        <f>IF(D349="","",IF(COUNTIF(SERVICOS!$A$3:$A$31,D349)=0,"",INDEX(SERVICOS!$E$3:$E$31,MATCH(D349,SERVICOS!$A$3:$A$31,0))))</f>
        <v/>
      </c>
      <c r="O349" s="2"/>
      <c r="P349" s="10" t="str">
        <f t="shared" si="32"/>
        <v/>
      </c>
      <c r="Q349" s="2"/>
      <c r="R349" s="10" t="str">
        <f t="shared" si="33"/>
        <v/>
      </c>
      <c r="S349" s="11" t="str">
        <f t="shared" si="34"/>
        <v/>
      </c>
      <c r="T349" s="1"/>
      <c r="U349" s="4"/>
      <c r="V349" s="1"/>
      <c r="W349" s="4"/>
      <c r="X349" s="3"/>
      <c r="Y349" s="8" t="str">
        <f ca="1">IF(A349="","",IF(H349&lt;&gt;"Agendado","",IF(A349&lt;TODAY(),"AGENDAMENTO PASSADO",IF(A349=TODAY(),"HOJE",IF(A349=TODAY()+1,IF(I349="Pendente","AMANHÃ - CONFIRMAR","AMANHÃ"),IF(A349&lt;=TODAY()+CONFIG!$B$5,"PRÓXIMOS "&amp;CONFIG!$B$5&amp;" DIAS",""))))))</f>
        <v/>
      </c>
      <c r="Z349" s="11" t="str">
        <f t="shared" si="35"/>
        <v/>
      </c>
    </row>
    <row r="350" spans="1:26">
      <c r="A350" s="4"/>
      <c r="B350" s="5"/>
      <c r="C350" s="1"/>
      <c r="D350" s="1"/>
      <c r="E350" s="1"/>
      <c r="F350" s="1"/>
      <c r="G350" s="1"/>
      <c r="H350" s="1"/>
      <c r="I350" s="1"/>
      <c r="J350" s="6" t="str">
        <f>IF(D350="","",IF(COUNTIF(SERVICOS!$A$3:$A$31,D350)=0,"",INDEX(SERVICOS!$C$3:$C$31,MATCH(D350,SERVICOS!$A$3:$A$31,0))))</f>
        <v/>
      </c>
      <c r="K350" s="6" t="str">
        <f>IF(D350="","",IF(COUNTIF(SERVICOS!$A$3:$A$31,D350)=0,"",INDEX(SERVICOS!$D$3:$D$31,MATCH(D350,SERVICOS!$A$3:$A$31,0))))</f>
        <v/>
      </c>
      <c r="L350" s="9" t="str">
        <f t="shared" si="30"/>
        <v/>
      </c>
      <c r="M350" s="9" t="str">
        <f t="shared" si="31"/>
        <v/>
      </c>
      <c r="N350" s="7" t="str">
        <f>IF(D350="","",IF(COUNTIF(SERVICOS!$A$3:$A$31,D350)=0,"",INDEX(SERVICOS!$E$3:$E$31,MATCH(D350,SERVICOS!$A$3:$A$31,0))))</f>
        <v/>
      </c>
      <c r="O350" s="2"/>
      <c r="P350" s="10" t="str">
        <f t="shared" si="32"/>
        <v/>
      </c>
      <c r="Q350" s="2"/>
      <c r="R350" s="10" t="str">
        <f t="shared" si="33"/>
        <v/>
      </c>
      <c r="S350" s="11" t="str">
        <f t="shared" si="34"/>
        <v/>
      </c>
      <c r="T350" s="1"/>
      <c r="U350" s="4"/>
      <c r="V350" s="1"/>
      <c r="W350" s="4"/>
      <c r="X350" s="3"/>
      <c r="Y350" s="8" t="str">
        <f ca="1">IF(A350="","",IF(H350&lt;&gt;"Agendado","",IF(A350&lt;TODAY(),"AGENDAMENTO PASSADO",IF(A350=TODAY(),"HOJE",IF(A350=TODAY()+1,IF(I350="Pendente","AMANHÃ - CONFIRMAR","AMANHÃ"),IF(A350&lt;=TODAY()+CONFIG!$B$5,"PRÓXIMOS "&amp;CONFIG!$B$5&amp;" DIAS",""))))))</f>
        <v/>
      </c>
      <c r="Z350" s="11" t="str">
        <f t="shared" si="35"/>
        <v/>
      </c>
    </row>
    <row r="351" spans="1:26">
      <c r="A351" s="4"/>
      <c r="B351" s="5"/>
      <c r="C351" s="1"/>
      <c r="D351" s="1"/>
      <c r="E351" s="1"/>
      <c r="F351" s="1"/>
      <c r="G351" s="1"/>
      <c r="H351" s="1"/>
      <c r="I351" s="1"/>
      <c r="J351" s="6" t="str">
        <f>IF(D351="","",IF(COUNTIF(SERVICOS!$A$3:$A$31,D351)=0,"",INDEX(SERVICOS!$C$3:$C$31,MATCH(D351,SERVICOS!$A$3:$A$31,0))))</f>
        <v/>
      </c>
      <c r="K351" s="6" t="str">
        <f>IF(D351="","",IF(COUNTIF(SERVICOS!$A$3:$A$31,D351)=0,"",INDEX(SERVICOS!$D$3:$D$31,MATCH(D351,SERVICOS!$A$3:$A$31,0))))</f>
        <v/>
      </c>
      <c r="L351" s="9" t="str">
        <f t="shared" si="30"/>
        <v/>
      </c>
      <c r="M351" s="9" t="str">
        <f t="shared" si="31"/>
        <v/>
      </c>
      <c r="N351" s="7" t="str">
        <f>IF(D351="","",IF(COUNTIF(SERVICOS!$A$3:$A$31,D351)=0,"",INDEX(SERVICOS!$E$3:$E$31,MATCH(D351,SERVICOS!$A$3:$A$31,0))))</f>
        <v/>
      </c>
      <c r="O351" s="2"/>
      <c r="P351" s="10" t="str">
        <f t="shared" si="32"/>
        <v/>
      </c>
      <c r="Q351" s="2"/>
      <c r="R351" s="10" t="str">
        <f t="shared" si="33"/>
        <v/>
      </c>
      <c r="S351" s="11" t="str">
        <f t="shared" si="34"/>
        <v/>
      </c>
      <c r="T351" s="1"/>
      <c r="U351" s="4"/>
      <c r="V351" s="1"/>
      <c r="W351" s="4"/>
      <c r="X351" s="3"/>
      <c r="Y351" s="8" t="str">
        <f ca="1">IF(A351="","",IF(H351&lt;&gt;"Agendado","",IF(A351&lt;TODAY(),"AGENDAMENTO PASSADO",IF(A351=TODAY(),"HOJE",IF(A351=TODAY()+1,IF(I351="Pendente","AMANHÃ - CONFIRMAR","AMANHÃ"),IF(A351&lt;=TODAY()+CONFIG!$B$5,"PRÓXIMOS "&amp;CONFIG!$B$5&amp;" DIAS",""))))))</f>
        <v/>
      </c>
      <c r="Z351" s="11" t="str">
        <f t="shared" si="35"/>
        <v/>
      </c>
    </row>
    <row r="352" spans="1:26">
      <c r="A352" s="4"/>
      <c r="B352" s="5"/>
      <c r="C352" s="1"/>
      <c r="D352" s="1"/>
      <c r="E352" s="1"/>
      <c r="F352" s="1"/>
      <c r="G352" s="1"/>
      <c r="H352" s="1"/>
      <c r="I352" s="1"/>
      <c r="J352" s="6" t="str">
        <f>IF(D352="","",IF(COUNTIF(SERVICOS!$A$3:$A$31,D352)=0,"",INDEX(SERVICOS!$C$3:$C$31,MATCH(D352,SERVICOS!$A$3:$A$31,0))))</f>
        <v/>
      </c>
      <c r="K352" s="6" t="str">
        <f>IF(D352="","",IF(COUNTIF(SERVICOS!$A$3:$A$31,D352)=0,"",INDEX(SERVICOS!$D$3:$D$31,MATCH(D352,SERVICOS!$A$3:$A$31,0))))</f>
        <v/>
      </c>
      <c r="L352" s="9" t="str">
        <f t="shared" si="30"/>
        <v/>
      </c>
      <c r="M352" s="9" t="str">
        <f t="shared" si="31"/>
        <v/>
      </c>
      <c r="N352" s="7" t="str">
        <f>IF(D352="","",IF(COUNTIF(SERVICOS!$A$3:$A$31,D352)=0,"",INDEX(SERVICOS!$E$3:$E$31,MATCH(D352,SERVICOS!$A$3:$A$31,0))))</f>
        <v/>
      </c>
      <c r="O352" s="2"/>
      <c r="P352" s="10" t="str">
        <f t="shared" si="32"/>
        <v/>
      </c>
      <c r="Q352" s="2"/>
      <c r="R352" s="10" t="str">
        <f t="shared" si="33"/>
        <v/>
      </c>
      <c r="S352" s="11" t="str">
        <f t="shared" si="34"/>
        <v/>
      </c>
      <c r="T352" s="1"/>
      <c r="U352" s="4"/>
      <c r="V352" s="1"/>
      <c r="W352" s="4"/>
      <c r="X352" s="3"/>
      <c r="Y352" s="8" t="str">
        <f ca="1">IF(A352="","",IF(H352&lt;&gt;"Agendado","",IF(A352&lt;TODAY(),"AGENDAMENTO PASSADO",IF(A352=TODAY(),"HOJE",IF(A352=TODAY()+1,IF(I352="Pendente","AMANHÃ - CONFIRMAR","AMANHÃ"),IF(A352&lt;=TODAY()+CONFIG!$B$5,"PRÓXIMOS "&amp;CONFIG!$B$5&amp;" DIAS",""))))))</f>
        <v/>
      </c>
      <c r="Z352" s="11" t="str">
        <f t="shared" si="35"/>
        <v/>
      </c>
    </row>
    <row r="353" spans="1:26">
      <c r="A353" s="4"/>
      <c r="B353" s="5"/>
      <c r="C353" s="1"/>
      <c r="D353" s="1"/>
      <c r="E353" s="1"/>
      <c r="F353" s="1"/>
      <c r="G353" s="1"/>
      <c r="H353" s="1"/>
      <c r="I353" s="1"/>
      <c r="J353" s="6" t="str">
        <f>IF(D353="","",IF(COUNTIF(SERVICOS!$A$3:$A$31,D353)=0,"",INDEX(SERVICOS!$C$3:$C$31,MATCH(D353,SERVICOS!$A$3:$A$31,0))))</f>
        <v/>
      </c>
      <c r="K353" s="6" t="str">
        <f>IF(D353="","",IF(COUNTIF(SERVICOS!$A$3:$A$31,D353)=0,"",INDEX(SERVICOS!$D$3:$D$31,MATCH(D353,SERVICOS!$A$3:$A$31,0))))</f>
        <v/>
      </c>
      <c r="L353" s="9" t="str">
        <f t="shared" si="30"/>
        <v/>
      </c>
      <c r="M353" s="9" t="str">
        <f t="shared" si="31"/>
        <v/>
      </c>
      <c r="N353" s="7" t="str">
        <f>IF(D353="","",IF(COUNTIF(SERVICOS!$A$3:$A$31,D353)=0,"",INDEX(SERVICOS!$E$3:$E$31,MATCH(D353,SERVICOS!$A$3:$A$31,0))))</f>
        <v/>
      </c>
      <c r="O353" s="2"/>
      <c r="P353" s="10" t="str">
        <f t="shared" si="32"/>
        <v/>
      </c>
      <c r="Q353" s="2"/>
      <c r="R353" s="10" t="str">
        <f t="shared" si="33"/>
        <v/>
      </c>
      <c r="S353" s="11" t="str">
        <f t="shared" si="34"/>
        <v/>
      </c>
      <c r="T353" s="1"/>
      <c r="U353" s="4"/>
      <c r="V353" s="1"/>
      <c r="W353" s="4"/>
      <c r="X353" s="3"/>
      <c r="Y353" s="8" t="str">
        <f ca="1">IF(A353="","",IF(H353&lt;&gt;"Agendado","",IF(A353&lt;TODAY(),"AGENDAMENTO PASSADO",IF(A353=TODAY(),"HOJE",IF(A353=TODAY()+1,IF(I353="Pendente","AMANHÃ - CONFIRMAR","AMANHÃ"),IF(A353&lt;=TODAY()+CONFIG!$B$5,"PRÓXIMOS "&amp;CONFIG!$B$5&amp;" DIAS",""))))))</f>
        <v/>
      </c>
      <c r="Z353" s="11" t="str">
        <f t="shared" si="35"/>
        <v/>
      </c>
    </row>
    <row r="354" spans="1:26">
      <c r="A354" s="4"/>
      <c r="B354" s="5"/>
      <c r="C354" s="1"/>
      <c r="D354" s="1"/>
      <c r="E354" s="1"/>
      <c r="F354" s="1"/>
      <c r="G354" s="1"/>
      <c r="H354" s="1"/>
      <c r="I354" s="1"/>
      <c r="J354" s="6" t="str">
        <f>IF(D354="","",IF(COUNTIF(SERVICOS!$A$3:$A$31,D354)=0,"",INDEX(SERVICOS!$C$3:$C$31,MATCH(D354,SERVICOS!$A$3:$A$31,0))))</f>
        <v/>
      </c>
      <c r="K354" s="6" t="str">
        <f>IF(D354="","",IF(COUNTIF(SERVICOS!$A$3:$A$31,D354)=0,"",INDEX(SERVICOS!$D$3:$D$31,MATCH(D354,SERVICOS!$A$3:$A$31,0))))</f>
        <v/>
      </c>
      <c r="L354" s="9" t="str">
        <f t="shared" si="30"/>
        <v/>
      </c>
      <c r="M354" s="9" t="str">
        <f t="shared" si="31"/>
        <v/>
      </c>
      <c r="N354" s="7" t="str">
        <f>IF(D354="","",IF(COUNTIF(SERVICOS!$A$3:$A$31,D354)=0,"",INDEX(SERVICOS!$E$3:$E$31,MATCH(D354,SERVICOS!$A$3:$A$31,0))))</f>
        <v/>
      </c>
      <c r="O354" s="2"/>
      <c r="P354" s="10" t="str">
        <f t="shared" si="32"/>
        <v/>
      </c>
      <c r="Q354" s="2"/>
      <c r="R354" s="10" t="str">
        <f t="shared" si="33"/>
        <v/>
      </c>
      <c r="S354" s="11" t="str">
        <f t="shared" si="34"/>
        <v/>
      </c>
      <c r="T354" s="1"/>
      <c r="U354" s="4"/>
      <c r="V354" s="1"/>
      <c r="W354" s="4"/>
      <c r="X354" s="3"/>
      <c r="Y354" s="8" t="str">
        <f ca="1">IF(A354="","",IF(H354&lt;&gt;"Agendado","",IF(A354&lt;TODAY(),"AGENDAMENTO PASSADO",IF(A354=TODAY(),"HOJE",IF(A354=TODAY()+1,IF(I354="Pendente","AMANHÃ - CONFIRMAR","AMANHÃ"),IF(A354&lt;=TODAY()+CONFIG!$B$5,"PRÓXIMOS "&amp;CONFIG!$B$5&amp;" DIAS",""))))))</f>
        <v/>
      </c>
      <c r="Z354" s="11" t="str">
        <f t="shared" si="35"/>
        <v/>
      </c>
    </row>
    <row r="355" spans="1:26">
      <c r="A355" s="4"/>
      <c r="B355" s="5"/>
      <c r="C355" s="1"/>
      <c r="D355" s="1"/>
      <c r="E355" s="1"/>
      <c r="F355" s="1"/>
      <c r="G355" s="1"/>
      <c r="H355" s="1"/>
      <c r="I355" s="1"/>
      <c r="J355" s="6" t="str">
        <f>IF(D355="","",IF(COUNTIF(SERVICOS!$A$3:$A$31,D355)=0,"",INDEX(SERVICOS!$C$3:$C$31,MATCH(D355,SERVICOS!$A$3:$A$31,0))))</f>
        <v/>
      </c>
      <c r="K355" s="6" t="str">
        <f>IF(D355="","",IF(COUNTIF(SERVICOS!$A$3:$A$31,D355)=0,"",INDEX(SERVICOS!$D$3:$D$31,MATCH(D355,SERVICOS!$A$3:$A$31,0))))</f>
        <v/>
      </c>
      <c r="L355" s="9" t="str">
        <f t="shared" si="30"/>
        <v/>
      </c>
      <c r="M355" s="9" t="str">
        <f t="shared" si="31"/>
        <v/>
      </c>
      <c r="N355" s="7" t="str">
        <f>IF(D355="","",IF(COUNTIF(SERVICOS!$A$3:$A$31,D355)=0,"",INDEX(SERVICOS!$E$3:$E$31,MATCH(D355,SERVICOS!$A$3:$A$31,0))))</f>
        <v/>
      </c>
      <c r="O355" s="2"/>
      <c r="P355" s="10" t="str">
        <f t="shared" si="32"/>
        <v/>
      </c>
      <c r="Q355" s="2"/>
      <c r="R355" s="10" t="str">
        <f t="shared" si="33"/>
        <v/>
      </c>
      <c r="S355" s="11" t="str">
        <f t="shared" si="34"/>
        <v/>
      </c>
      <c r="T355" s="1"/>
      <c r="U355" s="4"/>
      <c r="V355" s="1"/>
      <c r="W355" s="4"/>
      <c r="X355" s="3"/>
      <c r="Y355" s="8" t="str">
        <f ca="1">IF(A355="","",IF(H355&lt;&gt;"Agendado","",IF(A355&lt;TODAY(),"AGENDAMENTO PASSADO",IF(A355=TODAY(),"HOJE",IF(A355=TODAY()+1,IF(I355="Pendente","AMANHÃ - CONFIRMAR","AMANHÃ"),IF(A355&lt;=TODAY()+CONFIG!$B$5,"PRÓXIMOS "&amp;CONFIG!$B$5&amp;" DIAS",""))))))</f>
        <v/>
      </c>
      <c r="Z355" s="11" t="str">
        <f t="shared" si="35"/>
        <v/>
      </c>
    </row>
    <row r="356" spans="1:26">
      <c r="A356" s="4"/>
      <c r="B356" s="5"/>
      <c r="C356" s="1"/>
      <c r="D356" s="1"/>
      <c r="E356" s="1"/>
      <c r="F356" s="1"/>
      <c r="G356" s="1"/>
      <c r="H356" s="1"/>
      <c r="I356" s="1"/>
      <c r="J356" s="6" t="str">
        <f>IF(D356="","",IF(COUNTIF(SERVICOS!$A$3:$A$31,D356)=0,"",INDEX(SERVICOS!$C$3:$C$31,MATCH(D356,SERVICOS!$A$3:$A$31,0))))</f>
        <v/>
      </c>
      <c r="K356" s="6" t="str">
        <f>IF(D356="","",IF(COUNTIF(SERVICOS!$A$3:$A$31,D356)=0,"",INDEX(SERVICOS!$D$3:$D$31,MATCH(D356,SERVICOS!$A$3:$A$31,0))))</f>
        <v/>
      </c>
      <c r="L356" s="9" t="str">
        <f t="shared" si="30"/>
        <v/>
      </c>
      <c r="M356" s="9" t="str">
        <f t="shared" si="31"/>
        <v/>
      </c>
      <c r="N356" s="7" t="str">
        <f>IF(D356="","",IF(COUNTIF(SERVICOS!$A$3:$A$31,D356)=0,"",INDEX(SERVICOS!$E$3:$E$31,MATCH(D356,SERVICOS!$A$3:$A$31,0))))</f>
        <v/>
      </c>
      <c r="O356" s="2"/>
      <c r="P356" s="10" t="str">
        <f t="shared" si="32"/>
        <v/>
      </c>
      <c r="Q356" s="2"/>
      <c r="R356" s="10" t="str">
        <f t="shared" si="33"/>
        <v/>
      </c>
      <c r="S356" s="11" t="str">
        <f t="shared" si="34"/>
        <v/>
      </c>
      <c r="T356" s="1"/>
      <c r="U356" s="4"/>
      <c r="V356" s="1"/>
      <c r="W356" s="4"/>
      <c r="X356" s="3"/>
      <c r="Y356" s="8" t="str">
        <f ca="1">IF(A356="","",IF(H356&lt;&gt;"Agendado","",IF(A356&lt;TODAY(),"AGENDAMENTO PASSADO",IF(A356=TODAY(),"HOJE",IF(A356=TODAY()+1,IF(I356="Pendente","AMANHÃ - CONFIRMAR","AMANHÃ"),IF(A356&lt;=TODAY()+CONFIG!$B$5,"PRÓXIMOS "&amp;CONFIG!$B$5&amp;" DIAS",""))))))</f>
        <v/>
      </c>
      <c r="Z356" s="11" t="str">
        <f t="shared" si="35"/>
        <v/>
      </c>
    </row>
    <row r="357" spans="1:26">
      <c r="A357" s="4"/>
      <c r="B357" s="5"/>
      <c r="C357" s="1"/>
      <c r="D357" s="1"/>
      <c r="E357" s="1"/>
      <c r="F357" s="1"/>
      <c r="G357" s="1"/>
      <c r="H357" s="1"/>
      <c r="I357" s="1"/>
      <c r="J357" s="6" t="str">
        <f>IF(D357="","",IF(COUNTIF(SERVICOS!$A$3:$A$31,D357)=0,"",INDEX(SERVICOS!$C$3:$C$31,MATCH(D357,SERVICOS!$A$3:$A$31,0))))</f>
        <v/>
      </c>
      <c r="K357" s="6" t="str">
        <f>IF(D357="","",IF(COUNTIF(SERVICOS!$A$3:$A$31,D357)=0,"",INDEX(SERVICOS!$D$3:$D$31,MATCH(D357,SERVICOS!$A$3:$A$31,0))))</f>
        <v/>
      </c>
      <c r="L357" s="9" t="str">
        <f t="shared" si="30"/>
        <v/>
      </c>
      <c r="M357" s="9" t="str">
        <f t="shared" si="31"/>
        <v/>
      </c>
      <c r="N357" s="7" t="str">
        <f>IF(D357="","",IF(COUNTIF(SERVICOS!$A$3:$A$31,D357)=0,"",INDEX(SERVICOS!$E$3:$E$31,MATCH(D357,SERVICOS!$A$3:$A$31,0))))</f>
        <v/>
      </c>
      <c r="O357" s="2"/>
      <c r="P357" s="10" t="str">
        <f t="shared" si="32"/>
        <v/>
      </c>
      <c r="Q357" s="2"/>
      <c r="R357" s="10" t="str">
        <f t="shared" si="33"/>
        <v/>
      </c>
      <c r="S357" s="11" t="str">
        <f t="shared" si="34"/>
        <v/>
      </c>
      <c r="T357" s="1"/>
      <c r="U357" s="4"/>
      <c r="V357" s="1"/>
      <c r="W357" s="4"/>
      <c r="X357" s="3"/>
      <c r="Y357" s="8" t="str">
        <f ca="1">IF(A357="","",IF(H357&lt;&gt;"Agendado","",IF(A357&lt;TODAY(),"AGENDAMENTO PASSADO",IF(A357=TODAY(),"HOJE",IF(A357=TODAY()+1,IF(I357="Pendente","AMANHÃ - CONFIRMAR","AMANHÃ"),IF(A357&lt;=TODAY()+CONFIG!$B$5,"PRÓXIMOS "&amp;CONFIG!$B$5&amp;" DIAS",""))))))</f>
        <v/>
      </c>
      <c r="Z357" s="11" t="str">
        <f t="shared" si="35"/>
        <v/>
      </c>
    </row>
    <row r="358" spans="1:26">
      <c r="A358" s="4"/>
      <c r="B358" s="5"/>
      <c r="C358" s="1"/>
      <c r="D358" s="1"/>
      <c r="E358" s="1"/>
      <c r="F358" s="1"/>
      <c r="G358" s="1"/>
      <c r="H358" s="1"/>
      <c r="I358" s="1"/>
      <c r="J358" s="6" t="str">
        <f>IF(D358="","",IF(COUNTIF(SERVICOS!$A$3:$A$31,D358)=0,"",INDEX(SERVICOS!$C$3:$C$31,MATCH(D358,SERVICOS!$A$3:$A$31,0))))</f>
        <v/>
      </c>
      <c r="K358" s="6" t="str">
        <f>IF(D358="","",IF(COUNTIF(SERVICOS!$A$3:$A$31,D358)=0,"",INDEX(SERVICOS!$D$3:$D$31,MATCH(D358,SERVICOS!$A$3:$A$31,0))))</f>
        <v/>
      </c>
      <c r="L358" s="9" t="str">
        <f t="shared" si="30"/>
        <v/>
      </c>
      <c r="M358" s="9" t="str">
        <f t="shared" si="31"/>
        <v/>
      </c>
      <c r="N358" s="7" t="str">
        <f>IF(D358="","",IF(COUNTIF(SERVICOS!$A$3:$A$31,D358)=0,"",INDEX(SERVICOS!$E$3:$E$31,MATCH(D358,SERVICOS!$A$3:$A$31,0))))</f>
        <v/>
      </c>
      <c r="O358" s="2"/>
      <c r="P358" s="10" t="str">
        <f t="shared" si="32"/>
        <v/>
      </c>
      <c r="Q358" s="2"/>
      <c r="R358" s="10" t="str">
        <f t="shared" si="33"/>
        <v/>
      </c>
      <c r="S358" s="11" t="str">
        <f t="shared" si="34"/>
        <v/>
      </c>
      <c r="T358" s="1"/>
      <c r="U358" s="4"/>
      <c r="V358" s="1"/>
      <c r="W358" s="4"/>
      <c r="X358" s="3"/>
      <c r="Y358" s="8" t="str">
        <f ca="1">IF(A358="","",IF(H358&lt;&gt;"Agendado","",IF(A358&lt;TODAY(),"AGENDAMENTO PASSADO",IF(A358=TODAY(),"HOJE",IF(A358=TODAY()+1,IF(I358="Pendente","AMANHÃ - CONFIRMAR","AMANHÃ"),IF(A358&lt;=TODAY()+CONFIG!$B$5,"PRÓXIMOS "&amp;CONFIG!$B$5&amp;" DIAS",""))))))</f>
        <v/>
      </c>
      <c r="Z358" s="11" t="str">
        <f t="shared" si="35"/>
        <v/>
      </c>
    </row>
    <row r="359" spans="1:26">
      <c r="A359" s="4"/>
      <c r="B359" s="5"/>
      <c r="C359" s="1"/>
      <c r="D359" s="1"/>
      <c r="E359" s="1"/>
      <c r="F359" s="1"/>
      <c r="G359" s="1"/>
      <c r="H359" s="1"/>
      <c r="I359" s="1"/>
      <c r="J359" s="6" t="str">
        <f>IF(D359="","",IF(COUNTIF(SERVICOS!$A$3:$A$31,D359)=0,"",INDEX(SERVICOS!$C$3:$C$31,MATCH(D359,SERVICOS!$A$3:$A$31,0))))</f>
        <v/>
      </c>
      <c r="K359" s="6" t="str">
        <f>IF(D359="","",IF(COUNTIF(SERVICOS!$A$3:$A$31,D359)=0,"",INDEX(SERVICOS!$D$3:$D$31,MATCH(D359,SERVICOS!$A$3:$A$31,0))))</f>
        <v/>
      </c>
      <c r="L359" s="9" t="str">
        <f t="shared" si="30"/>
        <v/>
      </c>
      <c r="M359" s="9" t="str">
        <f t="shared" si="31"/>
        <v/>
      </c>
      <c r="N359" s="7" t="str">
        <f>IF(D359="","",IF(COUNTIF(SERVICOS!$A$3:$A$31,D359)=0,"",INDEX(SERVICOS!$E$3:$E$31,MATCH(D359,SERVICOS!$A$3:$A$31,0))))</f>
        <v/>
      </c>
      <c r="O359" s="2"/>
      <c r="P359" s="10" t="str">
        <f t="shared" si="32"/>
        <v/>
      </c>
      <c r="Q359" s="2"/>
      <c r="R359" s="10" t="str">
        <f t="shared" si="33"/>
        <v/>
      </c>
      <c r="S359" s="11" t="str">
        <f t="shared" si="34"/>
        <v/>
      </c>
      <c r="T359" s="1"/>
      <c r="U359" s="4"/>
      <c r="V359" s="1"/>
      <c r="W359" s="4"/>
      <c r="X359" s="3"/>
      <c r="Y359" s="8" t="str">
        <f ca="1">IF(A359="","",IF(H359&lt;&gt;"Agendado","",IF(A359&lt;TODAY(),"AGENDAMENTO PASSADO",IF(A359=TODAY(),"HOJE",IF(A359=TODAY()+1,IF(I359="Pendente","AMANHÃ - CONFIRMAR","AMANHÃ"),IF(A359&lt;=TODAY()+CONFIG!$B$5,"PRÓXIMOS "&amp;CONFIG!$B$5&amp;" DIAS",""))))))</f>
        <v/>
      </c>
      <c r="Z359" s="11" t="str">
        <f t="shared" si="35"/>
        <v/>
      </c>
    </row>
    <row r="360" spans="1:26">
      <c r="A360" s="4"/>
      <c r="B360" s="5"/>
      <c r="C360" s="1"/>
      <c r="D360" s="1"/>
      <c r="E360" s="1"/>
      <c r="F360" s="1"/>
      <c r="G360" s="1"/>
      <c r="H360" s="1"/>
      <c r="I360" s="1"/>
      <c r="J360" s="6" t="str">
        <f>IF(D360="","",IF(COUNTIF(SERVICOS!$A$3:$A$31,D360)=0,"",INDEX(SERVICOS!$C$3:$C$31,MATCH(D360,SERVICOS!$A$3:$A$31,0))))</f>
        <v/>
      </c>
      <c r="K360" s="6" t="str">
        <f>IF(D360="","",IF(COUNTIF(SERVICOS!$A$3:$A$31,D360)=0,"",INDEX(SERVICOS!$D$3:$D$31,MATCH(D360,SERVICOS!$A$3:$A$31,0))))</f>
        <v/>
      </c>
      <c r="L360" s="9" t="str">
        <f t="shared" si="30"/>
        <v/>
      </c>
      <c r="M360" s="9" t="str">
        <f t="shared" si="31"/>
        <v/>
      </c>
      <c r="N360" s="7" t="str">
        <f>IF(D360="","",IF(COUNTIF(SERVICOS!$A$3:$A$31,D360)=0,"",INDEX(SERVICOS!$E$3:$E$31,MATCH(D360,SERVICOS!$A$3:$A$31,0))))</f>
        <v/>
      </c>
      <c r="O360" s="2"/>
      <c r="P360" s="10" t="str">
        <f t="shared" si="32"/>
        <v/>
      </c>
      <c r="Q360" s="2"/>
      <c r="R360" s="10" t="str">
        <f t="shared" si="33"/>
        <v/>
      </c>
      <c r="S360" s="11" t="str">
        <f t="shared" si="34"/>
        <v/>
      </c>
      <c r="T360" s="1"/>
      <c r="U360" s="4"/>
      <c r="V360" s="1"/>
      <c r="W360" s="4"/>
      <c r="X360" s="3"/>
      <c r="Y360" s="8" t="str">
        <f ca="1">IF(A360="","",IF(H360&lt;&gt;"Agendado","",IF(A360&lt;TODAY(),"AGENDAMENTO PASSADO",IF(A360=TODAY(),"HOJE",IF(A360=TODAY()+1,IF(I360="Pendente","AMANHÃ - CONFIRMAR","AMANHÃ"),IF(A360&lt;=TODAY()+CONFIG!$B$5,"PRÓXIMOS "&amp;CONFIG!$B$5&amp;" DIAS",""))))))</f>
        <v/>
      </c>
      <c r="Z360" s="11" t="str">
        <f t="shared" si="35"/>
        <v/>
      </c>
    </row>
    <row r="361" spans="1:26">
      <c r="A361" s="4"/>
      <c r="B361" s="5"/>
      <c r="C361" s="1"/>
      <c r="D361" s="1"/>
      <c r="E361" s="1"/>
      <c r="F361" s="1"/>
      <c r="G361" s="1"/>
      <c r="H361" s="1"/>
      <c r="I361" s="1"/>
      <c r="J361" s="6" t="str">
        <f>IF(D361="","",IF(COUNTIF(SERVICOS!$A$3:$A$31,D361)=0,"",INDEX(SERVICOS!$C$3:$C$31,MATCH(D361,SERVICOS!$A$3:$A$31,0))))</f>
        <v/>
      </c>
      <c r="K361" s="6" t="str">
        <f>IF(D361="","",IF(COUNTIF(SERVICOS!$A$3:$A$31,D361)=0,"",INDEX(SERVICOS!$D$3:$D$31,MATCH(D361,SERVICOS!$A$3:$A$31,0))))</f>
        <v/>
      </c>
      <c r="L361" s="9" t="str">
        <f t="shared" si="30"/>
        <v/>
      </c>
      <c r="M361" s="9" t="str">
        <f t="shared" si="31"/>
        <v/>
      </c>
      <c r="N361" s="7" t="str">
        <f>IF(D361="","",IF(COUNTIF(SERVICOS!$A$3:$A$31,D361)=0,"",INDEX(SERVICOS!$E$3:$E$31,MATCH(D361,SERVICOS!$A$3:$A$31,0))))</f>
        <v/>
      </c>
      <c r="O361" s="2"/>
      <c r="P361" s="10" t="str">
        <f t="shared" si="32"/>
        <v/>
      </c>
      <c r="Q361" s="2"/>
      <c r="R361" s="10" t="str">
        <f t="shared" si="33"/>
        <v/>
      </c>
      <c r="S361" s="11" t="str">
        <f t="shared" si="34"/>
        <v/>
      </c>
      <c r="T361" s="1"/>
      <c r="U361" s="4"/>
      <c r="V361" s="1"/>
      <c r="W361" s="4"/>
      <c r="X361" s="3"/>
      <c r="Y361" s="8" t="str">
        <f ca="1">IF(A361="","",IF(H361&lt;&gt;"Agendado","",IF(A361&lt;TODAY(),"AGENDAMENTO PASSADO",IF(A361=TODAY(),"HOJE",IF(A361=TODAY()+1,IF(I361="Pendente","AMANHÃ - CONFIRMAR","AMANHÃ"),IF(A361&lt;=TODAY()+CONFIG!$B$5,"PRÓXIMOS "&amp;CONFIG!$B$5&amp;" DIAS",""))))))</f>
        <v/>
      </c>
      <c r="Z361" s="11" t="str">
        <f t="shared" si="35"/>
        <v/>
      </c>
    </row>
    <row r="362" spans="1:26">
      <c r="A362" s="4"/>
      <c r="B362" s="5"/>
      <c r="C362" s="1"/>
      <c r="D362" s="1"/>
      <c r="E362" s="1"/>
      <c r="F362" s="1"/>
      <c r="G362" s="1"/>
      <c r="H362" s="1"/>
      <c r="I362" s="1"/>
      <c r="J362" s="6" t="str">
        <f>IF(D362="","",IF(COUNTIF(SERVICOS!$A$3:$A$31,D362)=0,"",INDEX(SERVICOS!$C$3:$C$31,MATCH(D362,SERVICOS!$A$3:$A$31,0))))</f>
        <v/>
      </c>
      <c r="K362" s="6" t="str">
        <f>IF(D362="","",IF(COUNTIF(SERVICOS!$A$3:$A$31,D362)=0,"",INDEX(SERVICOS!$D$3:$D$31,MATCH(D362,SERVICOS!$A$3:$A$31,0))))</f>
        <v/>
      </c>
      <c r="L362" s="9" t="str">
        <f t="shared" si="30"/>
        <v/>
      </c>
      <c r="M362" s="9" t="str">
        <f t="shared" si="31"/>
        <v/>
      </c>
      <c r="N362" s="7" t="str">
        <f>IF(D362="","",IF(COUNTIF(SERVICOS!$A$3:$A$31,D362)=0,"",INDEX(SERVICOS!$E$3:$E$31,MATCH(D362,SERVICOS!$A$3:$A$31,0))))</f>
        <v/>
      </c>
      <c r="O362" s="2"/>
      <c r="P362" s="10" t="str">
        <f t="shared" si="32"/>
        <v/>
      </c>
      <c r="Q362" s="2"/>
      <c r="R362" s="10" t="str">
        <f t="shared" si="33"/>
        <v/>
      </c>
      <c r="S362" s="11" t="str">
        <f t="shared" si="34"/>
        <v/>
      </c>
      <c r="T362" s="1"/>
      <c r="U362" s="4"/>
      <c r="V362" s="1"/>
      <c r="W362" s="4"/>
      <c r="X362" s="3"/>
      <c r="Y362" s="8" t="str">
        <f ca="1">IF(A362="","",IF(H362&lt;&gt;"Agendado","",IF(A362&lt;TODAY(),"AGENDAMENTO PASSADO",IF(A362=TODAY(),"HOJE",IF(A362=TODAY()+1,IF(I362="Pendente","AMANHÃ - CONFIRMAR","AMANHÃ"),IF(A362&lt;=TODAY()+CONFIG!$B$5,"PRÓXIMOS "&amp;CONFIG!$B$5&amp;" DIAS",""))))))</f>
        <v/>
      </c>
      <c r="Z362" s="11" t="str">
        <f t="shared" si="35"/>
        <v/>
      </c>
    </row>
    <row r="363" spans="1:26">
      <c r="A363" s="4"/>
      <c r="B363" s="5"/>
      <c r="C363" s="1"/>
      <c r="D363" s="1"/>
      <c r="E363" s="1"/>
      <c r="F363" s="1"/>
      <c r="G363" s="1"/>
      <c r="H363" s="1"/>
      <c r="I363" s="1"/>
      <c r="J363" s="6" t="str">
        <f>IF(D363="","",IF(COUNTIF(SERVICOS!$A$3:$A$31,D363)=0,"",INDEX(SERVICOS!$C$3:$C$31,MATCH(D363,SERVICOS!$A$3:$A$31,0))))</f>
        <v/>
      </c>
      <c r="K363" s="6" t="str">
        <f>IF(D363="","",IF(COUNTIF(SERVICOS!$A$3:$A$31,D363)=0,"",INDEX(SERVICOS!$D$3:$D$31,MATCH(D363,SERVICOS!$A$3:$A$31,0))))</f>
        <v/>
      </c>
      <c r="L363" s="9" t="str">
        <f t="shared" si="30"/>
        <v/>
      </c>
      <c r="M363" s="9" t="str">
        <f t="shared" si="31"/>
        <v/>
      </c>
      <c r="N363" s="7" t="str">
        <f>IF(D363="","",IF(COUNTIF(SERVICOS!$A$3:$A$31,D363)=0,"",INDEX(SERVICOS!$E$3:$E$31,MATCH(D363,SERVICOS!$A$3:$A$31,0))))</f>
        <v/>
      </c>
      <c r="O363" s="2"/>
      <c r="P363" s="10" t="str">
        <f t="shared" si="32"/>
        <v/>
      </c>
      <c r="Q363" s="2"/>
      <c r="R363" s="10" t="str">
        <f t="shared" si="33"/>
        <v/>
      </c>
      <c r="S363" s="11" t="str">
        <f t="shared" si="34"/>
        <v/>
      </c>
      <c r="T363" s="1"/>
      <c r="U363" s="4"/>
      <c r="V363" s="1"/>
      <c r="W363" s="4"/>
      <c r="X363" s="3"/>
      <c r="Y363" s="8" t="str">
        <f ca="1">IF(A363="","",IF(H363&lt;&gt;"Agendado","",IF(A363&lt;TODAY(),"AGENDAMENTO PASSADO",IF(A363=TODAY(),"HOJE",IF(A363=TODAY()+1,IF(I363="Pendente","AMANHÃ - CONFIRMAR","AMANHÃ"),IF(A363&lt;=TODAY()+CONFIG!$B$5,"PRÓXIMOS "&amp;CONFIG!$B$5&amp;" DIAS",""))))))</f>
        <v/>
      </c>
      <c r="Z363" s="11" t="str">
        <f t="shared" si="35"/>
        <v/>
      </c>
    </row>
    <row r="364" spans="1:26">
      <c r="A364" s="4"/>
      <c r="B364" s="5"/>
      <c r="C364" s="1"/>
      <c r="D364" s="1"/>
      <c r="E364" s="1"/>
      <c r="F364" s="1"/>
      <c r="G364" s="1"/>
      <c r="H364" s="1"/>
      <c r="I364" s="1"/>
      <c r="J364" s="6" t="str">
        <f>IF(D364="","",IF(COUNTIF(SERVICOS!$A$3:$A$31,D364)=0,"",INDEX(SERVICOS!$C$3:$C$31,MATCH(D364,SERVICOS!$A$3:$A$31,0))))</f>
        <v/>
      </c>
      <c r="K364" s="6" t="str">
        <f>IF(D364="","",IF(COUNTIF(SERVICOS!$A$3:$A$31,D364)=0,"",INDEX(SERVICOS!$D$3:$D$31,MATCH(D364,SERVICOS!$A$3:$A$31,0))))</f>
        <v/>
      </c>
      <c r="L364" s="9" t="str">
        <f t="shared" si="30"/>
        <v/>
      </c>
      <c r="M364" s="9" t="str">
        <f t="shared" si="31"/>
        <v/>
      </c>
      <c r="N364" s="7" t="str">
        <f>IF(D364="","",IF(COUNTIF(SERVICOS!$A$3:$A$31,D364)=0,"",INDEX(SERVICOS!$E$3:$E$31,MATCH(D364,SERVICOS!$A$3:$A$31,0))))</f>
        <v/>
      </c>
      <c r="O364" s="2"/>
      <c r="P364" s="10" t="str">
        <f t="shared" si="32"/>
        <v/>
      </c>
      <c r="Q364" s="2"/>
      <c r="R364" s="10" t="str">
        <f t="shared" si="33"/>
        <v/>
      </c>
      <c r="S364" s="11" t="str">
        <f t="shared" si="34"/>
        <v/>
      </c>
      <c r="T364" s="1"/>
      <c r="U364" s="4"/>
      <c r="V364" s="1"/>
      <c r="W364" s="4"/>
      <c r="X364" s="3"/>
      <c r="Y364" s="8" t="str">
        <f ca="1">IF(A364="","",IF(H364&lt;&gt;"Agendado","",IF(A364&lt;TODAY(),"AGENDAMENTO PASSADO",IF(A364=TODAY(),"HOJE",IF(A364=TODAY()+1,IF(I364="Pendente","AMANHÃ - CONFIRMAR","AMANHÃ"),IF(A364&lt;=TODAY()+CONFIG!$B$5,"PRÓXIMOS "&amp;CONFIG!$B$5&amp;" DIAS",""))))))</f>
        <v/>
      </c>
      <c r="Z364" s="11" t="str">
        <f t="shared" si="35"/>
        <v/>
      </c>
    </row>
    <row r="365" spans="1:26">
      <c r="A365" s="4"/>
      <c r="B365" s="5"/>
      <c r="C365" s="1"/>
      <c r="D365" s="1"/>
      <c r="E365" s="1"/>
      <c r="F365" s="1"/>
      <c r="G365" s="1"/>
      <c r="H365" s="1"/>
      <c r="I365" s="1"/>
      <c r="J365" s="6" t="str">
        <f>IF(D365="","",IF(COUNTIF(SERVICOS!$A$3:$A$31,D365)=0,"",INDEX(SERVICOS!$C$3:$C$31,MATCH(D365,SERVICOS!$A$3:$A$31,0))))</f>
        <v/>
      </c>
      <c r="K365" s="6" t="str">
        <f>IF(D365="","",IF(COUNTIF(SERVICOS!$A$3:$A$31,D365)=0,"",INDEX(SERVICOS!$D$3:$D$31,MATCH(D365,SERVICOS!$A$3:$A$31,0))))</f>
        <v/>
      </c>
      <c r="L365" s="9" t="str">
        <f t="shared" si="30"/>
        <v/>
      </c>
      <c r="M365" s="9" t="str">
        <f t="shared" si="31"/>
        <v/>
      </c>
      <c r="N365" s="7" t="str">
        <f>IF(D365="","",IF(COUNTIF(SERVICOS!$A$3:$A$31,D365)=0,"",INDEX(SERVICOS!$E$3:$E$31,MATCH(D365,SERVICOS!$A$3:$A$31,0))))</f>
        <v/>
      </c>
      <c r="O365" s="2"/>
      <c r="P365" s="10" t="str">
        <f t="shared" si="32"/>
        <v/>
      </c>
      <c r="Q365" s="2"/>
      <c r="R365" s="10" t="str">
        <f t="shared" si="33"/>
        <v/>
      </c>
      <c r="S365" s="11" t="str">
        <f t="shared" si="34"/>
        <v/>
      </c>
      <c r="T365" s="1"/>
      <c r="U365" s="4"/>
      <c r="V365" s="1"/>
      <c r="W365" s="4"/>
      <c r="X365" s="3"/>
      <c r="Y365" s="8" t="str">
        <f ca="1">IF(A365="","",IF(H365&lt;&gt;"Agendado","",IF(A365&lt;TODAY(),"AGENDAMENTO PASSADO",IF(A365=TODAY(),"HOJE",IF(A365=TODAY()+1,IF(I365="Pendente","AMANHÃ - CONFIRMAR","AMANHÃ"),IF(A365&lt;=TODAY()+CONFIG!$B$5,"PRÓXIMOS "&amp;CONFIG!$B$5&amp;" DIAS",""))))))</f>
        <v/>
      </c>
      <c r="Z365" s="11" t="str">
        <f t="shared" si="35"/>
        <v/>
      </c>
    </row>
    <row r="366" spans="1:26">
      <c r="A366" s="4"/>
      <c r="B366" s="5"/>
      <c r="C366" s="1"/>
      <c r="D366" s="1"/>
      <c r="E366" s="1"/>
      <c r="F366" s="1"/>
      <c r="G366" s="1"/>
      <c r="H366" s="1"/>
      <c r="I366" s="1"/>
      <c r="J366" s="6" t="str">
        <f>IF(D366="","",IF(COUNTIF(SERVICOS!$A$3:$A$31,D366)=0,"",INDEX(SERVICOS!$C$3:$C$31,MATCH(D366,SERVICOS!$A$3:$A$31,0))))</f>
        <v/>
      </c>
      <c r="K366" s="6" t="str">
        <f>IF(D366="","",IF(COUNTIF(SERVICOS!$A$3:$A$31,D366)=0,"",INDEX(SERVICOS!$D$3:$D$31,MATCH(D366,SERVICOS!$A$3:$A$31,0))))</f>
        <v/>
      </c>
      <c r="L366" s="9" t="str">
        <f t="shared" si="30"/>
        <v/>
      </c>
      <c r="M366" s="9" t="str">
        <f t="shared" si="31"/>
        <v/>
      </c>
      <c r="N366" s="7" t="str">
        <f>IF(D366="","",IF(COUNTIF(SERVICOS!$A$3:$A$31,D366)=0,"",INDEX(SERVICOS!$E$3:$E$31,MATCH(D366,SERVICOS!$A$3:$A$31,0))))</f>
        <v/>
      </c>
      <c r="O366" s="2"/>
      <c r="P366" s="10" t="str">
        <f t="shared" si="32"/>
        <v/>
      </c>
      <c r="Q366" s="2"/>
      <c r="R366" s="10" t="str">
        <f t="shared" si="33"/>
        <v/>
      </c>
      <c r="S366" s="11" t="str">
        <f t="shared" si="34"/>
        <v/>
      </c>
      <c r="T366" s="1"/>
      <c r="U366" s="4"/>
      <c r="V366" s="1"/>
      <c r="W366" s="4"/>
      <c r="X366" s="3"/>
      <c r="Y366" s="8" t="str">
        <f ca="1">IF(A366="","",IF(H366&lt;&gt;"Agendado","",IF(A366&lt;TODAY(),"AGENDAMENTO PASSADO",IF(A366=TODAY(),"HOJE",IF(A366=TODAY()+1,IF(I366="Pendente","AMANHÃ - CONFIRMAR","AMANHÃ"),IF(A366&lt;=TODAY()+CONFIG!$B$5,"PRÓXIMOS "&amp;CONFIG!$B$5&amp;" DIAS",""))))))</f>
        <v/>
      </c>
      <c r="Z366" s="11" t="str">
        <f t="shared" si="35"/>
        <v/>
      </c>
    </row>
    <row r="367" spans="1:26">
      <c r="A367" s="4"/>
      <c r="B367" s="5"/>
      <c r="C367" s="1"/>
      <c r="D367" s="1"/>
      <c r="E367" s="1"/>
      <c r="F367" s="1"/>
      <c r="G367" s="1"/>
      <c r="H367" s="1"/>
      <c r="I367" s="1"/>
      <c r="J367" s="6" t="str">
        <f>IF(D367="","",IF(COUNTIF(SERVICOS!$A$3:$A$31,D367)=0,"",INDEX(SERVICOS!$C$3:$C$31,MATCH(D367,SERVICOS!$A$3:$A$31,0))))</f>
        <v/>
      </c>
      <c r="K367" s="6" t="str">
        <f>IF(D367="","",IF(COUNTIF(SERVICOS!$A$3:$A$31,D367)=0,"",INDEX(SERVICOS!$D$3:$D$31,MATCH(D367,SERVICOS!$A$3:$A$31,0))))</f>
        <v/>
      </c>
      <c r="L367" s="9" t="str">
        <f t="shared" si="30"/>
        <v/>
      </c>
      <c r="M367" s="9" t="str">
        <f t="shared" si="31"/>
        <v/>
      </c>
      <c r="N367" s="7" t="str">
        <f>IF(D367="","",IF(COUNTIF(SERVICOS!$A$3:$A$31,D367)=0,"",INDEX(SERVICOS!$E$3:$E$31,MATCH(D367,SERVICOS!$A$3:$A$31,0))))</f>
        <v/>
      </c>
      <c r="O367" s="2"/>
      <c r="P367" s="10" t="str">
        <f t="shared" si="32"/>
        <v/>
      </c>
      <c r="Q367" s="2"/>
      <c r="R367" s="10" t="str">
        <f t="shared" si="33"/>
        <v/>
      </c>
      <c r="S367" s="11" t="str">
        <f t="shared" si="34"/>
        <v/>
      </c>
      <c r="T367" s="1"/>
      <c r="U367" s="4"/>
      <c r="V367" s="1"/>
      <c r="W367" s="4"/>
      <c r="X367" s="3"/>
      <c r="Y367" s="8" t="str">
        <f ca="1">IF(A367="","",IF(H367&lt;&gt;"Agendado","",IF(A367&lt;TODAY(),"AGENDAMENTO PASSADO",IF(A367=TODAY(),"HOJE",IF(A367=TODAY()+1,IF(I367="Pendente","AMANHÃ - CONFIRMAR","AMANHÃ"),IF(A367&lt;=TODAY()+CONFIG!$B$5,"PRÓXIMOS "&amp;CONFIG!$B$5&amp;" DIAS",""))))))</f>
        <v/>
      </c>
      <c r="Z367" s="11" t="str">
        <f t="shared" si="35"/>
        <v/>
      </c>
    </row>
    <row r="368" spans="1:26">
      <c r="A368" s="4"/>
      <c r="B368" s="5"/>
      <c r="C368" s="1"/>
      <c r="D368" s="1"/>
      <c r="E368" s="1"/>
      <c r="F368" s="1"/>
      <c r="G368" s="1"/>
      <c r="H368" s="1"/>
      <c r="I368" s="1"/>
      <c r="J368" s="6" t="str">
        <f>IF(D368="","",IF(COUNTIF(SERVICOS!$A$3:$A$31,D368)=0,"",INDEX(SERVICOS!$C$3:$C$31,MATCH(D368,SERVICOS!$A$3:$A$31,0))))</f>
        <v/>
      </c>
      <c r="K368" s="6" t="str">
        <f>IF(D368="","",IF(COUNTIF(SERVICOS!$A$3:$A$31,D368)=0,"",INDEX(SERVICOS!$D$3:$D$31,MATCH(D368,SERVICOS!$A$3:$A$31,0))))</f>
        <v/>
      </c>
      <c r="L368" s="9" t="str">
        <f t="shared" si="30"/>
        <v/>
      </c>
      <c r="M368" s="9" t="str">
        <f t="shared" si="31"/>
        <v/>
      </c>
      <c r="N368" s="7" t="str">
        <f>IF(D368="","",IF(COUNTIF(SERVICOS!$A$3:$A$31,D368)=0,"",INDEX(SERVICOS!$E$3:$E$31,MATCH(D368,SERVICOS!$A$3:$A$31,0))))</f>
        <v/>
      </c>
      <c r="O368" s="2"/>
      <c r="P368" s="10" t="str">
        <f t="shared" si="32"/>
        <v/>
      </c>
      <c r="Q368" s="2"/>
      <c r="R368" s="10" t="str">
        <f t="shared" si="33"/>
        <v/>
      </c>
      <c r="S368" s="11" t="str">
        <f t="shared" si="34"/>
        <v/>
      </c>
      <c r="T368" s="1"/>
      <c r="U368" s="4"/>
      <c r="V368" s="1"/>
      <c r="W368" s="4"/>
      <c r="X368" s="3"/>
      <c r="Y368" s="8" t="str">
        <f ca="1">IF(A368="","",IF(H368&lt;&gt;"Agendado","",IF(A368&lt;TODAY(),"AGENDAMENTO PASSADO",IF(A368=TODAY(),"HOJE",IF(A368=TODAY()+1,IF(I368="Pendente","AMANHÃ - CONFIRMAR","AMANHÃ"),IF(A368&lt;=TODAY()+CONFIG!$B$5,"PRÓXIMOS "&amp;CONFIG!$B$5&amp;" DIAS",""))))))</f>
        <v/>
      </c>
      <c r="Z368" s="11" t="str">
        <f t="shared" si="35"/>
        <v/>
      </c>
    </row>
    <row r="369" spans="1:26">
      <c r="A369" s="4"/>
      <c r="B369" s="5"/>
      <c r="C369" s="1"/>
      <c r="D369" s="1"/>
      <c r="E369" s="1"/>
      <c r="F369" s="1"/>
      <c r="G369" s="1"/>
      <c r="H369" s="1"/>
      <c r="I369" s="1"/>
      <c r="J369" s="6" t="str">
        <f>IF(D369="","",IF(COUNTIF(SERVICOS!$A$3:$A$31,D369)=0,"",INDEX(SERVICOS!$C$3:$C$31,MATCH(D369,SERVICOS!$A$3:$A$31,0))))</f>
        <v/>
      </c>
      <c r="K369" s="6" t="str">
        <f>IF(D369="","",IF(COUNTIF(SERVICOS!$A$3:$A$31,D369)=0,"",INDEX(SERVICOS!$D$3:$D$31,MATCH(D369,SERVICOS!$A$3:$A$31,0))))</f>
        <v/>
      </c>
      <c r="L369" s="9" t="str">
        <f t="shared" si="30"/>
        <v/>
      </c>
      <c r="M369" s="9" t="str">
        <f t="shared" si="31"/>
        <v/>
      </c>
      <c r="N369" s="7" t="str">
        <f>IF(D369="","",IF(COUNTIF(SERVICOS!$A$3:$A$31,D369)=0,"",INDEX(SERVICOS!$E$3:$E$31,MATCH(D369,SERVICOS!$A$3:$A$31,0))))</f>
        <v/>
      </c>
      <c r="O369" s="2"/>
      <c r="P369" s="10" t="str">
        <f t="shared" si="32"/>
        <v/>
      </c>
      <c r="Q369" s="2"/>
      <c r="R369" s="10" t="str">
        <f t="shared" si="33"/>
        <v/>
      </c>
      <c r="S369" s="11" t="str">
        <f t="shared" si="34"/>
        <v/>
      </c>
      <c r="T369" s="1"/>
      <c r="U369" s="4"/>
      <c r="V369" s="1"/>
      <c r="W369" s="4"/>
      <c r="X369" s="3"/>
      <c r="Y369" s="8" t="str">
        <f ca="1">IF(A369="","",IF(H369&lt;&gt;"Agendado","",IF(A369&lt;TODAY(),"AGENDAMENTO PASSADO",IF(A369=TODAY(),"HOJE",IF(A369=TODAY()+1,IF(I369="Pendente","AMANHÃ - CONFIRMAR","AMANHÃ"),IF(A369&lt;=TODAY()+CONFIG!$B$5,"PRÓXIMOS "&amp;CONFIG!$B$5&amp;" DIAS",""))))))</f>
        <v/>
      </c>
      <c r="Z369" s="11" t="str">
        <f t="shared" si="35"/>
        <v/>
      </c>
    </row>
    <row r="370" spans="1:26">
      <c r="A370" s="4"/>
      <c r="B370" s="5"/>
      <c r="C370" s="1"/>
      <c r="D370" s="1"/>
      <c r="E370" s="1"/>
      <c r="F370" s="1"/>
      <c r="G370" s="1"/>
      <c r="H370" s="1"/>
      <c r="I370" s="1"/>
      <c r="J370" s="6" t="str">
        <f>IF(D370="","",IF(COUNTIF(SERVICOS!$A$3:$A$31,D370)=0,"",INDEX(SERVICOS!$C$3:$C$31,MATCH(D370,SERVICOS!$A$3:$A$31,0))))</f>
        <v/>
      </c>
      <c r="K370" s="6" t="str">
        <f>IF(D370="","",IF(COUNTIF(SERVICOS!$A$3:$A$31,D370)=0,"",INDEX(SERVICOS!$D$3:$D$31,MATCH(D370,SERVICOS!$A$3:$A$31,0))))</f>
        <v/>
      </c>
      <c r="L370" s="9" t="str">
        <f t="shared" si="30"/>
        <v/>
      </c>
      <c r="M370" s="9" t="str">
        <f t="shared" si="31"/>
        <v/>
      </c>
      <c r="N370" s="7" t="str">
        <f>IF(D370="","",IF(COUNTIF(SERVICOS!$A$3:$A$31,D370)=0,"",INDEX(SERVICOS!$E$3:$E$31,MATCH(D370,SERVICOS!$A$3:$A$31,0))))</f>
        <v/>
      </c>
      <c r="O370" s="2"/>
      <c r="P370" s="10" t="str">
        <f t="shared" si="32"/>
        <v/>
      </c>
      <c r="Q370" s="2"/>
      <c r="R370" s="10" t="str">
        <f t="shared" si="33"/>
        <v/>
      </c>
      <c r="S370" s="11" t="str">
        <f t="shared" si="34"/>
        <v/>
      </c>
      <c r="T370" s="1"/>
      <c r="U370" s="4"/>
      <c r="V370" s="1"/>
      <c r="W370" s="4"/>
      <c r="X370" s="3"/>
      <c r="Y370" s="8" t="str">
        <f ca="1">IF(A370="","",IF(H370&lt;&gt;"Agendado","",IF(A370&lt;TODAY(),"AGENDAMENTO PASSADO",IF(A370=TODAY(),"HOJE",IF(A370=TODAY()+1,IF(I370="Pendente","AMANHÃ - CONFIRMAR","AMANHÃ"),IF(A370&lt;=TODAY()+CONFIG!$B$5,"PRÓXIMOS "&amp;CONFIG!$B$5&amp;" DIAS",""))))))</f>
        <v/>
      </c>
      <c r="Z370" s="11" t="str">
        <f t="shared" si="35"/>
        <v/>
      </c>
    </row>
    <row r="371" spans="1:26">
      <c r="A371" s="4"/>
      <c r="B371" s="5"/>
      <c r="C371" s="1"/>
      <c r="D371" s="1"/>
      <c r="E371" s="1"/>
      <c r="F371" s="1"/>
      <c r="G371" s="1"/>
      <c r="H371" s="1"/>
      <c r="I371" s="1"/>
      <c r="J371" s="6" t="str">
        <f>IF(D371="","",IF(COUNTIF(SERVICOS!$A$3:$A$31,D371)=0,"",INDEX(SERVICOS!$C$3:$C$31,MATCH(D371,SERVICOS!$A$3:$A$31,0))))</f>
        <v/>
      </c>
      <c r="K371" s="6" t="str">
        <f>IF(D371="","",IF(COUNTIF(SERVICOS!$A$3:$A$31,D371)=0,"",INDEX(SERVICOS!$D$3:$D$31,MATCH(D371,SERVICOS!$A$3:$A$31,0))))</f>
        <v/>
      </c>
      <c r="L371" s="9" t="str">
        <f t="shared" si="30"/>
        <v/>
      </c>
      <c r="M371" s="9" t="str">
        <f t="shared" si="31"/>
        <v/>
      </c>
      <c r="N371" s="7" t="str">
        <f>IF(D371="","",IF(COUNTIF(SERVICOS!$A$3:$A$31,D371)=0,"",INDEX(SERVICOS!$E$3:$E$31,MATCH(D371,SERVICOS!$A$3:$A$31,0))))</f>
        <v/>
      </c>
      <c r="O371" s="2"/>
      <c r="P371" s="10" t="str">
        <f t="shared" si="32"/>
        <v/>
      </c>
      <c r="Q371" s="2"/>
      <c r="R371" s="10" t="str">
        <f t="shared" si="33"/>
        <v/>
      </c>
      <c r="S371" s="11" t="str">
        <f t="shared" si="34"/>
        <v/>
      </c>
      <c r="T371" s="1"/>
      <c r="U371" s="4"/>
      <c r="V371" s="1"/>
      <c r="W371" s="4"/>
      <c r="X371" s="3"/>
      <c r="Y371" s="8" t="str">
        <f ca="1">IF(A371="","",IF(H371&lt;&gt;"Agendado","",IF(A371&lt;TODAY(),"AGENDAMENTO PASSADO",IF(A371=TODAY(),"HOJE",IF(A371=TODAY()+1,IF(I371="Pendente","AMANHÃ - CONFIRMAR","AMANHÃ"),IF(A371&lt;=TODAY()+CONFIG!$B$5,"PRÓXIMOS "&amp;CONFIG!$B$5&amp;" DIAS",""))))))</f>
        <v/>
      </c>
      <c r="Z371" s="11" t="str">
        <f t="shared" si="35"/>
        <v/>
      </c>
    </row>
    <row r="372" spans="1:26">
      <c r="A372" s="4"/>
      <c r="B372" s="5"/>
      <c r="C372" s="1"/>
      <c r="D372" s="1"/>
      <c r="E372" s="1"/>
      <c r="F372" s="1"/>
      <c r="G372" s="1"/>
      <c r="H372" s="1"/>
      <c r="I372" s="1"/>
      <c r="J372" s="6" t="str">
        <f>IF(D372="","",IF(COUNTIF(SERVICOS!$A$3:$A$31,D372)=0,"",INDEX(SERVICOS!$C$3:$C$31,MATCH(D372,SERVICOS!$A$3:$A$31,0))))</f>
        <v/>
      </c>
      <c r="K372" s="6" t="str">
        <f>IF(D372="","",IF(COUNTIF(SERVICOS!$A$3:$A$31,D372)=0,"",INDEX(SERVICOS!$D$3:$D$31,MATCH(D372,SERVICOS!$A$3:$A$31,0))))</f>
        <v/>
      </c>
      <c r="L372" s="9" t="str">
        <f t="shared" si="30"/>
        <v/>
      </c>
      <c r="M372" s="9" t="str">
        <f t="shared" si="31"/>
        <v/>
      </c>
      <c r="N372" s="7" t="str">
        <f>IF(D372="","",IF(COUNTIF(SERVICOS!$A$3:$A$31,D372)=0,"",INDEX(SERVICOS!$E$3:$E$31,MATCH(D372,SERVICOS!$A$3:$A$31,0))))</f>
        <v/>
      </c>
      <c r="O372" s="2"/>
      <c r="P372" s="10" t="str">
        <f t="shared" si="32"/>
        <v/>
      </c>
      <c r="Q372" s="2"/>
      <c r="R372" s="10" t="str">
        <f t="shared" si="33"/>
        <v/>
      </c>
      <c r="S372" s="11" t="str">
        <f t="shared" si="34"/>
        <v/>
      </c>
      <c r="T372" s="1"/>
      <c r="U372" s="4"/>
      <c r="V372" s="1"/>
      <c r="W372" s="4"/>
      <c r="X372" s="3"/>
      <c r="Y372" s="8" t="str">
        <f ca="1">IF(A372="","",IF(H372&lt;&gt;"Agendado","",IF(A372&lt;TODAY(),"AGENDAMENTO PASSADO",IF(A372=TODAY(),"HOJE",IF(A372=TODAY()+1,IF(I372="Pendente","AMANHÃ - CONFIRMAR","AMANHÃ"),IF(A372&lt;=TODAY()+CONFIG!$B$5,"PRÓXIMOS "&amp;CONFIG!$B$5&amp;" DIAS",""))))))</f>
        <v/>
      </c>
      <c r="Z372" s="11" t="str">
        <f t="shared" si="35"/>
        <v/>
      </c>
    </row>
    <row r="373" spans="1:26">
      <c r="A373" s="4"/>
      <c r="B373" s="5"/>
      <c r="C373" s="1"/>
      <c r="D373" s="1"/>
      <c r="E373" s="1"/>
      <c r="F373" s="1"/>
      <c r="G373" s="1"/>
      <c r="H373" s="1"/>
      <c r="I373" s="1"/>
      <c r="J373" s="6" t="str">
        <f>IF(D373="","",IF(COUNTIF(SERVICOS!$A$3:$A$31,D373)=0,"",INDEX(SERVICOS!$C$3:$C$31,MATCH(D373,SERVICOS!$A$3:$A$31,0))))</f>
        <v/>
      </c>
      <c r="K373" s="6" t="str">
        <f>IF(D373="","",IF(COUNTIF(SERVICOS!$A$3:$A$31,D373)=0,"",INDEX(SERVICOS!$D$3:$D$31,MATCH(D373,SERVICOS!$A$3:$A$31,0))))</f>
        <v/>
      </c>
      <c r="L373" s="9" t="str">
        <f t="shared" si="30"/>
        <v/>
      </c>
      <c r="M373" s="9" t="str">
        <f t="shared" si="31"/>
        <v/>
      </c>
      <c r="N373" s="7" t="str">
        <f>IF(D373="","",IF(COUNTIF(SERVICOS!$A$3:$A$31,D373)=0,"",INDEX(SERVICOS!$E$3:$E$31,MATCH(D373,SERVICOS!$A$3:$A$31,0))))</f>
        <v/>
      </c>
      <c r="O373" s="2"/>
      <c r="P373" s="10" t="str">
        <f t="shared" si="32"/>
        <v/>
      </c>
      <c r="Q373" s="2"/>
      <c r="R373" s="10" t="str">
        <f t="shared" si="33"/>
        <v/>
      </c>
      <c r="S373" s="11" t="str">
        <f t="shared" si="34"/>
        <v/>
      </c>
      <c r="T373" s="1"/>
      <c r="U373" s="4"/>
      <c r="V373" s="1"/>
      <c r="W373" s="4"/>
      <c r="X373" s="3"/>
      <c r="Y373" s="8" t="str">
        <f ca="1">IF(A373="","",IF(H373&lt;&gt;"Agendado","",IF(A373&lt;TODAY(),"AGENDAMENTO PASSADO",IF(A373=TODAY(),"HOJE",IF(A373=TODAY()+1,IF(I373="Pendente","AMANHÃ - CONFIRMAR","AMANHÃ"),IF(A373&lt;=TODAY()+CONFIG!$B$5,"PRÓXIMOS "&amp;CONFIG!$B$5&amp;" DIAS",""))))))</f>
        <v/>
      </c>
      <c r="Z373" s="11" t="str">
        <f t="shared" si="35"/>
        <v/>
      </c>
    </row>
    <row r="374" spans="1:26">
      <c r="A374" s="4"/>
      <c r="B374" s="5"/>
      <c r="C374" s="1"/>
      <c r="D374" s="1"/>
      <c r="E374" s="1"/>
      <c r="F374" s="1"/>
      <c r="G374" s="1"/>
      <c r="H374" s="1"/>
      <c r="I374" s="1"/>
      <c r="J374" s="6" t="str">
        <f>IF(D374="","",IF(COUNTIF(SERVICOS!$A$3:$A$31,D374)=0,"",INDEX(SERVICOS!$C$3:$C$31,MATCH(D374,SERVICOS!$A$3:$A$31,0))))</f>
        <v/>
      </c>
      <c r="K374" s="6" t="str">
        <f>IF(D374="","",IF(COUNTIF(SERVICOS!$A$3:$A$31,D374)=0,"",INDEX(SERVICOS!$D$3:$D$31,MATCH(D374,SERVICOS!$A$3:$A$31,0))))</f>
        <v/>
      </c>
      <c r="L374" s="9" t="str">
        <f t="shared" si="30"/>
        <v/>
      </c>
      <c r="M374" s="9" t="str">
        <f t="shared" si="31"/>
        <v/>
      </c>
      <c r="N374" s="7" t="str">
        <f>IF(D374="","",IF(COUNTIF(SERVICOS!$A$3:$A$31,D374)=0,"",INDEX(SERVICOS!$E$3:$E$31,MATCH(D374,SERVICOS!$A$3:$A$31,0))))</f>
        <v/>
      </c>
      <c r="O374" s="2"/>
      <c r="P374" s="10" t="str">
        <f t="shared" si="32"/>
        <v/>
      </c>
      <c r="Q374" s="2"/>
      <c r="R374" s="10" t="str">
        <f t="shared" si="33"/>
        <v/>
      </c>
      <c r="S374" s="11" t="str">
        <f t="shared" si="34"/>
        <v/>
      </c>
      <c r="T374" s="1"/>
      <c r="U374" s="4"/>
      <c r="V374" s="1"/>
      <c r="W374" s="4"/>
      <c r="X374" s="3"/>
      <c r="Y374" s="8" t="str">
        <f ca="1">IF(A374="","",IF(H374&lt;&gt;"Agendado","",IF(A374&lt;TODAY(),"AGENDAMENTO PASSADO",IF(A374=TODAY(),"HOJE",IF(A374=TODAY()+1,IF(I374="Pendente","AMANHÃ - CONFIRMAR","AMANHÃ"),IF(A374&lt;=TODAY()+CONFIG!$B$5,"PRÓXIMOS "&amp;CONFIG!$B$5&amp;" DIAS",""))))))</f>
        <v/>
      </c>
      <c r="Z374" s="11" t="str">
        <f t="shared" si="35"/>
        <v/>
      </c>
    </row>
    <row r="375" spans="1:26">
      <c r="A375" s="4"/>
      <c r="B375" s="5"/>
      <c r="C375" s="1"/>
      <c r="D375" s="1"/>
      <c r="E375" s="1"/>
      <c r="F375" s="1"/>
      <c r="G375" s="1"/>
      <c r="H375" s="1"/>
      <c r="I375" s="1"/>
      <c r="J375" s="6" t="str">
        <f>IF(D375="","",IF(COUNTIF(SERVICOS!$A$3:$A$31,D375)=0,"",INDEX(SERVICOS!$C$3:$C$31,MATCH(D375,SERVICOS!$A$3:$A$31,0))))</f>
        <v/>
      </c>
      <c r="K375" s="6" t="str">
        <f>IF(D375="","",IF(COUNTIF(SERVICOS!$A$3:$A$31,D375)=0,"",INDEX(SERVICOS!$D$3:$D$31,MATCH(D375,SERVICOS!$A$3:$A$31,0))))</f>
        <v/>
      </c>
      <c r="L375" s="9" t="str">
        <f t="shared" si="30"/>
        <v/>
      </c>
      <c r="M375" s="9" t="str">
        <f t="shared" si="31"/>
        <v/>
      </c>
      <c r="N375" s="7" t="str">
        <f>IF(D375="","",IF(COUNTIF(SERVICOS!$A$3:$A$31,D375)=0,"",INDEX(SERVICOS!$E$3:$E$31,MATCH(D375,SERVICOS!$A$3:$A$31,0))))</f>
        <v/>
      </c>
      <c r="O375" s="2"/>
      <c r="P375" s="10" t="str">
        <f t="shared" si="32"/>
        <v/>
      </c>
      <c r="Q375" s="2"/>
      <c r="R375" s="10" t="str">
        <f t="shared" si="33"/>
        <v/>
      </c>
      <c r="S375" s="11" t="str">
        <f t="shared" si="34"/>
        <v/>
      </c>
      <c r="T375" s="1"/>
      <c r="U375" s="4"/>
      <c r="V375" s="1"/>
      <c r="W375" s="4"/>
      <c r="X375" s="3"/>
      <c r="Y375" s="8" t="str">
        <f ca="1">IF(A375="","",IF(H375&lt;&gt;"Agendado","",IF(A375&lt;TODAY(),"AGENDAMENTO PASSADO",IF(A375=TODAY(),"HOJE",IF(A375=TODAY()+1,IF(I375="Pendente","AMANHÃ - CONFIRMAR","AMANHÃ"),IF(A375&lt;=TODAY()+CONFIG!$B$5,"PRÓXIMOS "&amp;CONFIG!$B$5&amp;" DIAS",""))))))</f>
        <v/>
      </c>
      <c r="Z375" s="11" t="str">
        <f t="shared" si="35"/>
        <v/>
      </c>
    </row>
    <row r="376" spans="1:26">
      <c r="A376" s="4"/>
      <c r="B376" s="5"/>
      <c r="C376" s="1"/>
      <c r="D376" s="1"/>
      <c r="E376" s="1"/>
      <c r="F376" s="1"/>
      <c r="G376" s="1"/>
      <c r="H376" s="1"/>
      <c r="I376" s="1"/>
      <c r="J376" s="6" t="str">
        <f>IF(D376="","",IF(COUNTIF(SERVICOS!$A$3:$A$31,D376)=0,"",INDEX(SERVICOS!$C$3:$C$31,MATCH(D376,SERVICOS!$A$3:$A$31,0))))</f>
        <v/>
      </c>
      <c r="K376" s="6" t="str">
        <f>IF(D376="","",IF(COUNTIF(SERVICOS!$A$3:$A$31,D376)=0,"",INDEX(SERVICOS!$D$3:$D$31,MATCH(D376,SERVICOS!$A$3:$A$31,0))))</f>
        <v/>
      </c>
      <c r="L376" s="9" t="str">
        <f t="shared" si="30"/>
        <v/>
      </c>
      <c r="M376" s="9" t="str">
        <f t="shared" si="31"/>
        <v/>
      </c>
      <c r="N376" s="7" t="str">
        <f>IF(D376="","",IF(COUNTIF(SERVICOS!$A$3:$A$31,D376)=0,"",INDEX(SERVICOS!$E$3:$E$31,MATCH(D376,SERVICOS!$A$3:$A$31,0))))</f>
        <v/>
      </c>
      <c r="O376" s="2"/>
      <c r="P376" s="10" t="str">
        <f t="shared" si="32"/>
        <v/>
      </c>
      <c r="Q376" s="2"/>
      <c r="R376" s="10" t="str">
        <f t="shared" si="33"/>
        <v/>
      </c>
      <c r="S376" s="11" t="str">
        <f t="shared" si="34"/>
        <v/>
      </c>
      <c r="T376" s="1"/>
      <c r="U376" s="4"/>
      <c r="V376" s="1"/>
      <c r="W376" s="4"/>
      <c r="X376" s="3"/>
      <c r="Y376" s="8" t="str">
        <f ca="1">IF(A376="","",IF(H376&lt;&gt;"Agendado","",IF(A376&lt;TODAY(),"AGENDAMENTO PASSADO",IF(A376=TODAY(),"HOJE",IF(A376=TODAY()+1,IF(I376="Pendente","AMANHÃ - CONFIRMAR","AMANHÃ"),IF(A376&lt;=TODAY()+CONFIG!$B$5,"PRÓXIMOS "&amp;CONFIG!$B$5&amp;" DIAS",""))))))</f>
        <v/>
      </c>
      <c r="Z376" s="11" t="str">
        <f t="shared" si="35"/>
        <v/>
      </c>
    </row>
    <row r="377" spans="1:26">
      <c r="A377" s="4"/>
      <c r="B377" s="5"/>
      <c r="C377" s="1"/>
      <c r="D377" s="1"/>
      <c r="E377" s="1"/>
      <c r="F377" s="1"/>
      <c r="G377" s="1"/>
      <c r="H377" s="1"/>
      <c r="I377" s="1"/>
      <c r="J377" s="6" t="str">
        <f>IF(D377="","",IF(COUNTIF(SERVICOS!$A$3:$A$31,D377)=0,"",INDEX(SERVICOS!$C$3:$C$31,MATCH(D377,SERVICOS!$A$3:$A$31,0))))</f>
        <v/>
      </c>
      <c r="K377" s="6" t="str">
        <f>IF(D377="","",IF(COUNTIF(SERVICOS!$A$3:$A$31,D377)=0,"",INDEX(SERVICOS!$D$3:$D$31,MATCH(D377,SERVICOS!$A$3:$A$31,0))))</f>
        <v/>
      </c>
      <c r="L377" s="9" t="str">
        <f t="shared" si="30"/>
        <v/>
      </c>
      <c r="M377" s="9" t="str">
        <f t="shared" si="31"/>
        <v/>
      </c>
      <c r="N377" s="7" t="str">
        <f>IF(D377="","",IF(COUNTIF(SERVICOS!$A$3:$A$31,D377)=0,"",INDEX(SERVICOS!$E$3:$E$31,MATCH(D377,SERVICOS!$A$3:$A$31,0))))</f>
        <v/>
      </c>
      <c r="O377" s="2"/>
      <c r="P377" s="10" t="str">
        <f t="shared" si="32"/>
        <v/>
      </c>
      <c r="Q377" s="2"/>
      <c r="R377" s="10" t="str">
        <f t="shared" si="33"/>
        <v/>
      </c>
      <c r="S377" s="11" t="str">
        <f t="shared" si="34"/>
        <v/>
      </c>
      <c r="T377" s="1"/>
      <c r="U377" s="4"/>
      <c r="V377" s="1"/>
      <c r="W377" s="4"/>
      <c r="X377" s="3"/>
      <c r="Y377" s="8" t="str">
        <f ca="1">IF(A377="","",IF(H377&lt;&gt;"Agendado","",IF(A377&lt;TODAY(),"AGENDAMENTO PASSADO",IF(A377=TODAY(),"HOJE",IF(A377=TODAY()+1,IF(I377="Pendente","AMANHÃ - CONFIRMAR","AMANHÃ"),IF(A377&lt;=TODAY()+CONFIG!$B$5,"PRÓXIMOS "&amp;CONFIG!$B$5&amp;" DIAS",""))))))</f>
        <v/>
      </c>
      <c r="Z377" s="11" t="str">
        <f t="shared" si="35"/>
        <v/>
      </c>
    </row>
    <row r="378" spans="1:26">
      <c r="A378" s="4"/>
      <c r="B378" s="5"/>
      <c r="C378" s="1"/>
      <c r="D378" s="1"/>
      <c r="E378" s="1"/>
      <c r="F378" s="1"/>
      <c r="G378" s="1"/>
      <c r="H378" s="1"/>
      <c r="I378" s="1"/>
      <c r="J378" s="6" t="str">
        <f>IF(D378="","",IF(COUNTIF(SERVICOS!$A$3:$A$31,D378)=0,"",INDEX(SERVICOS!$C$3:$C$31,MATCH(D378,SERVICOS!$A$3:$A$31,0))))</f>
        <v/>
      </c>
      <c r="K378" s="6" t="str">
        <f>IF(D378="","",IF(COUNTIF(SERVICOS!$A$3:$A$31,D378)=0,"",INDEX(SERVICOS!$D$3:$D$31,MATCH(D378,SERVICOS!$A$3:$A$31,0))))</f>
        <v/>
      </c>
      <c r="L378" s="9" t="str">
        <f t="shared" si="30"/>
        <v/>
      </c>
      <c r="M378" s="9" t="str">
        <f t="shared" si="31"/>
        <v/>
      </c>
      <c r="N378" s="7" t="str">
        <f>IF(D378="","",IF(COUNTIF(SERVICOS!$A$3:$A$31,D378)=0,"",INDEX(SERVICOS!$E$3:$E$31,MATCH(D378,SERVICOS!$A$3:$A$31,0))))</f>
        <v/>
      </c>
      <c r="O378" s="2"/>
      <c r="P378" s="10" t="str">
        <f t="shared" si="32"/>
        <v/>
      </c>
      <c r="Q378" s="2"/>
      <c r="R378" s="10" t="str">
        <f t="shared" si="33"/>
        <v/>
      </c>
      <c r="S378" s="11" t="str">
        <f t="shared" si="34"/>
        <v/>
      </c>
      <c r="T378" s="1"/>
      <c r="U378" s="4"/>
      <c r="V378" s="1"/>
      <c r="W378" s="4"/>
      <c r="X378" s="3"/>
      <c r="Y378" s="8" t="str">
        <f ca="1">IF(A378="","",IF(H378&lt;&gt;"Agendado","",IF(A378&lt;TODAY(),"AGENDAMENTO PASSADO",IF(A378=TODAY(),"HOJE",IF(A378=TODAY()+1,IF(I378="Pendente","AMANHÃ - CONFIRMAR","AMANHÃ"),IF(A378&lt;=TODAY()+CONFIG!$B$5,"PRÓXIMOS "&amp;CONFIG!$B$5&amp;" DIAS",""))))))</f>
        <v/>
      </c>
      <c r="Z378" s="11" t="str">
        <f t="shared" si="35"/>
        <v/>
      </c>
    </row>
    <row r="379" spans="1:26">
      <c r="A379" s="4"/>
      <c r="B379" s="5"/>
      <c r="C379" s="1"/>
      <c r="D379" s="1"/>
      <c r="E379" s="1"/>
      <c r="F379" s="1"/>
      <c r="G379" s="1"/>
      <c r="H379" s="1"/>
      <c r="I379" s="1"/>
      <c r="J379" s="6" t="str">
        <f>IF(D379="","",IF(COUNTIF(SERVICOS!$A$3:$A$31,D379)=0,"",INDEX(SERVICOS!$C$3:$C$31,MATCH(D379,SERVICOS!$A$3:$A$31,0))))</f>
        <v/>
      </c>
      <c r="K379" s="6" t="str">
        <f>IF(D379="","",IF(COUNTIF(SERVICOS!$A$3:$A$31,D379)=0,"",INDEX(SERVICOS!$D$3:$D$31,MATCH(D379,SERVICOS!$A$3:$A$31,0))))</f>
        <v/>
      </c>
      <c r="L379" s="9" t="str">
        <f t="shared" si="30"/>
        <v/>
      </c>
      <c r="M379" s="9" t="str">
        <f t="shared" si="31"/>
        <v/>
      </c>
      <c r="N379" s="7" t="str">
        <f>IF(D379="","",IF(COUNTIF(SERVICOS!$A$3:$A$31,D379)=0,"",INDEX(SERVICOS!$E$3:$E$31,MATCH(D379,SERVICOS!$A$3:$A$31,0))))</f>
        <v/>
      </c>
      <c r="O379" s="2"/>
      <c r="P379" s="10" t="str">
        <f t="shared" si="32"/>
        <v/>
      </c>
      <c r="Q379" s="2"/>
      <c r="R379" s="10" t="str">
        <f t="shared" si="33"/>
        <v/>
      </c>
      <c r="S379" s="11" t="str">
        <f t="shared" si="34"/>
        <v/>
      </c>
      <c r="T379" s="1"/>
      <c r="U379" s="4"/>
      <c r="V379" s="1"/>
      <c r="W379" s="4"/>
      <c r="X379" s="3"/>
      <c r="Y379" s="8" t="str">
        <f ca="1">IF(A379="","",IF(H379&lt;&gt;"Agendado","",IF(A379&lt;TODAY(),"AGENDAMENTO PASSADO",IF(A379=TODAY(),"HOJE",IF(A379=TODAY()+1,IF(I379="Pendente","AMANHÃ - CONFIRMAR","AMANHÃ"),IF(A379&lt;=TODAY()+CONFIG!$B$5,"PRÓXIMOS "&amp;CONFIG!$B$5&amp;" DIAS",""))))))</f>
        <v/>
      </c>
      <c r="Z379" s="11" t="str">
        <f t="shared" si="35"/>
        <v/>
      </c>
    </row>
    <row r="380" spans="1:26">
      <c r="A380" s="4"/>
      <c r="B380" s="5"/>
      <c r="C380" s="1"/>
      <c r="D380" s="1"/>
      <c r="E380" s="1"/>
      <c r="F380" s="1"/>
      <c r="G380" s="1"/>
      <c r="H380" s="1"/>
      <c r="I380" s="1"/>
      <c r="J380" s="6" t="str">
        <f>IF(D380="","",IF(COUNTIF(SERVICOS!$A$3:$A$31,D380)=0,"",INDEX(SERVICOS!$C$3:$C$31,MATCH(D380,SERVICOS!$A$3:$A$31,0))))</f>
        <v/>
      </c>
      <c r="K380" s="6" t="str">
        <f>IF(D380="","",IF(COUNTIF(SERVICOS!$A$3:$A$31,D380)=0,"",INDEX(SERVICOS!$D$3:$D$31,MATCH(D380,SERVICOS!$A$3:$A$31,0))))</f>
        <v/>
      </c>
      <c r="L380" s="9" t="str">
        <f t="shared" si="30"/>
        <v/>
      </c>
      <c r="M380" s="9" t="str">
        <f t="shared" si="31"/>
        <v/>
      </c>
      <c r="N380" s="7" t="str">
        <f>IF(D380="","",IF(COUNTIF(SERVICOS!$A$3:$A$31,D380)=0,"",INDEX(SERVICOS!$E$3:$E$31,MATCH(D380,SERVICOS!$A$3:$A$31,0))))</f>
        <v/>
      </c>
      <c r="O380" s="2"/>
      <c r="P380" s="10" t="str">
        <f t="shared" si="32"/>
        <v/>
      </c>
      <c r="Q380" s="2"/>
      <c r="R380" s="10" t="str">
        <f t="shared" si="33"/>
        <v/>
      </c>
      <c r="S380" s="11" t="str">
        <f t="shared" si="34"/>
        <v/>
      </c>
      <c r="T380" s="1"/>
      <c r="U380" s="4"/>
      <c r="V380" s="1"/>
      <c r="W380" s="4"/>
      <c r="X380" s="3"/>
      <c r="Y380" s="8" t="str">
        <f ca="1">IF(A380="","",IF(H380&lt;&gt;"Agendado","",IF(A380&lt;TODAY(),"AGENDAMENTO PASSADO",IF(A380=TODAY(),"HOJE",IF(A380=TODAY()+1,IF(I380="Pendente","AMANHÃ - CONFIRMAR","AMANHÃ"),IF(A380&lt;=TODAY()+CONFIG!$B$5,"PRÓXIMOS "&amp;CONFIG!$B$5&amp;" DIAS",""))))))</f>
        <v/>
      </c>
      <c r="Z380" s="11" t="str">
        <f t="shared" si="35"/>
        <v/>
      </c>
    </row>
    <row r="381" spans="1:26">
      <c r="A381" s="4"/>
      <c r="B381" s="5"/>
      <c r="C381" s="1"/>
      <c r="D381" s="1"/>
      <c r="E381" s="1"/>
      <c r="F381" s="1"/>
      <c r="G381" s="1"/>
      <c r="H381" s="1"/>
      <c r="I381" s="1"/>
      <c r="J381" s="6" t="str">
        <f>IF(D381="","",IF(COUNTIF(SERVICOS!$A$3:$A$31,D381)=0,"",INDEX(SERVICOS!$C$3:$C$31,MATCH(D381,SERVICOS!$A$3:$A$31,0))))</f>
        <v/>
      </c>
      <c r="K381" s="6" t="str">
        <f>IF(D381="","",IF(COUNTIF(SERVICOS!$A$3:$A$31,D381)=0,"",INDEX(SERVICOS!$D$3:$D$31,MATCH(D381,SERVICOS!$A$3:$A$31,0))))</f>
        <v/>
      </c>
      <c r="L381" s="9" t="str">
        <f t="shared" si="30"/>
        <v/>
      </c>
      <c r="M381" s="9" t="str">
        <f t="shared" si="31"/>
        <v/>
      </c>
      <c r="N381" s="7" t="str">
        <f>IF(D381="","",IF(COUNTIF(SERVICOS!$A$3:$A$31,D381)=0,"",INDEX(SERVICOS!$E$3:$E$31,MATCH(D381,SERVICOS!$A$3:$A$31,0))))</f>
        <v/>
      </c>
      <c r="O381" s="2"/>
      <c r="P381" s="10" t="str">
        <f t="shared" si="32"/>
        <v/>
      </c>
      <c r="Q381" s="2"/>
      <c r="R381" s="10" t="str">
        <f t="shared" si="33"/>
        <v/>
      </c>
      <c r="S381" s="11" t="str">
        <f t="shared" si="34"/>
        <v/>
      </c>
      <c r="T381" s="1"/>
      <c r="U381" s="4"/>
      <c r="V381" s="1"/>
      <c r="W381" s="4"/>
      <c r="X381" s="3"/>
      <c r="Y381" s="8" t="str">
        <f ca="1">IF(A381="","",IF(H381&lt;&gt;"Agendado","",IF(A381&lt;TODAY(),"AGENDAMENTO PASSADO",IF(A381=TODAY(),"HOJE",IF(A381=TODAY()+1,IF(I381="Pendente","AMANHÃ - CONFIRMAR","AMANHÃ"),IF(A381&lt;=TODAY()+CONFIG!$B$5,"PRÓXIMOS "&amp;CONFIG!$B$5&amp;" DIAS",""))))))</f>
        <v/>
      </c>
      <c r="Z381" s="11" t="str">
        <f t="shared" si="35"/>
        <v/>
      </c>
    </row>
    <row r="382" spans="1:26">
      <c r="A382" s="4"/>
      <c r="B382" s="5"/>
      <c r="C382" s="1"/>
      <c r="D382" s="1"/>
      <c r="E382" s="1"/>
      <c r="F382" s="1"/>
      <c r="G382" s="1"/>
      <c r="H382" s="1"/>
      <c r="I382" s="1"/>
      <c r="J382" s="6" t="str">
        <f>IF(D382="","",IF(COUNTIF(SERVICOS!$A$3:$A$31,D382)=0,"",INDEX(SERVICOS!$C$3:$C$31,MATCH(D382,SERVICOS!$A$3:$A$31,0))))</f>
        <v/>
      </c>
      <c r="K382" s="6" t="str">
        <f>IF(D382="","",IF(COUNTIF(SERVICOS!$A$3:$A$31,D382)=0,"",INDEX(SERVICOS!$D$3:$D$31,MATCH(D382,SERVICOS!$A$3:$A$31,0))))</f>
        <v/>
      </c>
      <c r="L382" s="9" t="str">
        <f t="shared" si="30"/>
        <v/>
      </c>
      <c r="M382" s="9" t="str">
        <f t="shared" si="31"/>
        <v/>
      </c>
      <c r="N382" s="7" t="str">
        <f>IF(D382="","",IF(COUNTIF(SERVICOS!$A$3:$A$31,D382)=0,"",INDEX(SERVICOS!$E$3:$E$31,MATCH(D382,SERVICOS!$A$3:$A$31,0))))</f>
        <v/>
      </c>
      <c r="O382" s="2"/>
      <c r="P382" s="10" t="str">
        <f t="shared" si="32"/>
        <v/>
      </c>
      <c r="Q382" s="2"/>
      <c r="R382" s="10" t="str">
        <f t="shared" si="33"/>
        <v/>
      </c>
      <c r="S382" s="11" t="str">
        <f t="shared" si="34"/>
        <v/>
      </c>
      <c r="T382" s="1"/>
      <c r="U382" s="4"/>
      <c r="V382" s="1"/>
      <c r="W382" s="4"/>
      <c r="X382" s="3"/>
      <c r="Y382" s="8" t="str">
        <f ca="1">IF(A382="","",IF(H382&lt;&gt;"Agendado","",IF(A382&lt;TODAY(),"AGENDAMENTO PASSADO",IF(A382=TODAY(),"HOJE",IF(A382=TODAY()+1,IF(I382="Pendente","AMANHÃ - CONFIRMAR","AMANHÃ"),IF(A382&lt;=TODAY()+CONFIG!$B$5,"PRÓXIMOS "&amp;CONFIG!$B$5&amp;" DIAS",""))))))</f>
        <v/>
      </c>
      <c r="Z382" s="11" t="str">
        <f t="shared" si="35"/>
        <v/>
      </c>
    </row>
    <row r="383" spans="1:26">
      <c r="A383" s="4"/>
      <c r="B383" s="5"/>
      <c r="C383" s="1"/>
      <c r="D383" s="1"/>
      <c r="E383" s="1"/>
      <c r="F383" s="1"/>
      <c r="G383" s="1"/>
      <c r="H383" s="1"/>
      <c r="I383" s="1"/>
      <c r="J383" s="6" t="str">
        <f>IF(D383="","",IF(COUNTIF(SERVICOS!$A$3:$A$31,D383)=0,"",INDEX(SERVICOS!$C$3:$C$31,MATCH(D383,SERVICOS!$A$3:$A$31,0))))</f>
        <v/>
      </c>
      <c r="K383" s="6" t="str">
        <f>IF(D383="","",IF(COUNTIF(SERVICOS!$A$3:$A$31,D383)=0,"",INDEX(SERVICOS!$D$3:$D$31,MATCH(D383,SERVICOS!$A$3:$A$31,0))))</f>
        <v/>
      </c>
      <c r="L383" s="9" t="str">
        <f t="shared" si="30"/>
        <v/>
      </c>
      <c r="M383" s="9" t="str">
        <f t="shared" si="31"/>
        <v/>
      </c>
      <c r="N383" s="7" t="str">
        <f>IF(D383="","",IF(COUNTIF(SERVICOS!$A$3:$A$31,D383)=0,"",INDEX(SERVICOS!$E$3:$E$31,MATCH(D383,SERVICOS!$A$3:$A$31,0))))</f>
        <v/>
      </c>
      <c r="O383" s="2"/>
      <c r="P383" s="10" t="str">
        <f t="shared" si="32"/>
        <v/>
      </c>
      <c r="Q383" s="2"/>
      <c r="R383" s="10" t="str">
        <f t="shared" si="33"/>
        <v/>
      </c>
      <c r="S383" s="11" t="str">
        <f t="shared" si="34"/>
        <v/>
      </c>
      <c r="T383" s="1"/>
      <c r="U383" s="4"/>
      <c r="V383" s="1"/>
      <c r="W383" s="4"/>
      <c r="X383" s="3"/>
      <c r="Y383" s="8" t="str">
        <f ca="1">IF(A383="","",IF(H383&lt;&gt;"Agendado","",IF(A383&lt;TODAY(),"AGENDAMENTO PASSADO",IF(A383=TODAY(),"HOJE",IF(A383=TODAY()+1,IF(I383="Pendente","AMANHÃ - CONFIRMAR","AMANHÃ"),IF(A383&lt;=TODAY()+CONFIG!$B$5,"PRÓXIMOS "&amp;CONFIG!$B$5&amp;" DIAS",""))))))</f>
        <v/>
      </c>
      <c r="Z383" s="11" t="str">
        <f t="shared" si="35"/>
        <v/>
      </c>
    </row>
    <row r="384" spans="1:26">
      <c r="A384" s="4"/>
      <c r="B384" s="5"/>
      <c r="C384" s="1"/>
      <c r="D384" s="1"/>
      <c r="E384" s="1"/>
      <c r="F384" s="1"/>
      <c r="G384" s="1"/>
      <c r="H384" s="1"/>
      <c r="I384" s="1"/>
      <c r="J384" s="6" t="str">
        <f>IF(D384="","",IF(COUNTIF(SERVICOS!$A$3:$A$31,D384)=0,"",INDEX(SERVICOS!$C$3:$C$31,MATCH(D384,SERVICOS!$A$3:$A$31,0))))</f>
        <v/>
      </c>
      <c r="K384" s="6" t="str">
        <f>IF(D384="","",IF(COUNTIF(SERVICOS!$A$3:$A$31,D384)=0,"",INDEX(SERVICOS!$D$3:$D$31,MATCH(D384,SERVICOS!$A$3:$A$31,0))))</f>
        <v/>
      </c>
      <c r="L384" s="9" t="str">
        <f t="shared" si="30"/>
        <v/>
      </c>
      <c r="M384" s="9" t="str">
        <f t="shared" si="31"/>
        <v/>
      </c>
      <c r="N384" s="7" t="str">
        <f>IF(D384="","",IF(COUNTIF(SERVICOS!$A$3:$A$31,D384)=0,"",INDEX(SERVICOS!$E$3:$E$31,MATCH(D384,SERVICOS!$A$3:$A$31,0))))</f>
        <v/>
      </c>
      <c r="O384" s="2"/>
      <c r="P384" s="10" t="str">
        <f t="shared" si="32"/>
        <v/>
      </c>
      <c r="Q384" s="2"/>
      <c r="R384" s="10" t="str">
        <f t="shared" si="33"/>
        <v/>
      </c>
      <c r="S384" s="11" t="str">
        <f t="shared" si="34"/>
        <v/>
      </c>
      <c r="T384" s="1"/>
      <c r="U384" s="4"/>
      <c r="V384" s="1"/>
      <c r="W384" s="4"/>
      <c r="X384" s="3"/>
      <c r="Y384" s="8" t="str">
        <f ca="1">IF(A384="","",IF(H384&lt;&gt;"Agendado","",IF(A384&lt;TODAY(),"AGENDAMENTO PASSADO",IF(A384=TODAY(),"HOJE",IF(A384=TODAY()+1,IF(I384="Pendente","AMANHÃ - CONFIRMAR","AMANHÃ"),IF(A384&lt;=TODAY()+CONFIG!$B$5,"PRÓXIMOS "&amp;CONFIG!$B$5&amp;" DIAS",""))))))</f>
        <v/>
      </c>
      <c r="Z384" s="11" t="str">
        <f t="shared" si="35"/>
        <v/>
      </c>
    </row>
    <row r="385" spans="1:26">
      <c r="A385" s="4"/>
      <c r="B385" s="5"/>
      <c r="C385" s="1"/>
      <c r="D385" s="1"/>
      <c r="E385" s="1"/>
      <c r="F385" s="1"/>
      <c r="G385" s="1"/>
      <c r="H385" s="1"/>
      <c r="I385" s="1"/>
      <c r="J385" s="6" t="str">
        <f>IF(D385="","",IF(COUNTIF(SERVICOS!$A$3:$A$31,D385)=0,"",INDEX(SERVICOS!$C$3:$C$31,MATCH(D385,SERVICOS!$A$3:$A$31,0))))</f>
        <v/>
      </c>
      <c r="K385" s="6" t="str">
        <f>IF(D385="","",IF(COUNTIF(SERVICOS!$A$3:$A$31,D385)=0,"",INDEX(SERVICOS!$D$3:$D$31,MATCH(D385,SERVICOS!$A$3:$A$31,0))))</f>
        <v/>
      </c>
      <c r="L385" s="9" t="str">
        <f t="shared" si="30"/>
        <v/>
      </c>
      <c r="M385" s="9" t="str">
        <f t="shared" si="31"/>
        <v/>
      </c>
      <c r="N385" s="7" t="str">
        <f>IF(D385="","",IF(COUNTIF(SERVICOS!$A$3:$A$31,D385)=0,"",INDEX(SERVICOS!$E$3:$E$31,MATCH(D385,SERVICOS!$A$3:$A$31,0))))</f>
        <v/>
      </c>
      <c r="O385" s="2"/>
      <c r="P385" s="10" t="str">
        <f t="shared" si="32"/>
        <v/>
      </c>
      <c r="Q385" s="2"/>
      <c r="R385" s="10" t="str">
        <f t="shared" si="33"/>
        <v/>
      </c>
      <c r="S385" s="11" t="str">
        <f t="shared" si="34"/>
        <v/>
      </c>
      <c r="T385" s="1"/>
      <c r="U385" s="4"/>
      <c r="V385" s="1"/>
      <c r="W385" s="4"/>
      <c r="X385" s="3"/>
      <c r="Y385" s="8" t="str">
        <f ca="1">IF(A385="","",IF(H385&lt;&gt;"Agendado","",IF(A385&lt;TODAY(),"AGENDAMENTO PASSADO",IF(A385=TODAY(),"HOJE",IF(A385=TODAY()+1,IF(I385="Pendente","AMANHÃ - CONFIRMAR","AMANHÃ"),IF(A385&lt;=TODAY()+CONFIG!$B$5,"PRÓXIMOS "&amp;CONFIG!$B$5&amp;" DIAS",""))))))</f>
        <v/>
      </c>
      <c r="Z385" s="11" t="str">
        <f t="shared" si="35"/>
        <v/>
      </c>
    </row>
    <row r="386" spans="1:26">
      <c r="A386" s="4"/>
      <c r="B386" s="5"/>
      <c r="C386" s="1"/>
      <c r="D386" s="1"/>
      <c r="E386" s="1"/>
      <c r="F386" s="1"/>
      <c r="G386" s="1"/>
      <c r="H386" s="1"/>
      <c r="I386" s="1"/>
      <c r="J386" s="6" t="str">
        <f>IF(D386="","",IF(COUNTIF(SERVICOS!$A$3:$A$31,D386)=0,"",INDEX(SERVICOS!$C$3:$C$31,MATCH(D386,SERVICOS!$A$3:$A$31,0))))</f>
        <v/>
      </c>
      <c r="K386" s="6" t="str">
        <f>IF(D386="","",IF(COUNTIF(SERVICOS!$A$3:$A$31,D386)=0,"",INDEX(SERVICOS!$D$3:$D$31,MATCH(D386,SERVICOS!$A$3:$A$31,0))))</f>
        <v/>
      </c>
      <c r="L386" s="9" t="str">
        <f t="shared" si="30"/>
        <v/>
      </c>
      <c r="M386" s="9" t="str">
        <f t="shared" si="31"/>
        <v/>
      </c>
      <c r="N386" s="7" t="str">
        <f>IF(D386="","",IF(COUNTIF(SERVICOS!$A$3:$A$31,D386)=0,"",INDEX(SERVICOS!$E$3:$E$31,MATCH(D386,SERVICOS!$A$3:$A$31,0))))</f>
        <v/>
      </c>
      <c r="O386" s="2"/>
      <c r="P386" s="10" t="str">
        <f t="shared" si="32"/>
        <v/>
      </c>
      <c r="Q386" s="2"/>
      <c r="R386" s="10" t="str">
        <f t="shared" si="33"/>
        <v/>
      </c>
      <c r="S386" s="11" t="str">
        <f t="shared" si="34"/>
        <v/>
      </c>
      <c r="T386" s="1"/>
      <c r="U386" s="4"/>
      <c r="V386" s="1"/>
      <c r="W386" s="4"/>
      <c r="X386" s="3"/>
      <c r="Y386" s="8" t="str">
        <f ca="1">IF(A386="","",IF(H386&lt;&gt;"Agendado","",IF(A386&lt;TODAY(),"AGENDAMENTO PASSADO",IF(A386=TODAY(),"HOJE",IF(A386=TODAY()+1,IF(I386="Pendente","AMANHÃ - CONFIRMAR","AMANHÃ"),IF(A386&lt;=TODAY()+CONFIG!$B$5,"PRÓXIMOS "&amp;CONFIG!$B$5&amp;" DIAS",""))))))</f>
        <v/>
      </c>
      <c r="Z386" s="11" t="str">
        <f t="shared" si="35"/>
        <v/>
      </c>
    </row>
    <row r="387" spans="1:26">
      <c r="A387" s="4"/>
      <c r="B387" s="5"/>
      <c r="C387" s="1"/>
      <c r="D387" s="1"/>
      <c r="E387" s="1"/>
      <c r="F387" s="1"/>
      <c r="G387" s="1"/>
      <c r="H387" s="1"/>
      <c r="I387" s="1"/>
      <c r="J387" s="6" t="str">
        <f>IF(D387="","",IF(COUNTIF(SERVICOS!$A$3:$A$31,D387)=0,"",INDEX(SERVICOS!$C$3:$C$31,MATCH(D387,SERVICOS!$A$3:$A$31,0))))</f>
        <v/>
      </c>
      <c r="K387" s="6" t="str">
        <f>IF(D387="","",IF(COUNTIF(SERVICOS!$A$3:$A$31,D387)=0,"",INDEX(SERVICOS!$D$3:$D$31,MATCH(D387,SERVICOS!$A$3:$A$31,0))))</f>
        <v/>
      </c>
      <c r="L387" s="9" t="str">
        <f t="shared" si="30"/>
        <v/>
      </c>
      <c r="M387" s="9" t="str">
        <f t="shared" si="31"/>
        <v/>
      </c>
      <c r="N387" s="7" t="str">
        <f>IF(D387="","",IF(COUNTIF(SERVICOS!$A$3:$A$31,D387)=0,"",INDEX(SERVICOS!$E$3:$E$31,MATCH(D387,SERVICOS!$A$3:$A$31,0))))</f>
        <v/>
      </c>
      <c r="O387" s="2"/>
      <c r="P387" s="10" t="str">
        <f t="shared" si="32"/>
        <v/>
      </c>
      <c r="Q387" s="2"/>
      <c r="R387" s="10" t="str">
        <f t="shared" si="33"/>
        <v/>
      </c>
      <c r="S387" s="11" t="str">
        <f t="shared" si="34"/>
        <v/>
      </c>
      <c r="T387" s="1"/>
      <c r="U387" s="4"/>
      <c r="V387" s="1"/>
      <c r="W387" s="4"/>
      <c r="X387" s="3"/>
      <c r="Y387" s="8" t="str">
        <f ca="1">IF(A387="","",IF(H387&lt;&gt;"Agendado","",IF(A387&lt;TODAY(),"AGENDAMENTO PASSADO",IF(A387=TODAY(),"HOJE",IF(A387=TODAY()+1,IF(I387="Pendente","AMANHÃ - CONFIRMAR","AMANHÃ"),IF(A387&lt;=TODAY()+CONFIG!$B$5,"PRÓXIMOS "&amp;CONFIG!$B$5&amp;" DIAS",""))))))</f>
        <v/>
      </c>
      <c r="Z387" s="11" t="str">
        <f t="shared" si="35"/>
        <v/>
      </c>
    </row>
    <row r="388" spans="1:26">
      <c r="A388" s="4"/>
      <c r="B388" s="5"/>
      <c r="C388" s="1"/>
      <c r="D388" s="1"/>
      <c r="E388" s="1"/>
      <c r="F388" s="1"/>
      <c r="G388" s="1"/>
      <c r="H388" s="1"/>
      <c r="I388" s="1"/>
      <c r="J388" s="6" t="str">
        <f>IF(D388="","",IF(COUNTIF(SERVICOS!$A$3:$A$31,D388)=0,"",INDEX(SERVICOS!$C$3:$C$31,MATCH(D388,SERVICOS!$A$3:$A$31,0))))</f>
        <v/>
      </c>
      <c r="K388" s="6" t="str">
        <f>IF(D388="","",IF(COUNTIF(SERVICOS!$A$3:$A$31,D388)=0,"",INDEX(SERVICOS!$D$3:$D$31,MATCH(D388,SERVICOS!$A$3:$A$31,0))))</f>
        <v/>
      </c>
      <c r="L388" s="9" t="str">
        <f t="shared" ref="L388:L403" si="36">IF(OR(B388="",J388=""),"",B388+J388/1440)</f>
        <v/>
      </c>
      <c r="M388" s="9" t="str">
        <f t="shared" ref="M388:M451" si="37">IF(OR(L388="",K388=""),"",L388+K388/1440)</f>
        <v/>
      </c>
      <c r="N388" s="7" t="str">
        <f>IF(D388="","",IF(COUNTIF(SERVICOS!$A$3:$A$31,D388)=0,"",INDEX(SERVICOS!$E$3:$E$31,MATCH(D388,SERVICOS!$A$3:$A$31,0))))</f>
        <v/>
      </c>
      <c r="O388" s="2"/>
      <c r="P388" s="10" t="str">
        <f t="shared" ref="P388:P451" si="38">IF(N388="","",N388+IF(O388="",0,O388))</f>
        <v/>
      </c>
      <c r="Q388" s="2"/>
      <c r="R388" s="10" t="str">
        <f t="shared" ref="R388:R451" si="39">IF(D388="","",P388-IF(Q388="",0,Q388))</f>
        <v/>
      </c>
      <c r="S388" s="11" t="str">
        <f t="shared" ref="S388:S403" si="40">IF(D388="","",IF(P388&lt;=0,"SEM COBRANÇA",IF(Q388&gt;=P388,"PAGO",IF(Q388&gt;0,"PARCIAL","PENDENTE"))))</f>
        <v/>
      </c>
      <c r="T388" s="1"/>
      <c r="U388" s="4"/>
      <c r="V388" s="1"/>
      <c r="W388" s="4"/>
      <c r="X388" s="3"/>
      <c r="Y388" s="8" t="str">
        <f ca="1">IF(A388="","",IF(H388&lt;&gt;"Agendado","",IF(A388&lt;TODAY(),"AGENDAMENTO PASSADO",IF(A388=TODAY(),"HOJE",IF(A388=TODAY()+1,IF(I388="Pendente","AMANHÃ - CONFIRMAR","AMANHÃ"),IF(A388&lt;=TODAY()+CONFIG!$B$5,"PRÓXIMOS "&amp;CONFIG!$B$5&amp;" DIAS",""))))))</f>
        <v/>
      </c>
      <c r="Z388" s="11" t="str">
        <f t="shared" ref="Z388:Z403" si="41">IF(OR(A388="",B388="",M388="",E388="",H388&lt;&gt;"Agendado"),"",IF(COUNTIFS($A$4:$A$403,A388,$E$4:$E$403,E388,$B$4:$B$403,"&lt;"&amp;M388,$M$4:$M$403,"&gt;"&amp;B388,$H$4:$H$403,"Agendado")&gt;1,"CONFLITO",""))</f>
        <v/>
      </c>
    </row>
    <row r="389" spans="1:26">
      <c r="A389" s="4"/>
      <c r="B389" s="5"/>
      <c r="C389" s="1"/>
      <c r="D389" s="1"/>
      <c r="E389" s="1"/>
      <c r="F389" s="1"/>
      <c r="G389" s="1"/>
      <c r="H389" s="1"/>
      <c r="I389" s="1"/>
      <c r="J389" s="6" t="str">
        <f>IF(D389="","",IF(COUNTIF(SERVICOS!$A$3:$A$31,D389)=0,"",INDEX(SERVICOS!$C$3:$C$31,MATCH(D389,SERVICOS!$A$3:$A$31,0))))</f>
        <v/>
      </c>
      <c r="K389" s="6" t="str">
        <f>IF(D389="","",IF(COUNTIF(SERVICOS!$A$3:$A$31,D389)=0,"",INDEX(SERVICOS!$D$3:$D$31,MATCH(D389,SERVICOS!$A$3:$A$31,0))))</f>
        <v/>
      </c>
      <c r="L389" s="9" t="str">
        <f t="shared" si="36"/>
        <v/>
      </c>
      <c r="M389" s="9" t="str">
        <f t="shared" si="37"/>
        <v/>
      </c>
      <c r="N389" s="7" t="str">
        <f>IF(D389="","",IF(COUNTIF(SERVICOS!$A$3:$A$31,D389)=0,"",INDEX(SERVICOS!$E$3:$E$31,MATCH(D389,SERVICOS!$A$3:$A$31,0))))</f>
        <v/>
      </c>
      <c r="O389" s="2"/>
      <c r="P389" s="10" t="str">
        <f t="shared" si="38"/>
        <v/>
      </c>
      <c r="Q389" s="2"/>
      <c r="R389" s="10" t="str">
        <f t="shared" si="39"/>
        <v/>
      </c>
      <c r="S389" s="11" t="str">
        <f t="shared" si="40"/>
        <v/>
      </c>
      <c r="T389" s="1"/>
      <c r="U389" s="4"/>
      <c r="V389" s="1"/>
      <c r="W389" s="4"/>
      <c r="X389" s="3"/>
      <c r="Y389" s="8" t="str">
        <f ca="1">IF(A389="","",IF(H389&lt;&gt;"Agendado","",IF(A389&lt;TODAY(),"AGENDAMENTO PASSADO",IF(A389=TODAY(),"HOJE",IF(A389=TODAY()+1,IF(I389="Pendente","AMANHÃ - CONFIRMAR","AMANHÃ"),IF(A389&lt;=TODAY()+CONFIG!$B$5,"PRÓXIMOS "&amp;CONFIG!$B$5&amp;" DIAS",""))))))</f>
        <v/>
      </c>
      <c r="Z389" s="11" t="str">
        <f t="shared" si="41"/>
        <v/>
      </c>
    </row>
    <row r="390" spans="1:26">
      <c r="A390" s="4"/>
      <c r="B390" s="5"/>
      <c r="C390" s="1"/>
      <c r="D390" s="1"/>
      <c r="E390" s="1"/>
      <c r="F390" s="1"/>
      <c r="G390" s="1"/>
      <c r="H390" s="1"/>
      <c r="I390" s="1"/>
      <c r="J390" s="6" t="str">
        <f>IF(D390="","",IF(COUNTIF(SERVICOS!$A$3:$A$31,D390)=0,"",INDEX(SERVICOS!$C$3:$C$31,MATCH(D390,SERVICOS!$A$3:$A$31,0))))</f>
        <v/>
      </c>
      <c r="K390" s="6" t="str">
        <f>IF(D390="","",IF(COUNTIF(SERVICOS!$A$3:$A$31,D390)=0,"",INDEX(SERVICOS!$D$3:$D$31,MATCH(D390,SERVICOS!$A$3:$A$31,0))))</f>
        <v/>
      </c>
      <c r="L390" s="9" t="str">
        <f t="shared" si="36"/>
        <v/>
      </c>
      <c r="M390" s="9" t="str">
        <f t="shared" si="37"/>
        <v/>
      </c>
      <c r="N390" s="7" t="str">
        <f>IF(D390="","",IF(COUNTIF(SERVICOS!$A$3:$A$31,D390)=0,"",INDEX(SERVICOS!$E$3:$E$31,MATCH(D390,SERVICOS!$A$3:$A$31,0))))</f>
        <v/>
      </c>
      <c r="O390" s="2"/>
      <c r="P390" s="10" t="str">
        <f t="shared" si="38"/>
        <v/>
      </c>
      <c r="Q390" s="2"/>
      <c r="R390" s="10" t="str">
        <f t="shared" si="39"/>
        <v/>
      </c>
      <c r="S390" s="11" t="str">
        <f t="shared" si="40"/>
        <v/>
      </c>
      <c r="T390" s="1"/>
      <c r="U390" s="4"/>
      <c r="V390" s="1"/>
      <c r="W390" s="4"/>
      <c r="X390" s="3"/>
      <c r="Y390" s="8" t="str">
        <f ca="1">IF(A390="","",IF(H390&lt;&gt;"Agendado","",IF(A390&lt;TODAY(),"AGENDAMENTO PASSADO",IF(A390=TODAY(),"HOJE",IF(A390=TODAY()+1,IF(I390="Pendente","AMANHÃ - CONFIRMAR","AMANHÃ"),IF(A390&lt;=TODAY()+CONFIG!$B$5,"PRÓXIMOS "&amp;CONFIG!$B$5&amp;" DIAS",""))))))</f>
        <v/>
      </c>
      <c r="Z390" s="11" t="str">
        <f t="shared" si="41"/>
        <v/>
      </c>
    </row>
    <row r="391" spans="1:26">
      <c r="A391" s="4"/>
      <c r="B391" s="5"/>
      <c r="C391" s="1"/>
      <c r="D391" s="1"/>
      <c r="E391" s="1"/>
      <c r="F391" s="1"/>
      <c r="G391" s="1"/>
      <c r="H391" s="1"/>
      <c r="I391" s="1"/>
      <c r="J391" s="6" t="str">
        <f>IF(D391="","",IF(COUNTIF(SERVICOS!$A$3:$A$31,D391)=0,"",INDEX(SERVICOS!$C$3:$C$31,MATCH(D391,SERVICOS!$A$3:$A$31,0))))</f>
        <v/>
      </c>
      <c r="K391" s="6" t="str">
        <f>IF(D391="","",IF(COUNTIF(SERVICOS!$A$3:$A$31,D391)=0,"",INDEX(SERVICOS!$D$3:$D$31,MATCH(D391,SERVICOS!$A$3:$A$31,0))))</f>
        <v/>
      </c>
      <c r="L391" s="9" t="str">
        <f t="shared" si="36"/>
        <v/>
      </c>
      <c r="M391" s="9" t="str">
        <f t="shared" si="37"/>
        <v/>
      </c>
      <c r="N391" s="7" t="str">
        <f>IF(D391="","",IF(COUNTIF(SERVICOS!$A$3:$A$31,D391)=0,"",INDEX(SERVICOS!$E$3:$E$31,MATCH(D391,SERVICOS!$A$3:$A$31,0))))</f>
        <v/>
      </c>
      <c r="O391" s="2"/>
      <c r="P391" s="10" t="str">
        <f t="shared" si="38"/>
        <v/>
      </c>
      <c r="Q391" s="2"/>
      <c r="R391" s="10" t="str">
        <f t="shared" si="39"/>
        <v/>
      </c>
      <c r="S391" s="11" t="str">
        <f t="shared" si="40"/>
        <v/>
      </c>
      <c r="T391" s="1"/>
      <c r="U391" s="4"/>
      <c r="V391" s="1"/>
      <c r="W391" s="4"/>
      <c r="X391" s="3"/>
      <c r="Y391" s="8" t="str">
        <f ca="1">IF(A391="","",IF(H391&lt;&gt;"Agendado","",IF(A391&lt;TODAY(),"AGENDAMENTO PASSADO",IF(A391=TODAY(),"HOJE",IF(A391=TODAY()+1,IF(I391="Pendente","AMANHÃ - CONFIRMAR","AMANHÃ"),IF(A391&lt;=TODAY()+CONFIG!$B$5,"PRÓXIMOS "&amp;CONFIG!$B$5&amp;" DIAS",""))))))</f>
        <v/>
      </c>
      <c r="Z391" s="11" t="str">
        <f t="shared" si="41"/>
        <v/>
      </c>
    </row>
    <row r="392" spans="1:26">
      <c r="A392" s="4"/>
      <c r="B392" s="5"/>
      <c r="C392" s="1"/>
      <c r="D392" s="1"/>
      <c r="E392" s="1"/>
      <c r="F392" s="1"/>
      <c r="G392" s="1"/>
      <c r="H392" s="1"/>
      <c r="I392" s="1"/>
      <c r="J392" s="6" t="str">
        <f>IF(D392="","",IF(COUNTIF(SERVICOS!$A$3:$A$31,D392)=0,"",INDEX(SERVICOS!$C$3:$C$31,MATCH(D392,SERVICOS!$A$3:$A$31,0))))</f>
        <v/>
      </c>
      <c r="K392" s="6" t="str">
        <f>IF(D392="","",IF(COUNTIF(SERVICOS!$A$3:$A$31,D392)=0,"",INDEX(SERVICOS!$D$3:$D$31,MATCH(D392,SERVICOS!$A$3:$A$31,0))))</f>
        <v/>
      </c>
      <c r="L392" s="9" t="str">
        <f t="shared" si="36"/>
        <v/>
      </c>
      <c r="M392" s="9" t="str">
        <f t="shared" si="37"/>
        <v/>
      </c>
      <c r="N392" s="7" t="str">
        <f>IF(D392="","",IF(COUNTIF(SERVICOS!$A$3:$A$31,D392)=0,"",INDEX(SERVICOS!$E$3:$E$31,MATCH(D392,SERVICOS!$A$3:$A$31,0))))</f>
        <v/>
      </c>
      <c r="O392" s="2"/>
      <c r="P392" s="10" t="str">
        <f t="shared" si="38"/>
        <v/>
      </c>
      <c r="Q392" s="2"/>
      <c r="R392" s="10" t="str">
        <f t="shared" si="39"/>
        <v/>
      </c>
      <c r="S392" s="11" t="str">
        <f t="shared" si="40"/>
        <v/>
      </c>
      <c r="T392" s="1"/>
      <c r="U392" s="4"/>
      <c r="V392" s="1"/>
      <c r="W392" s="4"/>
      <c r="X392" s="3"/>
      <c r="Y392" s="8" t="str">
        <f ca="1">IF(A392="","",IF(H392&lt;&gt;"Agendado","",IF(A392&lt;TODAY(),"AGENDAMENTO PASSADO",IF(A392=TODAY(),"HOJE",IF(A392=TODAY()+1,IF(I392="Pendente","AMANHÃ - CONFIRMAR","AMANHÃ"),IF(A392&lt;=TODAY()+CONFIG!$B$5,"PRÓXIMOS "&amp;CONFIG!$B$5&amp;" DIAS",""))))))</f>
        <v/>
      </c>
      <c r="Z392" s="11" t="str">
        <f t="shared" si="41"/>
        <v/>
      </c>
    </row>
    <row r="393" spans="1:26">
      <c r="A393" s="4"/>
      <c r="B393" s="5"/>
      <c r="C393" s="1"/>
      <c r="D393" s="1"/>
      <c r="E393" s="1"/>
      <c r="F393" s="1"/>
      <c r="G393" s="1"/>
      <c r="H393" s="1"/>
      <c r="I393" s="1"/>
      <c r="J393" s="6" t="str">
        <f>IF(D393="","",IF(COUNTIF(SERVICOS!$A$3:$A$31,D393)=0,"",INDEX(SERVICOS!$C$3:$C$31,MATCH(D393,SERVICOS!$A$3:$A$31,0))))</f>
        <v/>
      </c>
      <c r="K393" s="6" t="str">
        <f>IF(D393="","",IF(COUNTIF(SERVICOS!$A$3:$A$31,D393)=0,"",INDEX(SERVICOS!$D$3:$D$31,MATCH(D393,SERVICOS!$A$3:$A$31,0))))</f>
        <v/>
      </c>
      <c r="L393" s="9" t="str">
        <f t="shared" si="36"/>
        <v/>
      </c>
      <c r="M393" s="9" t="str">
        <f t="shared" si="37"/>
        <v/>
      </c>
      <c r="N393" s="7" t="str">
        <f>IF(D393="","",IF(COUNTIF(SERVICOS!$A$3:$A$31,D393)=0,"",INDEX(SERVICOS!$E$3:$E$31,MATCH(D393,SERVICOS!$A$3:$A$31,0))))</f>
        <v/>
      </c>
      <c r="O393" s="2"/>
      <c r="P393" s="10" t="str">
        <f t="shared" si="38"/>
        <v/>
      </c>
      <c r="Q393" s="2"/>
      <c r="R393" s="10" t="str">
        <f t="shared" si="39"/>
        <v/>
      </c>
      <c r="S393" s="11" t="str">
        <f t="shared" si="40"/>
        <v/>
      </c>
      <c r="T393" s="1"/>
      <c r="U393" s="4"/>
      <c r="V393" s="1"/>
      <c r="W393" s="4"/>
      <c r="X393" s="3"/>
      <c r="Y393" s="8" t="str">
        <f ca="1">IF(A393="","",IF(H393&lt;&gt;"Agendado","",IF(A393&lt;TODAY(),"AGENDAMENTO PASSADO",IF(A393=TODAY(),"HOJE",IF(A393=TODAY()+1,IF(I393="Pendente","AMANHÃ - CONFIRMAR","AMANHÃ"),IF(A393&lt;=TODAY()+CONFIG!$B$5,"PRÓXIMOS "&amp;CONFIG!$B$5&amp;" DIAS",""))))))</f>
        <v/>
      </c>
      <c r="Z393" s="11" t="str">
        <f t="shared" si="41"/>
        <v/>
      </c>
    </row>
    <row r="394" spans="1:26">
      <c r="A394" s="4"/>
      <c r="B394" s="5"/>
      <c r="C394" s="1"/>
      <c r="D394" s="1"/>
      <c r="E394" s="1"/>
      <c r="F394" s="1"/>
      <c r="G394" s="1"/>
      <c r="H394" s="1"/>
      <c r="I394" s="1"/>
      <c r="J394" s="6" t="str">
        <f>IF(D394="","",IF(COUNTIF(SERVICOS!$A$3:$A$31,D394)=0,"",INDEX(SERVICOS!$C$3:$C$31,MATCH(D394,SERVICOS!$A$3:$A$31,0))))</f>
        <v/>
      </c>
      <c r="K394" s="6" t="str">
        <f>IF(D394="","",IF(COUNTIF(SERVICOS!$A$3:$A$31,D394)=0,"",INDEX(SERVICOS!$D$3:$D$31,MATCH(D394,SERVICOS!$A$3:$A$31,0))))</f>
        <v/>
      </c>
      <c r="L394" s="9" t="str">
        <f t="shared" si="36"/>
        <v/>
      </c>
      <c r="M394" s="9" t="str">
        <f t="shared" si="37"/>
        <v/>
      </c>
      <c r="N394" s="7" t="str">
        <f>IF(D394="","",IF(COUNTIF(SERVICOS!$A$3:$A$31,D394)=0,"",INDEX(SERVICOS!$E$3:$E$31,MATCH(D394,SERVICOS!$A$3:$A$31,0))))</f>
        <v/>
      </c>
      <c r="O394" s="2"/>
      <c r="P394" s="10" t="str">
        <f t="shared" si="38"/>
        <v/>
      </c>
      <c r="Q394" s="2"/>
      <c r="R394" s="10" t="str">
        <f t="shared" si="39"/>
        <v/>
      </c>
      <c r="S394" s="11" t="str">
        <f t="shared" si="40"/>
        <v/>
      </c>
      <c r="T394" s="1"/>
      <c r="U394" s="4"/>
      <c r="V394" s="1"/>
      <c r="W394" s="4"/>
      <c r="X394" s="3"/>
      <c r="Y394" s="8" t="str">
        <f ca="1">IF(A394="","",IF(H394&lt;&gt;"Agendado","",IF(A394&lt;TODAY(),"AGENDAMENTO PASSADO",IF(A394=TODAY(),"HOJE",IF(A394=TODAY()+1,IF(I394="Pendente","AMANHÃ - CONFIRMAR","AMANHÃ"),IF(A394&lt;=TODAY()+CONFIG!$B$5,"PRÓXIMOS "&amp;CONFIG!$B$5&amp;" DIAS",""))))))</f>
        <v/>
      </c>
      <c r="Z394" s="11" t="str">
        <f t="shared" si="41"/>
        <v/>
      </c>
    </row>
    <row r="395" spans="1:26">
      <c r="A395" s="4"/>
      <c r="B395" s="5"/>
      <c r="C395" s="1"/>
      <c r="D395" s="1"/>
      <c r="E395" s="1"/>
      <c r="F395" s="1"/>
      <c r="G395" s="1"/>
      <c r="H395" s="1"/>
      <c r="I395" s="1"/>
      <c r="J395" s="6" t="str">
        <f>IF(D395="","",IF(COUNTIF(SERVICOS!$A$3:$A$31,D395)=0,"",INDEX(SERVICOS!$C$3:$C$31,MATCH(D395,SERVICOS!$A$3:$A$31,0))))</f>
        <v/>
      </c>
      <c r="K395" s="6" t="str">
        <f>IF(D395="","",IF(COUNTIF(SERVICOS!$A$3:$A$31,D395)=0,"",INDEX(SERVICOS!$D$3:$D$31,MATCH(D395,SERVICOS!$A$3:$A$31,0))))</f>
        <v/>
      </c>
      <c r="L395" s="9" t="str">
        <f t="shared" si="36"/>
        <v/>
      </c>
      <c r="M395" s="9" t="str">
        <f t="shared" si="37"/>
        <v/>
      </c>
      <c r="N395" s="7" t="str">
        <f>IF(D395="","",IF(COUNTIF(SERVICOS!$A$3:$A$31,D395)=0,"",INDEX(SERVICOS!$E$3:$E$31,MATCH(D395,SERVICOS!$A$3:$A$31,0))))</f>
        <v/>
      </c>
      <c r="O395" s="2"/>
      <c r="P395" s="10" t="str">
        <f t="shared" si="38"/>
        <v/>
      </c>
      <c r="Q395" s="2"/>
      <c r="R395" s="10" t="str">
        <f t="shared" si="39"/>
        <v/>
      </c>
      <c r="S395" s="11" t="str">
        <f t="shared" si="40"/>
        <v/>
      </c>
      <c r="T395" s="1"/>
      <c r="U395" s="4"/>
      <c r="V395" s="1"/>
      <c r="W395" s="4"/>
      <c r="X395" s="3"/>
      <c r="Y395" s="8" t="str">
        <f ca="1">IF(A395="","",IF(H395&lt;&gt;"Agendado","",IF(A395&lt;TODAY(),"AGENDAMENTO PASSADO",IF(A395=TODAY(),"HOJE",IF(A395=TODAY()+1,IF(I395="Pendente","AMANHÃ - CONFIRMAR","AMANHÃ"),IF(A395&lt;=TODAY()+CONFIG!$B$5,"PRÓXIMOS "&amp;CONFIG!$B$5&amp;" DIAS",""))))))</f>
        <v/>
      </c>
      <c r="Z395" s="11" t="str">
        <f t="shared" si="41"/>
        <v/>
      </c>
    </row>
    <row r="396" spans="1:26">
      <c r="A396" s="4"/>
      <c r="B396" s="5"/>
      <c r="C396" s="1"/>
      <c r="D396" s="1"/>
      <c r="E396" s="1"/>
      <c r="F396" s="1"/>
      <c r="G396" s="1"/>
      <c r="H396" s="1"/>
      <c r="I396" s="1"/>
      <c r="J396" s="6" t="str">
        <f>IF(D396="","",IF(COUNTIF(SERVICOS!$A$3:$A$31,D396)=0,"",INDEX(SERVICOS!$C$3:$C$31,MATCH(D396,SERVICOS!$A$3:$A$31,0))))</f>
        <v/>
      </c>
      <c r="K396" s="6" t="str">
        <f>IF(D396="","",IF(COUNTIF(SERVICOS!$A$3:$A$31,D396)=0,"",INDEX(SERVICOS!$D$3:$D$31,MATCH(D396,SERVICOS!$A$3:$A$31,0))))</f>
        <v/>
      </c>
      <c r="L396" s="9" t="str">
        <f t="shared" si="36"/>
        <v/>
      </c>
      <c r="M396" s="9" t="str">
        <f t="shared" si="37"/>
        <v/>
      </c>
      <c r="N396" s="7" t="str">
        <f>IF(D396="","",IF(COUNTIF(SERVICOS!$A$3:$A$31,D396)=0,"",INDEX(SERVICOS!$E$3:$E$31,MATCH(D396,SERVICOS!$A$3:$A$31,0))))</f>
        <v/>
      </c>
      <c r="O396" s="2"/>
      <c r="P396" s="10" t="str">
        <f t="shared" si="38"/>
        <v/>
      </c>
      <c r="Q396" s="2"/>
      <c r="R396" s="10" t="str">
        <f t="shared" si="39"/>
        <v/>
      </c>
      <c r="S396" s="11" t="str">
        <f t="shared" si="40"/>
        <v/>
      </c>
      <c r="T396" s="1"/>
      <c r="U396" s="4"/>
      <c r="V396" s="1"/>
      <c r="W396" s="4"/>
      <c r="X396" s="3"/>
      <c r="Y396" s="8" t="str">
        <f ca="1">IF(A396="","",IF(H396&lt;&gt;"Agendado","",IF(A396&lt;TODAY(),"AGENDAMENTO PASSADO",IF(A396=TODAY(),"HOJE",IF(A396=TODAY()+1,IF(I396="Pendente","AMANHÃ - CONFIRMAR","AMANHÃ"),IF(A396&lt;=TODAY()+CONFIG!$B$5,"PRÓXIMOS "&amp;CONFIG!$B$5&amp;" DIAS",""))))))</f>
        <v/>
      </c>
      <c r="Z396" s="11" t="str">
        <f t="shared" si="41"/>
        <v/>
      </c>
    </row>
    <row r="397" spans="1:26">
      <c r="A397" s="4"/>
      <c r="B397" s="5"/>
      <c r="C397" s="1"/>
      <c r="D397" s="1"/>
      <c r="E397" s="1"/>
      <c r="F397" s="1"/>
      <c r="G397" s="1"/>
      <c r="H397" s="1"/>
      <c r="I397" s="1"/>
      <c r="J397" s="6" t="str">
        <f>IF(D397="","",IF(COUNTIF(SERVICOS!$A$3:$A$31,D397)=0,"",INDEX(SERVICOS!$C$3:$C$31,MATCH(D397,SERVICOS!$A$3:$A$31,0))))</f>
        <v/>
      </c>
      <c r="K397" s="6" t="str">
        <f>IF(D397="","",IF(COUNTIF(SERVICOS!$A$3:$A$31,D397)=0,"",INDEX(SERVICOS!$D$3:$D$31,MATCH(D397,SERVICOS!$A$3:$A$31,0))))</f>
        <v/>
      </c>
      <c r="L397" s="9" t="str">
        <f t="shared" si="36"/>
        <v/>
      </c>
      <c r="M397" s="9" t="str">
        <f t="shared" si="37"/>
        <v/>
      </c>
      <c r="N397" s="7" t="str">
        <f>IF(D397="","",IF(COUNTIF(SERVICOS!$A$3:$A$31,D397)=0,"",INDEX(SERVICOS!$E$3:$E$31,MATCH(D397,SERVICOS!$A$3:$A$31,0))))</f>
        <v/>
      </c>
      <c r="O397" s="2"/>
      <c r="P397" s="10" t="str">
        <f t="shared" si="38"/>
        <v/>
      </c>
      <c r="Q397" s="2"/>
      <c r="R397" s="10" t="str">
        <f t="shared" si="39"/>
        <v/>
      </c>
      <c r="S397" s="11" t="str">
        <f t="shared" si="40"/>
        <v/>
      </c>
      <c r="T397" s="1"/>
      <c r="U397" s="4"/>
      <c r="V397" s="1"/>
      <c r="W397" s="4"/>
      <c r="X397" s="3"/>
      <c r="Y397" s="8" t="str">
        <f ca="1">IF(A397="","",IF(H397&lt;&gt;"Agendado","",IF(A397&lt;TODAY(),"AGENDAMENTO PASSADO",IF(A397=TODAY(),"HOJE",IF(A397=TODAY()+1,IF(I397="Pendente","AMANHÃ - CONFIRMAR","AMANHÃ"),IF(A397&lt;=TODAY()+CONFIG!$B$5,"PRÓXIMOS "&amp;CONFIG!$B$5&amp;" DIAS",""))))))</f>
        <v/>
      </c>
      <c r="Z397" s="11" t="str">
        <f t="shared" si="41"/>
        <v/>
      </c>
    </row>
    <row r="398" spans="1:26">
      <c r="A398" s="4"/>
      <c r="B398" s="5"/>
      <c r="C398" s="1"/>
      <c r="D398" s="1"/>
      <c r="E398" s="1"/>
      <c r="F398" s="1"/>
      <c r="G398" s="1"/>
      <c r="H398" s="1"/>
      <c r="I398" s="1"/>
      <c r="J398" s="6" t="str">
        <f>IF(D398="","",IF(COUNTIF(SERVICOS!$A$3:$A$31,D398)=0,"",INDEX(SERVICOS!$C$3:$C$31,MATCH(D398,SERVICOS!$A$3:$A$31,0))))</f>
        <v/>
      </c>
      <c r="K398" s="6" t="str">
        <f>IF(D398="","",IF(COUNTIF(SERVICOS!$A$3:$A$31,D398)=0,"",INDEX(SERVICOS!$D$3:$D$31,MATCH(D398,SERVICOS!$A$3:$A$31,0))))</f>
        <v/>
      </c>
      <c r="L398" s="9" t="str">
        <f t="shared" si="36"/>
        <v/>
      </c>
      <c r="M398" s="9" t="str">
        <f t="shared" si="37"/>
        <v/>
      </c>
      <c r="N398" s="7" t="str">
        <f>IF(D398="","",IF(COUNTIF(SERVICOS!$A$3:$A$31,D398)=0,"",INDEX(SERVICOS!$E$3:$E$31,MATCH(D398,SERVICOS!$A$3:$A$31,0))))</f>
        <v/>
      </c>
      <c r="O398" s="2"/>
      <c r="P398" s="10" t="str">
        <f t="shared" si="38"/>
        <v/>
      </c>
      <c r="Q398" s="2"/>
      <c r="R398" s="10" t="str">
        <f t="shared" si="39"/>
        <v/>
      </c>
      <c r="S398" s="11" t="str">
        <f t="shared" si="40"/>
        <v/>
      </c>
      <c r="T398" s="1"/>
      <c r="U398" s="4"/>
      <c r="V398" s="1"/>
      <c r="W398" s="4"/>
      <c r="X398" s="3"/>
      <c r="Y398" s="8" t="str">
        <f ca="1">IF(A398="","",IF(H398&lt;&gt;"Agendado","",IF(A398&lt;TODAY(),"AGENDAMENTO PASSADO",IF(A398=TODAY(),"HOJE",IF(A398=TODAY()+1,IF(I398="Pendente","AMANHÃ - CONFIRMAR","AMANHÃ"),IF(A398&lt;=TODAY()+CONFIG!$B$5,"PRÓXIMOS "&amp;CONFIG!$B$5&amp;" DIAS",""))))))</f>
        <v/>
      </c>
      <c r="Z398" s="11" t="str">
        <f t="shared" si="41"/>
        <v/>
      </c>
    </row>
    <row r="399" spans="1:26">
      <c r="A399" s="4"/>
      <c r="B399" s="5"/>
      <c r="C399" s="1"/>
      <c r="D399" s="1"/>
      <c r="E399" s="1"/>
      <c r="F399" s="1"/>
      <c r="G399" s="1"/>
      <c r="H399" s="1"/>
      <c r="I399" s="1"/>
      <c r="J399" s="6" t="str">
        <f>IF(D399="","",IF(COUNTIF(SERVICOS!$A$3:$A$31,D399)=0,"",INDEX(SERVICOS!$C$3:$C$31,MATCH(D399,SERVICOS!$A$3:$A$31,0))))</f>
        <v/>
      </c>
      <c r="K399" s="6" t="str">
        <f>IF(D399="","",IF(COUNTIF(SERVICOS!$A$3:$A$31,D399)=0,"",INDEX(SERVICOS!$D$3:$D$31,MATCH(D399,SERVICOS!$A$3:$A$31,0))))</f>
        <v/>
      </c>
      <c r="L399" s="9" t="str">
        <f t="shared" si="36"/>
        <v/>
      </c>
      <c r="M399" s="9" t="str">
        <f t="shared" si="37"/>
        <v/>
      </c>
      <c r="N399" s="7" t="str">
        <f>IF(D399="","",IF(COUNTIF(SERVICOS!$A$3:$A$31,D399)=0,"",INDEX(SERVICOS!$E$3:$E$31,MATCH(D399,SERVICOS!$A$3:$A$31,0))))</f>
        <v/>
      </c>
      <c r="O399" s="2"/>
      <c r="P399" s="10" t="str">
        <f t="shared" si="38"/>
        <v/>
      </c>
      <c r="Q399" s="2"/>
      <c r="R399" s="10" t="str">
        <f t="shared" si="39"/>
        <v/>
      </c>
      <c r="S399" s="11" t="str">
        <f t="shared" si="40"/>
        <v/>
      </c>
      <c r="T399" s="1"/>
      <c r="U399" s="4"/>
      <c r="V399" s="1"/>
      <c r="W399" s="4"/>
      <c r="X399" s="3"/>
      <c r="Y399" s="8" t="str">
        <f ca="1">IF(A399="","",IF(H399&lt;&gt;"Agendado","",IF(A399&lt;TODAY(),"AGENDAMENTO PASSADO",IF(A399=TODAY(),"HOJE",IF(A399=TODAY()+1,IF(I399="Pendente","AMANHÃ - CONFIRMAR","AMANHÃ"),IF(A399&lt;=TODAY()+CONFIG!$B$5,"PRÓXIMOS "&amp;CONFIG!$B$5&amp;" DIAS",""))))))</f>
        <v/>
      </c>
      <c r="Z399" s="11" t="str">
        <f t="shared" si="41"/>
        <v/>
      </c>
    </row>
    <row r="400" spans="1:26">
      <c r="A400" s="4"/>
      <c r="B400" s="5"/>
      <c r="C400" s="1"/>
      <c r="D400" s="1"/>
      <c r="E400" s="1"/>
      <c r="F400" s="1"/>
      <c r="G400" s="1"/>
      <c r="H400" s="1"/>
      <c r="I400" s="1"/>
      <c r="J400" s="6" t="str">
        <f>IF(D400="","",IF(COUNTIF(SERVICOS!$A$3:$A$31,D400)=0,"",INDEX(SERVICOS!$C$3:$C$31,MATCH(D400,SERVICOS!$A$3:$A$31,0))))</f>
        <v/>
      </c>
      <c r="K400" s="6" t="str">
        <f>IF(D400="","",IF(COUNTIF(SERVICOS!$A$3:$A$31,D400)=0,"",INDEX(SERVICOS!$D$3:$D$31,MATCH(D400,SERVICOS!$A$3:$A$31,0))))</f>
        <v/>
      </c>
      <c r="L400" s="9" t="str">
        <f t="shared" si="36"/>
        <v/>
      </c>
      <c r="M400" s="9" t="str">
        <f t="shared" si="37"/>
        <v/>
      </c>
      <c r="N400" s="7" t="str">
        <f>IF(D400="","",IF(COUNTIF(SERVICOS!$A$3:$A$31,D400)=0,"",INDEX(SERVICOS!$E$3:$E$31,MATCH(D400,SERVICOS!$A$3:$A$31,0))))</f>
        <v/>
      </c>
      <c r="O400" s="2"/>
      <c r="P400" s="10" t="str">
        <f t="shared" si="38"/>
        <v/>
      </c>
      <c r="Q400" s="2"/>
      <c r="R400" s="10" t="str">
        <f t="shared" si="39"/>
        <v/>
      </c>
      <c r="S400" s="11" t="str">
        <f t="shared" si="40"/>
        <v/>
      </c>
      <c r="T400" s="1"/>
      <c r="U400" s="4"/>
      <c r="V400" s="1"/>
      <c r="W400" s="4"/>
      <c r="X400" s="3"/>
      <c r="Y400" s="8" t="str">
        <f ca="1">IF(A400="","",IF(H400&lt;&gt;"Agendado","",IF(A400&lt;TODAY(),"AGENDAMENTO PASSADO",IF(A400=TODAY(),"HOJE",IF(A400=TODAY()+1,IF(I400="Pendente","AMANHÃ - CONFIRMAR","AMANHÃ"),IF(A400&lt;=TODAY()+CONFIG!$B$5,"PRÓXIMOS "&amp;CONFIG!$B$5&amp;" DIAS",""))))))</f>
        <v/>
      </c>
      <c r="Z400" s="11" t="str">
        <f t="shared" si="41"/>
        <v/>
      </c>
    </row>
    <row r="401" spans="1:26">
      <c r="A401" s="4"/>
      <c r="B401" s="5"/>
      <c r="C401" s="1"/>
      <c r="D401" s="1"/>
      <c r="E401" s="1"/>
      <c r="F401" s="1"/>
      <c r="G401" s="1"/>
      <c r="H401" s="1"/>
      <c r="I401" s="1"/>
      <c r="J401" s="6" t="str">
        <f>IF(D401="","",IF(COUNTIF(SERVICOS!$A$3:$A$31,D401)=0,"",INDEX(SERVICOS!$C$3:$C$31,MATCH(D401,SERVICOS!$A$3:$A$31,0))))</f>
        <v/>
      </c>
      <c r="K401" s="6" t="str">
        <f>IF(D401="","",IF(COUNTIF(SERVICOS!$A$3:$A$31,D401)=0,"",INDEX(SERVICOS!$D$3:$D$31,MATCH(D401,SERVICOS!$A$3:$A$31,0))))</f>
        <v/>
      </c>
      <c r="L401" s="9" t="str">
        <f t="shared" si="36"/>
        <v/>
      </c>
      <c r="M401" s="9" t="str">
        <f t="shared" si="37"/>
        <v/>
      </c>
      <c r="N401" s="7" t="str">
        <f>IF(D401="","",IF(COUNTIF(SERVICOS!$A$3:$A$31,D401)=0,"",INDEX(SERVICOS!$E$3:$E$31,MATCH(D401,SERVICOS!$A$3:$A$31,0))))</f>
        <v/>
      </c>
      <c r="O401" s="2"/>
      <c r="P401" s="10" t="str">
        <f t="shared" si="38"/>
        <v/>
      </c>
      <c r="Q401" s="2"/>
      <c r="R401" s="10" t="str">
        <f t="shared" si="39"/>
        <v/>
      </c>
      <c r="S401" s="11" t="str">
        <f t="shared" si="40"/>
        <v/>
      </c>
      <c r="T401" s="1"/>
      <c r="U401" s="4"/>
      <c r="V401" s="1"/>
      <c r="W401" s="4"/>
      <c r="X401" s="3"/>
      <c r="Y401" s="8" t="str">
        <f ca="1">IF(A401="","",IF(H401&lt;&gt;"Agendado","",IF(A401&lt;TODAY(),"AGENDAMENTO PASSADO",IF(A401=TODAY(),"HOJE",IF(A401=TODAY()+1,IF(I401="Pendente","AMANHÃ - CONFIRMAR","AMANHÃ"),IF(A401&lt;=TODAY()+CONFIG!$B$5,"PRÓXIMOS "&amp;CONFIG!$B$5&amp;" DIAS",""))))))</f>
        <v/>
      </c>
      <c r="Z401" s="11" t="str">
        <f t="shared" si="41"/>
        <v/>
      </c>
    </row>
    <row r="402" spans="1:26">
      <c r="A402" s="4"/>
      <c r="B402" s="5"/>
      <c r="C402" s="1"/>
      <c r="D402" s="1"/>
      <c r="E402" s="1"/>
      <c r="F402" s="1"/>
      <c r="G402" s="1"/>
      <c r="H402" s="1"/>
      <c r="I402" s="1"/>
      <c r="J402" s="6" t="str">
        <f>IF(D402="","",IF(COUNTIF(SERVICOS!$A$3:$A$31,D402)=0,"",INDEX(SERVICOS!$C$3:$C$31,MATCH(D402,SERVICOS!$A$3:$A$31,0))))</f>
        <v/>
      </c>
      <c r="K402" s="6" t="str">
        <f>IF(D402="","",IF(COUNTIF(SERVICOS!$A$3:$A$31,D402)=0,"",INDEX(SERVICOS!$D$3:$D$31,MATCH(D402,SERVICOS!$A$3:$A$31,0))))</f>
        <v/>
      </c>
      <c r="L402" s="9" t="str">
        <f t="shared" si="36"/>
        <v/>
      </c>
      <c r="M402" s="9" t="str">
        <f t="shared" si="37"/>
        <v/>
      </c>
      <c r="N402" s="7" t="str">
        <f>IF(D402="","",IF(COUNTIF(SERVICOS!$A$3:$A$31,D402)=0,"",INDEX(SERVICOS!$E$3:$E$31,MATCH(D402,SERVICOS!$A$3:$A$31,0))))</f>
        <v/>
      </c>
      <c r="O402" s="2"/>
      <c r="P402" s="10" t="str">
        <f t="shared" si="38"/>
        <v/>
      </c>
      <c r="Q402" s="2"/>
      <c r="R402" s="10" t="str">
        <f t="shared" si="39"/>
        <v/>
      </c>
      <c r="S402" s="11" t="str">
        <f t="shared" si="40"/>
        <v/>
      </c>
      <c r="T402" s="1"/>
      <c r="U402" s="4"/>
      <c r="V402" s="1"/>
      <c r="W402" s="4"/>
      <c r="X402" s="3"/>
      <c r="Y402" s="8" t="str">
        <f ca="1">IF(A402="","",IF(H402&lt;&gt;"Agendado","",IF(A402&lt;TODAY(),"AGENDAMENTO PASSADO",IF(A402=TODAY(),"HOJE",IF(A402=TODAY()+1,IF(I402="Pendente","AMANHÃ - CONFIRMAR","AMANHÃ"),IF(A402&lt;=TODAY()+CONFIG!$B$5,"PRÓXIMOS "&amp;CONFIG!$B$5&amp;" DIAS",""))))))</f>
        <v/>
      </c>
      <c r="Z402" s="11" t="str">
        <f t="shared" si="41"/>
        <v/>
      </c>
    </row>
    <row r="403" spans="1:26">
      <c r="A403" s="4"/>
      <c r="B403" s="5"/>
      <c r="C403" s="1"/>
      <c r="D403" s="1"/>
      <c r="E403" s="1"/>
      <c r="F403" s="1"/>
      <c r="G403" s="1"/>
      <c r="H403" s="1"/>
      <c r="I403" s="1"/>
      <c r="J403" s="6" t="str">
        <f>IF(D403="","",IF(COUNTIF(SERVICOS!$A$3:$A$31,D403)=0,"",INDEX(SERVICOS!$C$3:$C$31,MATCH(D403,SERVICOS!$A$3:$A$31,0))))</f>
        <v/>
      </c>
      <c r="K403" s="6" t="str">
        <f>IF(D403="","",IF(COUNTIF(SERVICOS!$A$3:$A$31,D403)=0,"",INDEX(SERVICOS!$D$3:$D$31,MATCH(D403,SERVICOS!$A$3:$A$31,0))))</f>
        <v/>
      </c>
      <c r="L403" s="9" t="str">
        <f t="shared" si="36"/>
        <v/>
      </c>
      <c r="M403" s="9" t="str">
        <f t="shared" si="37"/>
        <v/>
      </c>
      <c r="N403" s="7" t="str">
        <f>IF(D403="","",IF(COUNTIF(SERVICOS!$A$3:$A$31,D403)=0,"",INDEX(SERVICOS!$E$3:$E$31,MATCH(D403,SERVICOS!$A$3:$A$31,0))))</f>
        <v/>
      </c>
      <c r="O403" s="2"/>
      <c r="P403" s="10" t="str">
        <f t="shared" si="38"/>
        <v/>
      </c>
      <c r="Q403" s="2"/>
      <c r="R403" s="10" t="str">
        <f t="shared" si="39"/>
        <v/>
      </c>
      <c r="S403" s="11" t="str">
        <f t="shared" si="40"/>
        <v/>
      </c>
      <c r="T403" s="1"/>
      <c r="U403" s="4"/>
      <c r="V403" s="1"/>
      <c r="W403" s="4"/>
      <c r="X403" s="3"/>
      <c r="Y403" s="8" t="str">
        <f ca="1">IF(A403="","",IF(H403&lt;&gt;"Agendado","",IF(A403&lt;TODAY(),"AGENDAMENTO PASSADO",IF(A403=TODAY(),"HOJE",IF(A403=TODAY()+1,IF(I403="Pendente","AMANHÃ - CONFIRMAR","AMANHÃ"),IF(A403&lt;=TODAY()+CONFIG!$B$5,"PRÓXIMOS "&amp;CONFIG!$B$5&amp;" DIAS",""))))))</f>
        <v/>
      </c>
      <c r="Z403" s="11" t="str">
        <f t="shared" si="41"/>
        <v/>
      </c>
    </row>
  </sheetData>
  <mergeCells count="2">
    <mergeCell ref="A1:Z1"/>
    <mergeCell ref="A2:Z2"/>
  </mergeCells>
  <conditionalFormatting sqref="H4:H403">
    <cfRule type="expression" dxfId="7" priority="1">
      <formula>H4="Concluído"</formula>
    </cfRule>
    <cfRule type="expression" dxfId="6" priority="2">
      <formula>H4="Cancelado"</formula>
    </cfRule>
    <cfRule type="expression" dxfId="5" priority="3">
      <formula>H4="Faltou"</formula>
    </cfRule>
    <cfRule type="expression" dxfId="4" priority="4">
      <formula>H4="Agendado"</formula>
    </cfRule>
  </conditionalFormatting>
  <conditionalFormatting sqref="Y4:Y403">
    <cfRule type="expression" dxfId="3" priority="5">
      <formula>Y4="HOJE"</formula>
    </cfRule>
    <cfRule type="expression" dxfId="2" priority="6">
      <formula>ISNUMBER(SEARCH("CONFIRMAR",Y4))</formula>
    </cfRule>
    <cfRule type="expression" dxfId="1" priority="7">
      <formula>Y4="AGENDAMENTO PASSADO"</formula>
    </cfRule>
  </conditionalFormatting>
  <conditionalFormatting sqref="Z4:Z403">
    <cfRule type="expression" dxfId="0" priority="8">
      <formula>Z4="CONFLITO"</formula>
    </cfRule>
  </conditionalFormatting>
  <dataValidations count="8">
    <dataValidation type="list" sqref="C4:C403">
      <formula1>INDIRECT("CLIENTES!$A$3:$A$51")</formula1>
    </dataValidation>
    <dataValidation type="list" sqref="D4:D403">
      <formula1>INDIRECT("SERVICOS!$A$3:$A$31")</formula1>
    </dataValidation>
    <dataValidation type="list" sqref="E4:E403">
      <formula1>INDIRECT("CONFIG!$M$2:$M$10")</formula1>
    </dataValidation>
    <dataValidation type="list" sqref="F4:F403">
      <formula1>"Presencial,Online,Domiciliar,Híbrido"</formula1>
    </dataValidation>
    <dataValidation type="list" sqref="H4:H403">
      <formula1>"Agendado,Concluído,Cancelado,Faltou,Remarcado"</formula1>
    </dataValidation>
    <dataValidation type="list" sqref="I4:I403">
      <formula1>"Pendente,Confirmado,Dispensado"</formula1>
    </dataValidation>
    <dataValidation type="list" sqref="T4:T403">
      <formula1>"Pix,Dinheiro,Cartão crédito,Cartão débito,Transferência,Boleto,Outro"</formula1>
    </dataValidation>
    <dataValidation type="list" sqref="V4:V403">
      <formula1>"Indicação,Instagram,Google,WhatsApp,Cliente recorrente,Outro"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workbookViewId="0"/>
  </sheetViews>
  <sheetFormatPr defaultRowHeight="14.25"/>
  <cols>
    <col min="1" max="1" width="24" customWidth="1"/>
    <col min="2" max="2" width="18" customWidth="1"/>
    <col min="3" max="3" width="30" customWidth="1"/>
    <col min="4" max="4" width="20" customWidth="1"/>
    <col min="5" max="5" width="22" customWidth="1"/>
    <col min="6" max="6" width="18" customWidth="1"/>
    <col min="7" max="7" width="10" customWidth="1"/>
    <col min="8" max="8" width="30" customWidth="1"/>
  </cols>
  <sheetData>
    <row r="1" spans="1:8" ht="27.95" customHeight="1">
      <c r="A1" s="47" t="s">
        <v>127</v>
      </c>
      <c r="B1" s="47"/>
      <c r="C1" s="47"/>
      <c r="D1" s="47"/>
      <c r="E1" s="47"/>
      <c r="F1" s="47"/>
      <c r="G1" s="47"/>
      <c r="H1" s="47"/>
    </row>
    <row r="2" spans="1:8" ht="15">
      <c r="A2" s="35" t="s">
        <v>66</v>
      </c>
      <c r="B2" s="35" t="s">
        <v>128</v>
      </c>
      <c r="C2" s="35" t="s">
        <v>129</v>
      </c>
      <c r="D2" s="35" t="s">
        <v>130</v>
      </c>
      <c r="E2" s="35" t="s">
        <v>131</v>
      </c>
      <c r="F2" s="35" t="s">
        <v>132</v>
      </c>
      <c r="G2" s="35" t="s">
        <v>133</v>
      </c>
      <c r="H2" s="35" t="s">
        <v>87</v>
      </c>
    </row>
    <row r="3" spans="1:8">
      <c r="A3" s="26" t="s">
        <v>90</v>
      </c>
      <c r="B3" s="26" t="s">
        <v>134</v>
      </c>
      <c r="C3" s="26" t="s">
        <v>135</v>
      </c>
      <c r="D3" s="26" t="s">
        <v>136</v>
      </c>
      <c r="E3" s="26" t="s">
        <v>121</v>
      </c>
      <c r="F3" s="24">
        <v>46175</v>
      </c>
      <c r="G3" s="26" t="s">
        <v>137</v>
      </c>
      <c r="H3" s="33" t="s">
        <v>138</v>
      </c>
    </row>
    <row r="4" spans="1:8">
      <c r="A4" s="26" t="s">
        <v>100</v>
      </c>
      <c r="B4" s="26" t="s">
        <v>139</v>
      </c>
      <c r="C4" s="26" t="s">
        <v>140</v>
      </c>
      <c r="D4" s="26" t="s">
        <v>136</v>
      </c>
      <c r="E4" s="26" t="s">
        <v>129</v>
      </c>
      <c r="F4" s="24">
        <v>46188</v>
      </c>
      <c r="G4" s="26" t="s">
        <v>137</v>
      </c>
      <c r="H4" s="33" t="s">
        <v>138</v>
      </c>
    </row>
    <row r="5" spans="1:8">
      <c r="A5" s="26" t="s">
        <v>105</v>
      </c>
      <c r="B5" s="26" t="s">
        <v>141</v>
      </c>
      <c r="C5" s="26" t="s">
        <v>142</v>
      </c>
      <c r="D5" s="26" t="s">
        <v>136</v>
      </c>
      <c r="E5" s="26" t="s">
        <v>121</v>
      </c>
      <c r="F5" s="24">
        <v>46204</v>
      </c>
      <c r="G5" s="26" t="s">
        <v>137</v>
      </c>
      <c r="H5" s="33" t="s">
        <v>138</v>
      </c>
    </row>
    <row r="6" spans="1:8">
      <c r="A6" s="26" t="s">
        <v>109</v>
      </c>
      <c r="B6" s="26" t="s">
        <v>143</v>
      </c>
      <c r="C6" s="26" t="s">
        <v>144</v>
      </c>
      <c r="D6" s="26" t="s">
        <v>136</v>
      </c>
      <c r="E6" s="26" t="s">
        <v>128</v>
      </c>
      <c r="F6" s="24">
        <v>46213</v>
      </c>
      <c r="G6" s="26" t="s">
        <v>137</v>
      </c>
      <c r="H6" s="33" t="s">
        <v>138</v>
      </c>
    </row>
    <row r="7" spans="1:8">
      <c r="A7" s="26" t="s">
        <v>115</v>
      </c>
      <c r="B7" s="26" t="s">
        <v>145</v>
      </c>
      <c r="C7" s="26" t="s">
        <v>146</v>
      </c>
      <c r="D7" s="26" t="s">
        <v>136</v>
      </c>
      <c r="E7" s="26" t="s">
        <v>121</v>
      </c>
      <c r="F7" s="24">
        <v>46223</v>
      </c>
      <c r="G7" s="26" t="s">
        <v>137</v>
      </c>
      <c r="H7" s="33" t="s">
        <v>138</v>
      </c>
    </row>
    <row r="8" spans="1:8">
      <c r="A8" s="26" t="s">
        <v>118</v>
      </c>
      <c r="B8" s="26" t="s">
        <v>147</v>
      </c>
      <c r="C8" s="26" t="s">
        <v>148</v>
      </c>
      <c r="D8" s="26" t="s">
        <v>136</v>
      </c>
      <c r="E8" s="26" t="s">
        <v>121</v>
      </c>
      <c r="F8" s="24">
        <v>46235</v>
      </c>
      <c r="G8" s="26" t="s">
        <v>137</v>
      </c>
      <c r="H8" s="33" t="s">
        <v>138</v>
      </c>
    </row>
    <row r="9" spans="1:8">
      <c r="A9" s="26"/>
      <c r="B9" s="26"/>
      <c r="C9" s="26"/>
      <c r="D9" s="26"/>
      <c r="E9" s="26"/>
      <c r="F9" s="24"/>
      <c r="G9" s="26"/>
      <c r="H9" s="33"/>
    </row>
    <row r="10" spans="1:8">
      <c r="A10" s="26"/>
      <c r="B10" s="26"/>
      <c r="C10" s="26"/>
      <c r="D10" s="26"/>
      <c r="E10" s="26"/>
      <c r="F10" s="24"/>
      <c r="G10" s="26"/>
      <c r="H10" s="33"/>
    </row>
    <row r="11" spans="1:8">
      <c r="A11" s="26"/>
      <c r="B11" s="26"/>
      <c r="C11" s="26"/>
      <c r="D11" s="26"/>
      <c r="E11" s="26"/>
      <c r="F11" s="24"/>
      <c r="G11" s="26"/>
      <c r="H11" s="33"/>
    </row>
    <row r="12" spans="1:8">
      <c r="A12" s="26"/>
      <c r="B12" s="26"/>
      <c r="C12" s="26"/>
      <c r="D12" s="26"/>
      <c r="E12" s="26"/>
      <c r="F12" s="24"/>
      <c r="G12" s="26"/>
      <c r="H12" s="33"/>
    </row>
    <row r="13" spans="1:8">
      <c r="A13" s="26"/>
      <c r="B13" s="26"/>
      <c r="C13" s="26"/>
      <c r="D13" s="26"/>
      <c r="E13" s="26"/>
      <c r="F13" s="24"/>
      <c r="G13" s="26"/>
      <c r="H13" s="33"/>
    </row>
    <row r="14" spans="1:8">
      <c r="A14" s="26"/>
      <c r="B14" s="26"/>
      <c r="C14" s="26"/>
      <c r="D14" s="26"/>
      <c r="E14" s="26"/>
      <c r="F14" s="24"/>
      <c r="G14" s="26"/>
      <c r="H14" s="33"/>
    </row>
    <row r="15" spans="1:8">
      <c r="A15" s="26"/>
      <c r="B15" s="26"/>
      <c r="C15" s="26"/>
      <c r="D15" s="26"/>
      <c r="E15" s="26"/>
      <c r="F15" s="24"/>
      <c r="G15" s="26"/>
      <c r="H15" s="33"/>
    </row>
    <row r="16" spans="1:8">
      <c r="A16" s="26"/>
      <c r="B16" s="26"/>
      <c r="C16" s="26"/>
      <c r="D16" s="26"/>
      <c r="E16" s="26"/>
      <c r="F16" s="24"/>
      <c r="G16" s="26"/>
      <c r="H16" s="33"/>
    </row>
    <row r="17" spans="1:8">
      <c r="A17" s="26"/>
      <c r="B17" s="26"/>
      <c r="C17" s="26"/>
      <c r="D17" s="26"/>
      <c r="E17" s="26"/>
      <c r="F17" s="24"/>
      <c r="G17" s="26"/>
      <c r="H17" s="33"/>
    </row>
    <row r="18" spans="1:8">
      <c r="A18" s="26"/>
      <c r="B18" s="26"/>
      <c r="C18" s="26"/>
      <c r="D18" s="26"/>
      <c r="E18" s="26"/>
      <c r="F18" s="24"/>
      <c r="G18" s="26"/>
      <c r="H18" s="33"/>
    </row>
    <row r="19" spans="1:8">
      <c r="A19" s="26"/>
      <c r="B19" s="26"/>
      <c r="C19" s="26"/>
      <c r="D19" s="26"/>
      <c r="E19" s="26"/>
      <c r="F19" s="24"/>
      <c r="G19" s="26"/>
      <c r="H19" s="33"/>
    </row>
    <row r="20" spans="1:8">
      <c r="A20" s="26"/>
      <c r="B20" s="26"/>
      <c r="C20" s="26"/>
      <c r="D20" s="26"/>
      <c r="E20" s="26"/>
      <c r="F20" s="24"/>
      <c r="G20" s="26"/>
      <c r="H20" s="33"/>
    </row>
    <row r="21" spans="1:8">
      <c r="A21" s="26"/>
      <c r="B21" s="26"/>
      <c r="C21" s="26"/>
      <c r="D21" s="26"/>
      <c r="E21" s="26"/>
      <c r="F21" s="24"/>
      <c r="G21" s="26"/>
      <c r="H21" s="33"/>
    </row>
    <row r="22" spans="1:8">
      <c r="A22" s="26"/>
      <c r="B22" s="26"/>
      <c r="C22" s="26"/>
      <c r="D22" s="26"/>
      <c r="E22" s="26"/>
      <c r="F22" s="24"/>
      <c r="G22" s="26"/>
      <c r="H22" s="33"/>
    </row>
    <row r="23" spans="1:8">
      <c r="A23" s="26"/>
      <c r="B23" s="26"/>
      <c r="C23" s="26"/>
      <c r="D23" s="26"/>
      <c r="E23" s="26"/>
      <c r="F23" s="24"/>
      <c r="G23" s="26"/>
      <c r="H23" s="33"/>
    </row>
    <row r="24" spans="1:8">
      <c r="A24" s="26"/>
      <c r="B24" s="26"/>
      <c r="C24" s="26"/>
      <c r="D24" s="26"/>
      <c r="E24" s="26"/>
      <c r="F24" s="24"/>
      <c r="G24" s="26"/>
      <c r="H24" s="33"/>
    </row>
    <row r="25" spans="1:8">
      <c r="A25" s="26"/>
      <c r="B25" s="26"/>
      <c r="C25" s="26"/>
      <c r="D25" s="26"/>
      <c r="E25" s="26"/>
      <c r="F25" s="24"/>
      <c r="G25" s="26"/>
      <c r="H25" s="33"/>
    </row>
    <row r="26" spans="1:8">
      <c r="A26" s="26"/>
      <c r="B26" s="26"/>
      <c r="C26" s="26"/>
      <c r="D26" s="26"/>
      <c r="E26" s="26"/>
      <c r="F26" s="24"/>
      <c r="G26" s="26"/>
      <c r="H26" s="33"/>
    </row>
    <row r="27" spans="1:8">
      <c r="A27" s="26"/>
      <c r="B27" s="26"/>
      <c r="C27" s="26"/>
      <c r="D27" s="26"/>
      <c r="E27" s="26"/>
      <c r="F27" s="24"/>
      <c r="G27" s="26"/>
      <c r="H27" s="33"/>
    </row>
    <row r="28" spans="1:8">
      <c r="A28" s="26"/>
      <c r="B28" s="26"/>
      <c r="C28" s="26"/>
      <c r="D28" s="26"/>
      <c r="E28" s="26"/>
      <c r="F28" s="24"/>
      <c r="G28" s="26"/>
      <c r="H28" s="33"/>
    </row>
    <row r="29" spans="1:8">
      <c r="A29" s="26"/>
      <c r="B29" s="26"/>
      <c r="C29" s="26"/>
      <c r="D29" s="26"/>
      <c r="E29" s="26"/>
      <c r="F29" s="24"/>
      <c r="G29" s="26"/>
      <c r="H29" s="33"/>
    </row>
    <row r="30" spans="1:8">
      <c r="A30" s="26"/>
      <c r="B30" s="26"/>
      <c r="C30" s="26"/>
      <c r="D30" s="26"/>
      <c r="E30" s="26"/>
      <c r="F30" s="24"/>
      <c r="G30" s="26"/>
      <c r="H30" s="33"/>
    </row>
    <row r="31" spans="1:8">
      <c r="A31" s="26"/>
      <c r="B31" s="26"/>
      <c r="C31" s="26"/>
      <c r="D31" s="26"/>
      <c r="E31" s="26"/>
      <c r="F31" s="24"/>
      <c r="G31" s="26"/>
      <c r="H31" s="33"/>
    </row>
    <row r="32" spans="1:8">
      <c r="A32" s="26"/>
      <c r="B32" s="26"/>
      <c r="C32" s="26"/>
      <c r="D32" s="26"/>
      <c r="E32" s="26"/>
      <c r="F32" s="24"/>
      <c r="G32" s="26"/>
      <c r="H32" s="33"/>
    </row>
    <row r="33" spans="1:8">
      <c r="A33" s="26"/>
      <c r="B33" s="26"/>
      <c r="C33" s="26"/>
      <c r="D33" s="26"/>
      <c r="E33" s="26"/>
      <c r="F33" s="24"/>
      <c r="G33" s="26"/>
      <c r="H33" s="33"/>
    </row>
    <row r="34" spans="1:8">
      <c r="A34" s="26"/>
      <c r="B34" s="26"/>
      <c r="C34" s="26"/>
      <c r="D34" s="26"/>
      <c r="E34" s="26"/>
      <c r="F34" s="24"/>
      <c r="G34" s="26"/>
      <c r="H34" s="33"/>
    </row>
    <row r="35" spans="1:8">
      <c r="A35" s="26"/>
      <c r="B35" s="26"/>
      <c r="C35" s="26"/>
      <c r="D35" s="26"/>
      <c r="E35" s="26"/>
      <c r="F35" s="24"/>
      <c r="G35" s="26"/>
      <c r="H35" s="33"/>
    </row>
    <row r="36" spans="1:8">
      <c r="A36" s="26"/>
      <c r="B36" s="26"/>
      <c r="C36" s="26"/>
      <c r="D36" s="26"/>
      <c r="E36" s="26"/>
      <c r="F36" s="24"/>
      <c r="G36" s="26"/>
      <c r="H36" s="33"/>
    </row>
    <row r="37" spans="1:8">
      <c r="A37" s="26"/>
      <c r="B37" s="26"/>
      <c r="C37" s="26"/>
      <c r="D37" s="26"/>
      <c r="E37" s="26"/>
      <c r="F37" s="24"/>
      <c r="G37" s="26"/>
      <c r="H37" s="33"/>
    </row>
    <row r="38" spans="1:8">
      <c r="A38" s="26"/>
      <c r="B38" s="26"/>
      <c r="C38" s="26"/>
      <c r="D38" s="26"/>
      <c r="E38" s="26"/>
      <c r="F38" s="24"/>
      <c r="G38" s="26"/>
      <c r="H38" s="33"/>
    </row>
    <row r="39" spans="1:8">
      <c r="A39" s="26"/>
      <c r="B39" s="26"/>
      <c r="C39" s="26"/>
      <c r="D39" s="26"/>
      <c r="E39" s="26"/>
      <c r="F39" s="24"/>
      <c r="G39" s="26"/>
      <c r="H39" s="33"/>
    </row>
    <row r="40" spans="1:8">
      <c r="A40" s="26"/>
      <c r="B40" s="26"/>
      <c r="C40" s="26"/>
      <c r="D40" s="26"/>
      <c r="E40" s="26"/>
      <c r="F40" s="24"/>
      <c r="G40" s="26"/>
      <c r="H40" s="33"/>
    </row>
    <row r="41" spans="1:8">
      <c r="A41" s="26"/>
      <c r="B41" s="26"/>
      <c r="C41" s="26"/>
      <c r="D41" s="26"/>
      <c r="E41" s="26"/>
      <c r="F41" s="24"/>
      <c r="G41" s="26"/>
      <c r="H41" s="33"/>
    </row>
    <row r="42" spans="1:8">
      <c r="A42" s="26"/>
      <c r="B42" s="26"/>
      <c r="C42" s="26"/>
      <c r="D42" s="26"/>
      <c r="E42" s="26"/>
      <c r="F42" s="24"/>
      <c r="G42" s="26"/>
      <c r="H42" s="33"/>
    </row>
    <row r="43" spans="1:8">
      <c r="A43" s="26"/>
      <c r="B43" s="26"/>
      <c r="C43" s="26"/>
      <c r="D43" s="26"/>
      <c r="E43" s="26"/>
      <c r="F43" s="24"/>
      <c r="G43" s="26"/>
      <c r="H43" s="33"/>
    </row>
    <row r="44" spans="1:8">
      <c r="A44" s="26"/>
      <c r="B44" s="26"/>
      <c r="C44" s="26"/>
      <c r="D44" s="26"/>
      <c r="E44" s="26"/>
      <c r="F44" s="24"/>
      <c r="G44" s="26"/>
      <c r="H44" s="33"/>
    </row>
    <row r="45" spans="1:8">
      <c r="A45" s="26"/>
      <c r="B45" s="26"/>
      <c r="C45" s="26"/>
      <c r="D45" s="26"/>
      <c r="E45" s="26"/>
      <c r="F45" s="24"/>
      <c r="G45" s="26"/>
      <c r="H45" s="33"/>
    </row>
    <row r="46" spans="1:8">
      <c r="A46" s="26"/>
      <c r="B46" s="26"/>
      <c r="C46" s="26"/>
      <c r="D46" s="26"/>
      <c r="E46" s="26"/>
      <c r="F46" s="24"/>
      <c r="G46" s="26"/>
      <c r="H46" s="33"/>
    </row>
    <row r="47" spans="1:8">
      <c r="A47" s="26"/>
      <c r="B47" s="26"/>
      <c r="C47" s="26"/>
      <c r="D47" s="26"/>
      <c r="E47" s="26"/>
      <c r="F47" s="24"/>
      <c r="G47" s="26"/>
      <c r="H47" s="33"/>
    </row>
    <row r="48" spans="1:8">
      <c r="A48" s="26"/>
      <c r="B48" s="26"/>
      <c r="C48" s="26"/>
      <c r="D48" s="26"/>
      <c r="E48" s="26"/>
      <c r="F48" s="24"/>
      <c r="G48" s="26"/>
      <c r="H48" s="33"/>
    </row>
    <row r="49" spans="1:8">
      <c r="A49" s="26"/>
      <c r="B49" s="26"/>
      <c r="C49" s="26"/>
      <c r="D49" s="26"/>
      <c r="E49" s="26"/>
      <c r="F49" s="24"/>
      <c r="G49" s="26"/>
      <c r="H49" s="33"/>
    </row>
    <row r="50" spans="1:8">
      <c r="A50" s="26"/>
      <c r="B50" s="26"/>
      <c r="C50" s="26"/>
      <c r="D50" s="26"/>
      <c r="E50" s="26"/>
      <c r="F50" s="24"/>
      <c r="G50" s="26"/>
      <c r="H50" s="33"/>
    </row>
    <row r="51" spans="1:8">
      <c r="A51" s="26"/>
      <c r="B51" s="26"/>
      <c r="C51" s="26"/>
      <c r="D51" s="26"/>
      <c r="E51" s="26"/>
      <c r="F51" s="24"/>
      <c r="G51" s="26"/>
      <c r="H51" s="33"/>
    </row>
  </sheetData>
  <mergeCells count="1">
    <mergeCell ref="A1:H1"/>
  </mergeCells>
  <dataValidations count="2">
    <dataValidation type="list" sqref="E3:E51">
      <formula1>"WhatsApp,Telefone,E-mail,Outro"</formula1>
    </dataValidation>
    <dataValidation type="list" sqref="G3:G51">
      <formula1>"Sim,Não"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/>
  </sheetViews>
  <sheetFormatPr defaultRowHeight="14.25"/>
  <cols>
    <col min="1" max="1" width="24" customWidth="1"/>
    <col min="2" max="2" width="18" customWidth="1"/>
    <col min="3" max="4" width="20" customWidth="1"/>
    <col min="5" max="5" width="16" customWidth="1"/>
    <col min="6" max="6" width="20" customWidth="1"/>
    <col min="7" max="7" width="10" customWidth="1"/>
    <col min="8" max="8" width="28" customWidth="1"/>
  </cols>
  <sheetData>
    <row r="1" spans="1:8" ht="27.95" customHeight="1">
      <c r="A1" s="47" t="s">
        <v>149</v>
      </c>
      <c r="B1" s="47"/>
      <c r="C1" s="47"/>
      <c r="D1" s="47"/>
      <c r="E1" s="47"/>
      <c r="F1" s="47"/>
      <c r="G1" s="47"/>
      <c r="H1" s="47"/>
    </row>
    <row r="2" spans="1:8" ht="15">
      <c r="A2" s="35" t="s">
        <v>67</v>
      </c>
      <c r="B2" s="35" t="s">
        <v>150</v>
      </c>
      <c r="C2" s="35" t="s">
        <v>151</v>
      </c>
      <c r="D2" s="35" t="s">
        <v>152</v>
      </c>
      <c r="E2" s="35" t="s">
        <v>153</v>
      </c>
      <c r="F2" s="35" t="s">
        <v>154</v>
      </c>
      <c r="G2" s="35" t="s">
        <v>133</v>
      </c>
      <c r="H2" s="35" t="s">
        <v>87</v>
      </c>
    </row>
    <row r="3" spans="1:8">
      <c r="A3" s="26" t="s">
        <v>91</v>
      </c>
      <c r="B3" s="26" t="s">
        <v>155</v>
      </c>
      <c r="C3" s="36">
        <v>60</v>
      </c>
      <c r="D3" s="36">
        <v>15</v>
      </c>
      <c r="E3" s="30">
        <v>180</v>
      </c>
      <c r="F3" s="26" t="s">
        <v>93</v>
      </c>
      <c r="G3" s="26" t="s">
        <v>137</v>
      </c>
      <c r="H3" s="33" t="s">
        <v>99</v>
      </c>
    </row>
    <row r="4" spans="1:8">
      <c r="A4" s="26" t="s">
        <v>106</v>
      </c>
      <c r="B4" s="26" t="s">
        <v>155</v>
      </c>
      <c r="C4" s="36">
        <v>45</v>
      </c>
      <c r="D4" s="36">
        <v>10</v>
      </c>
      <c r="E4" s="30">
        <v>140</v>
      </c>
      <c r="F4" s="26" t="s">
        <v>93</v>
      </c>
      <c r="G4" s="26" t="s">
        <v>137</v>
      </c>
      <c r="H4" s="33" t="s">
        <v>99</v>
      </c>
    </row>
    <row r="5" spans="1:8">
      <c r="A5" s="26" t="s">
        <v>101</v>
      </c>
      <c r="B5" s="26" t="s">
        <v>155</v>
      </c>
      <c r="C5" s="36">
        <v>60</v>
      </c>
      <c r="D5" s="36">
        <v>10</v>
      </c>
      <c r="E5" s="30">
        <v>160</v>
      </c>
      <c r="F5" s="26" t="s">
        <v>102</v>
      </c>
      <c r="G5" s="26" t="s">
        <v>137</v>
      </c>
      <c r="H5" s="33" t="s">
        <v>99</v>
      </c>
    </row>
    <row r="6" spans="1:8">
      <c r="A6" s="26" t="s">
        <v>110</v>
      </c>
      <c r="B6" s="26" t="s">
        <v>156</v>
      </c>
      <c r="C6" s="36">
        <v>60</v>
      </c>
      <c r="D6" s="36">
        <v>15</v>
      </c>
      <c r="E6" s="30">
        <v>220</v>
      </c>
      <c r="F6" s="26" t="s">
        <v>102</v>
      </c>
      <c r="G6" s="26" t="s">
        <v>137</v>
      </c>
      <c r="H6" s="33" t="s">
        <v>99</v>
      </c>
    </row>
    <row r="7" spans="1:8">
      <c r="A7" s="26" t="s">
        <v>116</v>
      </c>
      <c r="B7" s="26" t="s">
        <v>116</v>
      </c>
      <c r="C7" s="36">
        <v>90</v>
      </c>
      <c r="D7" s="36">
        <v>15</v>
      </c>
      <c r="E7" s="30">
        <v>250</v>
      </c>
      <c r="F7" s="26" t="s">
        <v>93</v>
      </c>
      <c r="G7" s="26" t="s">
        <v>137</v>
      </c>
      <c r="H7" s="33" t="s">
        <v>99</v>
      </c>
    </row>
    <row r="8" spans="1:8">
      <c r="A8" s="26"/>
      <c r="B8" s="26"/>
      <c r="C8" s="36"/>
      <c r="D8" s="36"/>
      <c r="E8" s="30"/>
      <c r="F8" s="26"/>
      <c r="G8" s="26"/>
      <c r="H8" s="33"/>
    </row>
    <row r="9" spans="1:8">
      <c r="A9" s="26"/>
      <c r="B9" s="26"/>
      <c r="C9" s="36"/>
      <c r="D9" s="36"/>
      <c r="E9" s="30"/>
      <c r="F9" s="26"/>
      <c r="G9" s="26"/>
      <c r="H9" s="33"/>
    </row>
    <row r="10" spans="1:8">
      <c r="A10" s="26"/>
      <c r="B10" s="26"/>
      <c r="C10" s="36"/>
      <c r="D10" s="36"/>
      <c r="E10" s="30"/>
      <c r="F10" s="26"/>
      <c r="G10" s="26"/>
      <c r="H10" s="33"/>
    </row>
    <row r="11" spans="1:8">
      <c r="A11" s="26"/>
      <c r="B11" s="26"/>
      <c r="C11" s="36"/>
      <c r="D11" s="36"/>
      <c r="E11" s="30"/>
      <c r="F11" s="26"/>
      <c r="G11" s="26"/>
      <c r="H11" s="33"/>
    </row>
    <row r="12" spans="1:8">
      <c r="A12" s="26"/>
      <c r="B12" s="26"/>
      <c r="C12" s="36"/>
      <c r="D12" s="36"/>
      <c r="E12" s="30"/>
      <c r="F12" s="26"/>
      <c r="G12" s="26"/>
      <c r="H12" s="33"/>
    </row>
    <row r="13" spans="1:8">
      <c r="A13" s="26"/>
      <c r="B13" s="26"/>
      <c r="C13" s="36"/>
      <c r="D13" s="36"/>
      <c r="E13" s="30"/>
      <c r="F13" s="26"/>
      <c r="G13" s="26"/>
      <c r="H13" s="33"/>
    </row>
    <row r="14" spans="1:8">
      <c r="A14" s="26"/>
      <c r="B14" s="26"/>
      <c r="C14" s="36"/>
      <c r="D14" s="36"/>
      <c r="E14" s="30"/>
      <c r="F14" s="26"/>
      <c r="G14" s="26"/>
      <c r="H14" s="33"/>
    </row>
    <row r="15" spans="1:8">
      <c r="A15" s="26"/>
      <c r="B15" s="26"/>
      <c r="C15" s="36"/>
      <c r="D15" s="36"/>
      <c r="E15" s="30"/>
      <c r="F15" s="26"/>
      <c r="G15" s="26"/>
      <c r="H15" s="33"/>
    </row>
    <row r="16" spans="1:8">
      <c r="A16" s="26"/>
      <c r="B16" s="26"/>
      <c r="C16" s="36"/>
      <c r="D16" s="36"/>
      <c r="E16" s="30"/>
      <c r="F16" s="26"/>
      <c r="G16" s="26"/>
      <c r="H16" s="33"/>
    </row>
    <row r="17" spans="1:8">
      <c r="A17" s="26"/>
      <c r="B17" s="26"/>
      <c r="C17" s="36"/>
      <c r="D17" s="36"/>
      <c r="E17" s="30"/>
      <c r="F17" s="26"/>
      <c r="G17" s="26"/>
      <c r="H17" s="33"/>
    </row>
    <row r="18" spans="1:8">
      <c r="A18" s="26"/>
      <c r="B18" s="26"/>
      <c r="C18" s="36"/>
      <c r="D18" s="36"/>
      <c r="E18" s="30"/>
      <c r="F18" s="26"/>
      <c r="G18" s="26"/>
      <c r="H18" s="33"/>
    </row>
    <row r="19" spans="1:8">
      <c r="A19" s="26"/>
      <c r="B19" s="26"/>
      <c r="C19" s="36"/>
      <c r="D19" s="36"/>
      <c r="E19" s="30"/>
      <c r="F19" s="26"/>
      <c r="G19" s="26"/>
      <c r="H19" s="33"/>
    </row>
    <row r="20" spans="1:8">
      <c r="A20" s="26"/>
      <c r="B20" s="26"/>
      <c r="C20" s="36"/>
      <c r="D20" s="36"/>
      <c r="E20" s="30"/>
      <c r="F20" s="26"/>
      <c r="G20" s="26"/>
      <c r="H20" s="33"/>
    </row>
    <row r="21" spans="1:8">
      <c r="A21" s="26"/>
      <c r="B21" s="26"/>
      <c r="C21" s="36"/>
      <c r="D21" s="36"/>
      <c r="E21" s="30"/>
      <c r="F21" s="26"/>
      <c r="G21" s="26"/>
      <c r="H21" s="33"/>
    </row>
    <row r="22" spans="1:8">
      <c r="A22" s="26"/>
      <c r="B22" s="26"/>
      <c r="C22" s="36"/>
      <c r="D22" s="36"/>
      <c r="E22" s="30"/>
      <c r="F22" s="26"/>
      <c r="G22" s="26"/>
      <c r="H22" s="33"/>
    </row>
    <row r="23" spans="1:8">
      <c r="A23" s="26"/>
      <c r="B23" s="26"/>
      <c r="C23" s="36"/>
      <c r="D23" s="36"/>
      <c r="E23" s="30"/>
      <c r="F23" s="26"/>
      <c r="G23" s="26"/>
      <c r="H23" s="33"/>
    </row>
    <row r="24" spans="1:8">
      <c r="A24" s="26"/>
      <c r="B24" s="26"/>
      <c r="C24" s="36"/>
      <c r="D24" s="36"/>
      <c r="E24" s="30"/>
      <c r="F24" s="26"/>
      <c r="G24" s="26"/>
      <c r="H24" s="33"/>
    </row>
    <row r="25" spans="1:8">
      <c r="A25" s="26"/>
      <c r="B25" s="26"/>
      <c r="C25" s="36"/>
      <c r="D25" s="36"/>
      <c r="E25" s="30"/>
      <c r="F25" s="26"/>
      <c r="G25" s="26"/>
      <c r="H25" s="33"/>
    </row>
    <row r="26" spans="1:8">
      <c r="A26" s="26"/>
      <c r="B26" s="26"/>
      <c r="C26" s="36"/>
      <c r="D26" s="36"/>
      <c r="E26" s="30"/>
      <c r="F26" s="26"/>
      <c r="G26" s="26"/>
      <c r="H26" s="33"/>
    </row>
    <row r="27" spans="1:8">
      <c r="A27" s="26"/>
      <c r="B27" s="26"/>
      <c r="C27" s="36"/>
      <c r="D27" s="36"/>
      <c r="E27" s="30"/>
      <c r="F27" s="26"/>
      <c r="G27" s="26"/>
      <c r="H27" s="33"/>
    </row>
    <row r="28" spans="1:8">
      <c r="A28" s="26"/>
      <c r="B28" s="26"/>
      <c r="C28" s="36"/>
      <c r="D28" s="36"/>
      <c r="E28" s="30"/>
      <c r="F28" s="26"/>
      <c r="G28" s="26"/>
      <c r="H28" s="33"/>
    </row>
    <row r="29" spans="1:8">
      <c r="A29" s="26"/>
      <c r="B29" s="26"/>
      <c r="C29" s="36"/>
      <c r="D29" s="36"/>
      <c r="E29" s="30"/>
      <c r="F29" s="26"/>
      <c r="G29" s="26"/>
      <c r="H29" s="33"/>
    </row>
    <row r="30" spans="1:8">
      <c r="A30" s="26"/>
      <c r="B30" s="26"/>
      <c r="C30" s="36"/>
      <c r="D30" s="36"/>
      <c r="E30" s="30"/>
      <c r="F30" s="26"/>
      <c r="G30" s="26"/>
      <c r="H30" s="33"/>
    </row>
    <row r="31" spans="1:8">
      <c r="A31" s="26"/>
      <c r="B31" s="26"/>
      <c r="C31" s="36"/>
      <c r="D31" s="36"/>
      <c r="E31" s="30"/>
      <c r="F31" s="26"/>
      <c r="G31" s="26"/>
      <c r="H31" s="33"/>
    </row>
  </sheetData>
  <mergeCells count="1">
    <mergeCell ref="A1:H1"/>
  </mergeCells>
  <dataValidations count="2">
    <dataValidation type="list" sqref="F3:F31">
      <formula1>"Presencial,Online,Domiciliar,Híbrido"</formula1>
    </dataValidation>
    <dataValidation type="list" sqref="G3:G31">
      <formula1>"Sim,Não"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/>
  </sheetViews>
  <sheetFormatPr defaultRowHeight="14.25"/>
  <cols>
    <col min="1" max="1" width="24" customWidth="1"/>
    <col min="2" max="2" width="36" customWidth="1"/>
    <col min="4" max="5" width="18" customWidth="1"/>
    <col min="6" max="6" width="16" customWidth="1"/>
    <col min="7" max="7" width="22" customWidth="1"/>
    <col min="8" max="8" width="20" customWidth="1"/>
    <col min="9" max="9" width="22" customWidth="1"/>
    <col min="10" max="10" width="10" customWidth="1"/>
    <col min="13" max="13" width="20" customWidth="1"/>
  </cols>
  <sheetData>
    <row r="1" spans="1:14" ht="27.95" customHeight="1">
      <c r="A1" s="47" t="s">
        <v>175</v>
      </c>
      <c r="B1" s="47"/>
      <c r="C1" s="47"/>
      <c r="D1" s="58" t="s">
        <v>71</v>
      </c>
      <c r="E1" s="58" t="s">
        <v>72</v>
      </c>
      <c r="F1" s="58" t="s">
        <v>69</v>
      </c>
      <c r="G1" s="58" t="s">
        <v>83</v>
      </c>
      <c r="H1" s="58" t="s">
        <v>85</v>
      </c>
      <c r="I1" s="58" t="s">
        <v>176</v>
      </c>
      <c r="J1" s="58" t="s">
        <v>133</v>
      </c>
      <c r="K1" s="47"/>
      <c r="L1" s="47"/>
      <c r="M1" s="58" t="s">
        <v>177</v>
      </c>
      <c r="N1" s="47"/>
    </row>
    <row r="2" spans="1:14">
      <c r="A2" s="12"/>
      <c r="B2" s="12"/>
      <c r="C2" s="12"/>
      <c r="D2" s="12" t="s">
        <v>123</v>
      </c>
      <c r="E2" s="12" t="s">
        <v>120</v>
      </c>
      <c r="F2" s="12" t="s">
        <v>93</v>
      </c>
      <c r="G2" s="12" t="s">
        <v>97</v>
      </c>
      <c r="H2" s="12" t="s">
        <v>98</v>
      </c>
      <c r="I2" s="12" t="s">
        <v>121</v>
      </c>
      <c r="J2" s="12" t="s">
        <v>137</v>
      </c>
      <c r="K2" s="12"/>
      <c r="L2" s="12"/>
      <c r="M2" s="12" t="s">
        <v>92</v>
      </c>
      <c r="N2" s="12"/>
    </row>
    <row r="3" spans="1:14" ht="15">
      <c r="A3" s="13" t="s">
        <v>178</v>
      </c>
      <c r="B3" s="13" t="s">
        <v>179</v>
      </c>
      <c r="C3" s="12"/>
      <c r="D3" s="12" t="s">
        <v>95</v>
      </c>
      <c r="E3" s="12" t="s">
        <v>96</v>
      </c>
      <c r="F3" s="12" t="s">
        <v>102</v>
      </c>
      <c r="G3" s="12" t="s">
        <v>180</v>
      </c>
      <c r="H3" s="12" t="s">
        <v>114</v>
      </c>
      <c r="I3" s="12" t="s">
        <v>128</v>
      </c>
      <c r="J3" s="12" t="s">
        <v>181</v>
      </c>
      <c r="K3" s="12"/>
      <c r="L3" s="12"/>
      <c r="M3" s="12" t="s">
        <v>111</v>
      </c>
      <c r="N3" s="12"/>
    </row>
    <row r="4" spans="1:14">
      <c r="A4" s="12" t="s">
        <v>182</v>
      </c>
      <c r="B4" s="12" t="s">
        <v>183</v>
      </c>
      <c r="C4" s="12"/>
      <c r="D4" s="12" t="s">
        <v>119</v>
      </c>
      <c r="E4" s="12" t="s">
        <v>112</v>
      </c>
      <c r="F4" s="12" t="s">
        <v>184</v>
      </c>
      <c r="G4" s="12" t="s">
        <v>117</v>
      </c>
      <c r="H4" s="12" t="s">
        <v>104</v>
      </c>
      <c r="I4" s="12" t="s">
        <v>129</v>
      </c>
      <c r="J4" s="12"/>
      <c r="K4" s="12"/>
      <c r="L4" s="12"/>
      <c r="M4" s="12" t="s">
        <v>185</v>
      </c>
      <c r="N4" s="12"/>
    </row>
    <row r="5" spans="1:14">
      <c r="A5" s="12" t="s">
        <v>186</v>
      </c>
      <c r="B5" s="12">
        <v>7</v>
      </c>
      <c r="C5" s="12"/>
      <c r="D5" s="12" t="s">
        <v>107</v>
      </c>
      <c r="E5" s="12"/>
      <c r="F5" s="12" t="s">
        <v>187</v>
      </c>
      <c r="G5" s="12" t="s">
        <v>188</v>
      </c>
      <c r="H5" s="12" t="s">
        <v>121</v>
      </c>
      <c r="I5" s="12" t="s">
        <v>189</v>
      </c>
      <c r="J5" s="12"/>
      <c r="K5" s="12"/>
      <c r="L5" s="12"/>
      <c r="M5" s="12"/>
      <c r="N5" s="12"/>
    </row>
    <row r="6" spans="1:14">
      <c r="A6" s="12" t="s">
        <v>190</v>
      </c>
      <c r="B6" s="12">
        <v>2026</v>
      </c>
      <c r="C6" s="12"/>
      <c r="D6" s="12" t="s">
        <v>191</v>
      </c>
      <c r="E6" s="12"/>
      <c r="F6" s="12"/>
      <c r="G6" s="12" t="s">
        <v>113</v>
      </c>
      <c r="H6" s="12" t="s">
        <v>108</v>
      </c>
      <c r="I6" s="12"/>
      <c r="J6" s="12"/>
      <c r="K6" s="12"/>
      <c r="L6" s="12"/>
      <c r="M6" s="12"/>
      <c r="N6" s="12"/>
    </row>
    <row r="7" spans="1:14">
      <c r="A7" s="12" t="s">
        <v>192</v>
      </c>
      <c r="B7" s="12" t="s">
        <v>193</v>
      </c>
      <c r="C7" s="12"/>
      <c r="D7" s="12"/>
      <c r="E7" s="12"/>
      <c r="F7" s="12"/>
      <c r="G7" s="12" t="s">
        <v>194</v>
      </c>
      <c r="H7" s="12" t="s">
        <v>189</v>
      </c>
      <c r="I7" s="12"/>
      <c r="J7" s="12"/>
      <c r="K7" s="12"/>
      <c r="L7" s="12"/>
      <c r="M7" s="12"/>
      <c r="N7" s="12"/>
    </row>
    <row r="8" spans="1:14">
      <c r="A8" s="12" t="s">
        <v>195</v>
      </c>
      <c r="B8" s="38">
        <v>46245</v>
      </c>
      <c r="C8" s="12"/>
      <c r="D8" s="12"/>
      <c r="E8" s="12"/>
      <c r="F8" s="12"/>
      <c r="G8" s="12" t="s">
        <v>189</v>
      </c>
      <c r="H8" s="12"/>
      <c r="I8" s="12"/>
      <c r="J8" s="12"/>
      <c r="K8" s="12"/>
      <c r="L8" s="12"/>
      <c r="M8" s="12"/>
      <c r="N8" s="12"/>
    </row>
    <row r="9" spans="1:14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ht="29.25">
      <c r="A10" s="17" t="s">
        <v>196</v>
      </c>
      <c r="B10" s="16" t="s">
        <v>197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29.25">
      <c r="A11" s="17" t="s">
        <v>198</v>
      </c>
      <c r="B11" s="16" t="s">
        <v>199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29.25">
      <c r="A12" s="17" t="s">
        <v>200</v>
      </c>
      <c r="B12" s="16" t="s">
        <v>201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15">
      <c r="A13" s="17" t="s">
        <v>202</v>
      </c>
      <c r="B13" s="16" t="s">
        <v>203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ht="29.25">
      <c r="A14" s="17" t="s">
        <v>89</v>
      </c>
      <c r="B14" s="16" t="s">
        <v>204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29.25">
      <c r="A15" s="17" t="s">
        <v>205</v>
      </c>
      <c r="B15" s="16" t="s">
        <v>206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29.25">
      <c r="A16" s="17" t="s">
        <v>207</v>
      </c>
      <c r="B16" s="16" t="s">
        <v>208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DASHBOARD</vt:lpstr>
      <vt:lpstr>INICIO</vt:lpstr>
      <vt:lpstr>AGENDA</vt:lpstr>
      <vt:lpstr>CLIENTES</vt:lpstr>
      <vt:lpstr>SERVICOS</vt:lpstr>
      <vt:lpstr>CONFIG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2026-08-11T21:32:35Z</dcterms:modified>
</cp:coreProperties>
</file>