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José Jeferson\Downloads\"/>
    </mc:Choice>
  </mc:AlternateContent>
  <bookViews>
    <workbookView xWindow="0" yWindow="0" windowWidth="28800" windowHeight="11715"/>
  </bookViews>
  <sheets>
    <sheet name="DASHBOARD" sheetId="6" r:id="rId1"/>
    <sheet name="INICIO" sheetId="1" r:id="rId2"/>
    <sheet name="COLABORADORES" sheetId="2" r:id="rId3"/>
    <sheet name="LISTAS" sheetId="3" r:id="rId4"/>
    <sheet name="ESCALA_MENSAL" sheetId="4" r:id="rId5"/>
    <sheet name="OCORRENCIAS" sheetId="5" r:id="rId6"/>
    <sheet name="AUDITORIA" sheetId="7" r:id="rId7"/>
  </sheets>
  <calcPr calcId="152511"/>
</workbook>
</file>

<file path=xl/calcChain.xml><?xml version="1.0" encoding="utf-8"?>
<calcChain xmlns="http://schemas.openxmlformats.org/spreadsheetml/2006/main">
  <c r="B7" i="7" l="1"/>
  <c r="B6" i="7"/>
  <c r="AF23" i="6"/>
  <c r="AE23" i="6"/>
  <c r="AD23" i="6"/>
  <c r="AC23" i="6"/>
  <c r="AB23" i="6"/>
  <c r="AA23" i="6"/>
  <c r="Z23" i="6"/>
  <c r="Y23" i="6"/>
  <c r="X23" i="6"/>
  <c r="W23" i="6"/>
  <c r="V23" i="6"/>
  <c r="U23" i="6"/>
  <c r="T23" i="6"/>
  <c r="S23" i="6"/>
  <c r="R23" i="6"/>
  <c r="Q23" i="6"/>
  <c r="P23" i="6"/>
  <c r="O23" i="6"/>
  <c r="N23" i="6"/>
  <c r="M23" i="6"/>
  <c r="L23" i="6"/>
  <c r="K23" i="6"/>
  <c r="J23" i="6"/>
  <c r="I23" i="6"/>
  <c r="H23" i="6"/>
  <c r="G23" i="6"/>
  <c r="F23" i="6"/>
  <c r="E23" i="6"/>
  <c r="D23" i="6"/>
  <c r="C23" i="6"/>
  <c r="B23" i="6"/>
  <c r="B15" i="6"/>
  <c r="B10" i="6"/>
  <c r="A5" i="6"/>
  <c r="B2" i="6"/>
  <c r="B18" i="6" s="1"/>
  <c r="M204" i="5"/>
  <c r="M203" i="5"/>
  <c r="M202" i="5"/>
  <c r="M201" i="5"/>
  <c r="M200" i="5"/>
  <c r="M199" i="5"/>
  <c r="M198" i="5"/>
  <c r="M197" i="5"/>
  <c r="M196" i="5"/>
  <c r="M195" i="5"/>
  <c r="M194" i="5"/>
  <c r="M193" i="5"/>
  <c r="M192" i="5"/>
  <c r="M191" i="5"/>
  <c r="M190" i="5"/>
  <c r="M189" i="5"/>
  <c r="M188" i="5"/>
  <c r="M187" i="5"/>
  <c r="M186" i="5"/>
  <c r="M185" i="5"/>
  <c r="M184" i="5"/>
  <c r="M183" i="5"/>
  <c r="M182" i="5"/>
  <c r="M181" i="5"/>
  <c r="M180" i="5"/>
  <c r="M179" i="5"/>
  <c r="M178" i="5"/>
  <c r="M177" i="5"/>
  <c r="M176" i="5"/>
  <c r="M175" i="5"/>
  <c r="M174" i="5"/>
  <c r="M173" i="5"/>
  <c r="M172" i="5"/>
  <c r="M171" i="5"/>
  <c r="M170" i="5"/>
  <c r="M169" i="5"/>
  <c r="M168" i="5"/>
  <c r="M167" i="5"/>
  <c r="M166" i="5"/>
  <c r="M165" i="5"/>
  <c r="M164" i="5"/>
  <c r="M163" i="5"/>
  <c r="M162" i="5"/>
  <c r="M161" i="5"/>
  <c r="M160" i="5"/>
  <c r="M159" i="5"/>
  <c r="M158" i="5"/>
  <c r="M157" i="5"/>
  <c r="M156" i="5"/>
  <c r="M155" i="5"/>
  <c r="M154" i="5"/>
  <c r="M153" i="5"/>
  <c r="M152" i="5"/>
  <c r="M151" i="5"/>
  <c r="M150" i="5"/>
  <c r="M149" i="5"/>
  <c r="M148" i="5"/>
  <c r="M147" i="5"/>
  <c r="M146" i="5"/>
  <c r="M145" i="5"/>
  <c r="M144" i="5"/>
  <c r="M143" i="5"/>
  <c r="M142" i="5"/>
  <c r="M141" i="5"/>
  <c r="M140" i="5"/>
  <c r="M139" i="5"/>
  <c r="M138" i="5"/>
  <c r="M137" i="5"/>
  <c r="M136" i="5"/>
  <c r="M135" i="5"/>
  <c r="M134" i="5"/>
  <c r="M133" i="5"/>
  <c r="M132" i="5"/>
  <c r="M131" i="5"/>
  <c r="M130" i="5"/>
  <c r="M129" i="5"/>
  <c r="M128" i="5"/>
  <c r="M127" i="5"/>
  <c r="M126" i="5"/>
  <c r="M125" i="5"/>
  <c r="M124" i="5"/>
  <c r="M123" i="5"/>
  <c r="M122" i="5"/>
  <c r="M121" i="5"/>
  <c r="M120" i="5"/>
  <c r="M119" i="5"/>
  <c r="M118" i="5"/>
  <c r="M117" i="5"/>
  <c r="M116" i="5"/>
  <c r="M115" i="5"/>
  <c r="M114" i="5"/>
  <c r="M113" i="5"/>
  <c r="M112" i="5"/>
  <c r="M111" i="5"/>
  <c r="M110" i="5"/>
  <c r="M109" i="5"/>
  <c r="M108" i="5"/>
  <c r="M107" i="5"/>
  <c r="M106" i="5"/>
  <c r="M105" i="5"/>
  <c r="M104" i="5"/>
  <c r="M103" i="5"/>
  <c r="M102" i="5"/>
  <c r="M101" i="5"/>
  <c r="M100" i="5"/>
  <c r="M99" i="5"/>
  <c r="M98" i="5"/>
  <c r="M97" i="5"/>
  <c r="M96" i="5"/>
  <c r="M95" i="5"/>
  <c r="M94" i="5"/>
  <c r="M93" i="5"/>
  <c r="M92" i="5"/>
  <c r="M91" i="5"/>
  <c r="M90" i="5"/>
  <c r="M89" i="5"/>
  <c r="M88" i="5"/>
  <c r="M87" i="5"/>
  <c r="M86" i="5"/>
  <c r="M85" i="5"/>
  <c r="M84" i="5"/>
  <c r="M83" i="5"/>
  <c r="M82" i="5"/>
  <c r="M81" i="5"/>
  <c r="M80" i="5"/>
  <c r="M79" i="5"/>
  <c r="M78" i="5"/>
  <c r="M77" i="5"/>
  <c r="M76" i="5"/>
  <c r="M75" i="5"/>
  <c r="M74" i="5"/>
  <c r="M73" i="5"/>
  <c r="M72" i="5"/>
  <c r="M71" i="5"/>
  <c r="M70" i="5"/>
  <c r="M69" i="5"/>
  <c r="M68" i="5"/>
  <c r="M67" i="5"/>
  <c r="M66" i="5"/>
  <c r="M65" i="5"/>
  <c r="M64" i="5"/>
  <c r="M63" i="5"/>
  <c r="M62" i="5"/>
  <c r="M61" i="5"/>
  <c r="M60" i="5"/>
  <c r="M59" i="5"/>
  <c r="M58" i="5"/>
  <c r="M57" i="5"/>
  <c r="M56" i="5"/>
  <c r="M55" i="5"/>
  <c r="M54" i="5"/>
  <c r="M53" i="5"/>
  <c r="M52" i="5"/>
  <c r="M51" i="5"/>
  <c r="M50" i="5"/>
  <c r="M49" i="5"/>
  <c r="M48" i="5"/>
  <c r="M47" i="5"/>
  <c r="M46" i="5"/>
  <c r="M45" i="5"/>
  <c r="M44" i="5"/>
  <c r="M43" i="5"/>
  <c r="M42" i="5"/>
  <c r="M41" i="5"/>
  <c r="M40" i="5"/>
  <c r="M39" i="5"/>
  <c r="M38" i="5"/>
  <c r="M37" i="5"/>
  <c r="M36" i="5"/>
  <c r="M35" i="5"/>
  <c r="M34" i="5"/>
  <c r="M33" i="5"/>
  <c r="M32" i="5"/>
  <c r="M31" i="5"/>
  <c r="M30" i="5"/>
  <c r="M29" i="5"/>
  <c r="M28" i="5"/>
  <c r="M27" i="5"/>
  <c r="M26" i="5"/>
  <c r="M25" i="5"/>
  <c r="M24" i="5"/>
  <c r="M23" i="5"/>
  <c r="M22" i="5"/>
  <c r="M21" i="5"/>
  <c r="M20" i="5"/>
  <c r="M19" i="5"/>
  <c r="M18" i="5"/>
  <c r="M17" i="5"/>
  <c r="M16" i="5"/>
  <c r="M15" i="5"/>
  <c r="M14" i="5"/>
  <c r="M13" i="5"/>
  <c r="M12" i="5"/>
  <c r="M11" i="5"/>
  <c r="M10" i="5"/>
  <c r="M9" i="5"/>
  <c r="M8" i="5"/>
  <c r="M7" i="5"/>
  <c r="M6" i="5"/>
  <c r="M5" i="5"/>
  <c r="B5" i="7" s="1"/>
  <c r="C5" i="7" s="1"/>
  <c r="AJ45" i="4"/>
  <c r="AI45" i="4"/>
  <c r="AH45" i="4"/>
  <c r="AG45" i="4"/>
  <c r="A45" i="4"/>
  <c r="AI44" i="4"/>
  <c r="AH44" i="4"/>
  <c r="AG44" i="4"/>
  <c r="A44" i="4"/>
  <c r="AI43" i="4"/>
  <c r="AH43" i="4"/>
  <c r="AG43" i="4"/>
  <c r="A43" i="4"/>
  <c r="AI42" i="4"/>
  <c r="AH42" i="4"/>
  <c r="AG42" i="4"/>
  <c r="A42" i="4"/>
  <c r="AI41" i="4"/>
  <c r="AH41" i="4"/>
  <c r="AG41" i="4"/>
  <c r="A41" i="4"/>
  <c r="AI40" i="4"/>
  <c r="AH40" i="4"/>
  <c r="AG40" i="4"/>
  <c r="A40" i="4"/>
  <c r="AI39" i="4"/>
  <c r="AH39" i="4"/>
  <c r="AG39" i="4"/>
  <c r="A39" i="4"/>
  <c r="AI38" i="4"/>
  <c r="AH38" i="4"/>
  <c r="AG38" i="4"/>
  <c r="A38" i="4"/>
  <c r="AI37" i="4"/>
  <c r="AH37" i="4"/>
  <c r="AG37" i="4"/>
  <c r="A37" i="4"/>
  <c r="AI36" i="4"/>
  <c r="AH36" i="4"/>
  <c r="AG36" i="4"/>
  <c r="A36" i="4"/>
  <c r="AI35" i="4"/>
  <c r="AH35" i="4"/>
  <c r="AG35" i="4"/>
  <c r="A35" i="4"/>
  <c r="AI34" i="4"/>
  <c r="AH34" i="4"/>
  <c r="AG34" i="4"/>
  <c r="A34" i="4"/>
  <c r="AI33" i="4"/>
  <c r="AH33" i="4"/>
  <c r="AG33" i="4"/>
  <c r="A33" i="4"/>
  <c r="AI32" i="4"/>
  <c r="AH32" i="4"/>
  <c r="AG32" i="4"/>
  <c r="A32" i="4"/>
  <c r="AI31" i="4"/>
  <c r="AH31" i="4"/>
  <c r="AG31" i="4"/>
  <c r="A31" i="4"/>
  <c r="AI30" i="4"/>
  <c r="AH30" i="4"/>
  <c r="AG30" i="4"/>
  <c r="A30" i="4"/>
  <c r="AJ29" i="4"/>
  <c r="AI29" i="4"/>
  <c r="AH29" i="4"/>
  <c r="AG29" i="4"/>
  <c r="A29" i="4"/>
  <c r="AI28" i="4"/>
  <c r="AH28" i="4"/>
  <c r="AG28" i="4"/>
  <c r="A28" i="4"/>
  <c r="AI27" i="4"/>
  <c r="AH27" i="4"/>
  <c r="AG27" i="4"/>
  <c r="A27" i="4"/>
  <c r="AI26" i="4"/>
  <c r="AH26" i="4"/>
  <c r="AG26" i="4"/>
  <c r="A26" i="4"/>
  <c r="AI25" i="4"/>
  <c r="AH25" i="4"/>
  <c r="AG25" i="4"/>
  <c r="A25" i="4"/>
  <c r="AI24" i="4"/>
  <c r="AH24" i="4"/>
  <c r="AG24" i="4"/>
  <c r="A24" i="4"/>
  <c r="AI23" i="4"/>
  <c r="AH23" i="4"/>
  <c r="AG23" i="4"/>
  <c r="A23" i="4"/>
  <c r="AI22" i="4"/>
  <c r="AH22" i="4"/>
  <c r="AG22" i="4"/>
  <c r="A22" i="4"/>
  <c r="AI21" i="4"/>
  <c r="AH21" i="4"/>
  <c r="AG21" i="4"/>
  <c r="A21" i="4"/>
  <c r="AI20" i="4"/>
  <c r="AH20" i="4"/>
  <c r="AG20" i="4"/>
  <c r="A20" i="4"/>
  <c r="AI19" i="4"/>
  <c r="AH19" i="4"/>
  <c r="AG19" i="4"/>
  <c r="A19" i="4"/>
  <c r="AI18" i="4"/>
  <c r="AH18" i="4"/>
  <c r="AG18" i="4"/>
  <c r="A18" i="4"/>
  <c r="AI17" i="4"/>
  <c r="AH17" i="4"/>
  <c r="AG17" i="4"/>
  <c r="A17" i="4"/>
  <c r="AI16" i="4"/>
  <c r="AH16" i="4"/>
  <c r="AG16" i="4"/>
  <c r="A16" i="4"/>
  <c r="AI15" i="4"/>
  <c r="AH15" i="4"/>
  <c r="AG15" i="4"/>
  <c r="A15" i="4"/>
  <c r="AI14" i="4"/>
  <c r="AH14" i="4"/>
  <c r="AG14" i="4"/>
  <c r="A14" i="4"/>
  <c r="AJ13" i="4"/>
  <c r="E17" i="6" s="1"/>
  <c r="AI13" i="4"/>
  <c r="AH13" i="4"/>
  <c r="AG13" i="4"/>
  <c r="A13" i="4"/>
  <c r="D17" i="6" s="1"/>
  <c r="AI12" i="4"/>
  <c r="AH12" i="4"/>
  <c r="AG12" i="4"/>
  <c r="A12" i="4"/>
  <c r="D16" i="6" s="1"/>
  <c r="AI11" i="4"/>
  <c r="AH11" i="4"/>
  <c r="AG11" i="4"/>
  <c r="A11" i="4"/>
  <c r="D15" i="6" s="1"/>
  <c r="AI10" i="4"/>
  <c r="AH10" i="4"/>
  <c r="AG10" i="4"/>
  <c r="A10" i="4"/>
  <c r="D14" i="6" s="1"/>
  <c r="AI9" i="4"/>
  <c r="AH9" i="4"/>
  <c r="AG9" i="4"/>
  <c r="A9" i="4"/>
  <c r="D13" i="6" s="1"/>
  <c r="AI8" i="4"/>
  <c r="AH8" i="4"/>
  <c r="AG8" i="4"/>
  <c r="A8" i="4"/>
  <c r="D12" i="6" s="1"/>
  <c r="AI7" i="4"/>
  <c r="AH7" i="4"/>
  <c r="AG7" i="4"/>
  <c r="A7" i="4"/>
  <c r="D11" i="6" s="1"/>
  <c r="AI6" i="4"/>
  <c r="AH6" i="4"/>
  <c r="E5" i="6" s="1"/>
  <c r="AG6" i="4"/>
  <c r="A6" i="4"/>
  <c r="D10" i="6" s="1"/>
  <c r="B5" i="4"/>
  <c r="B22" i="6" s="1"/>
  <c r="F12" i="3"/>
  <c r="F11" i="3"/>
  <c r="F10" i="3"/>
  <c r="F9" i="3"/>
  <c r="F8" i="3"/>
  <c r="F7" i="3"/>
  <c r="F6" i="3"/>
  <c r="F5" i="3"/>
  <c r="AJ15" i="4" s="1"/>
  <c r="F4" i="3"/>
  <c r="U24" i="6" s="1"/>
  <c r="J44" i="2"/>
  <c r="J43" i="2"/>
  <c r="J42" i="2"/>
  <c r="J41" i="2"/>
  <c r="J40" i="2"/>
  <c r="J39" i="2"/>
  <c r="J38" i="2"/>
  <c r="J37" i="2"/>
  <c r="J36" i="2"/>
  <c r="J35" i="2"/>
  <c r="J34" i="2"/>
  <c r="J33" i="2"/>
  <c r="J32" i="2"/>
  <c r="J31" i="2"/>
  <c r="J30" i="2"/>
  <c r="J29" i="2"/>
  <c r="J28" i="2"/>
  <c r="J27" i="2"/>
  <c r="J26" i="2"/>
  <c r="J25" i="2"/>
  <c r="J24" i="2"/>
  <c r="J23" i="2"/>
  <c r="J22" i="2"/>
  <c r="J21" i="2"/>
  <c r="J20" i="2"/>
  <c r="J19" i="2"/>
  <c r="J18" i="2"/>
  <c r="J17" i="2"/>
  <c r="J16" i="2"/>
  <c r="J15" i="2"/>
  <c r="J14" i="2"/>
  <c r="J13" i="2"/>
  <c r="J12" i="2"/>
  <c r="J11" i="2"/>
  <c r="J10" i="2"/>
  <c r="J9" i="2"/>
  <c r="J8" i="2"/>
  <c r="J7" i="2"/>
  <c r="J6" i="2"/>
  <c r="J5" i="2"/>
  <c r="B4" i="7" s="1"/>
  <c r="C4" i="7" s="1"/>
  <c r="AN28" i="6" l="1"/>
  <c r="AM28" i="6"/>
  <c r="AJ6" i="4"/>
  <c r="AJ38" i="4"/>
  <c r="G5" i="6"/>
  <c r="B14" i="6"/>
  <c r="F24" i="6"/>
  <c r="V24" i="6"/>
  <c r="AJ7" i="4"/>
  <c r="E11" i="6" s="1"/>
  <c r="AJ22" i="4"/>
  <c r="AJ19" i="4"/>
  <c r="AJ35" i="4"/>
  <c r="I5" i="6"/>
  <c r="G24" i="6"/>
  <c r="W24" i="6"/>
  <c r="AJ16" i="4"/>
  <c r="AJ32" i="4"/>
  <c r="K5" i="6"/>
  <c r="H24" i="6"/>
  <c r="X24" i="6"/>
  <c r="I24" i="6"/>
  <c r="Y24" i="6"/>
  <c r="AJ10" i="4"/>
  <c r="E14" i="6" s="1"/>
  <c r="AJ26" i="4"/>
  <c r="AJ42" i="4"/>
  <c r="J24" i="6"/>
  <c r="Z24" i="6"/>
  <c r="AJ20" i="4"/>
  <c r="AJ36" i="4"/>
  <c r="G10" i="6"/>
  <c r="L24" i="6"/>
  <c r="AB24" i="6"/>
  <c r="AJ39" i="4"/>
  <c r="AJ17" i="4"/>
  <c r="AJ33" i="4"/>
  <c r="B11" i="6"/>
  <c r="B16" i="6"/>
  <c r="M24" i="6"/>
  <c r="AC24" i="6"/>
  <c r="AA24" i="6"/>
  <c r="AJ14" i="4"/>
  <c r="AJ30" i="4"/>
  <c r="N24" i="6"/>
  <c r="AD24" i="6"/>
  <c r="AJ11" i="4"/>
  <c r="E15" i="6" s="1"/>
  <c r="AJ27" i="4"/>
  <c r="AJ43" i="4"/>
  <c r="O24" i="6"/>
  <c r="AE24" i="6"/>
  <c r="AJ40" i="4"/>
  <c r="B12" i="6"/>
  <c r="B17" i="6"/>
  <c r="P24" i="6"/>
  <c r="AF24" i="6"/>
  <c r="AJ24" i="4"/>
  <c r="AJ21" i="4"/>
  <c r="AJ37" i="4"/>
  <c r="Q24" i="6"/>
  <c r="AJ23" i="4"/>
  <c r="AJ34" i="4"/>
  <c r="B24" i="6"/>
  <c r="R24" i="6"/>
  <c r="K24" i="6"/>
  <c r="AJ18" i="4"/>
  <c r="AJ31" i="4"/>
  <c r="C5" i="4"/>
  <c r="AJ12" i="4"/>
  <c r="E16" i="6" s="1"/>
  <c r="AJ28" i="4"/>
  <c r="AJ44" i="4"/>
  <c r="D24" i="6"/>
  <c r="T24" i="6"/>
  <c r="AJ8" i="4"/>
  <c r="E12" i="6" s="1"/>
  <c r="B13" i="6"/>
  <c r="C24" i="6"/>
  <c r="S24" i="6"/>
  <c r="AJ9" i="4"/>
  <c r="E13" i="6" s="1"/>
  <c r="AJ25" i="4"/>
  <c r="AJ41" i="4"/>
  <c r="E24" i="6"/>
  <c r="C5" i="6" l="1"/>
  <c r="E10" i="6"/>
  <c r="C22" i="6"/>
  <c r="D5" i="4"/>
  <c r="E5" i="4" l="1"/>
  <c r="D22" i="6"/>
  <c r="AM29" i="6"/>
  <c r="AN29" i="6"/>
  <c r="AM30" i="6" l="1"/>
  <c r="AN30" i="6"/>
  <c r="E22" i="6"/>
  <c r="F5" i="4"/>
  <c r="AN31" i="6" l="1"/>
  <c r="AM31" i="6"/>
  <c r="F22" i="6"/>
  <c r="G5" i="4"/>
  <c r="H5" i="4" l="1"/>
  <c r="G22" i="6"/>
  <c r="AN32" i="6"/>
  <c r="AM32" i="6"/>
  <c r="AM33" i="6" l="1"/>
  <c r="AN33" i="6"/>
  <c r="H22" i="6"/>
  <c r="I5" i="4"/>
  <c r="I22" i="6" l="1"/>
  <c r="J5" i="4"/>
  <c r="AN34" i="6"/>
  <c r="AM34" i="6"/>
  <c r="K5" i="4" l="1"/>
  <c r="J22" i="6"/>
  <c r="AN35" i="6"/>
  <c r="AM35" i="6"/>
  <c r="AN36" i="6" l="1"/>
  <c r="AM36" i="6"/>
  <c r="L5" i="4"/>
  <c r="K22" i="6"/>
  <c r="M5" i="4" l="1"/>
  <c r="L22" i="6"/>
  <c r="AM37" i="6"/>
  <c r="AN37" i="6"/>
  <c r="AM38" i="6" l="1"/>
  <c r="AN38" i="6"/>
  <c r="M22" i="6"/>
  <c r="N5" i="4"/>
  <c r="O5" i="4" l="1"/>
  <c r="N22" i="6"/>
  <c r="AN39" i="6"/>
  <c r="AM39" i="6"/>
  <c r="AN40" i="6" l="1"/>
  <c r="AM40" i="6"/>
  <c r="O22" i="6"/>
  <c r="P5" i="4"/>
  <c r="P22" i="6" l="1"/>
  <c r="Q5" i="4"/>
  <c r="AM41" i="6"/>
  <c r="AN41" i="6"/>
  <c r="Q22" i="6" l="1"/>
  <c r="R5" i="4"/>
  <c r="AN42" i="6"/>
  <c r="AM42" i="6"/>
  <c r="R22" i="6" l="1"/>
  <c r="S5" i="4"/>
  <c r="AN43" i="6"/>
  <c r="AM43" i="6"/>
  <c r="S22" i="6" l="1"/>
  <c r="T5" i="4"/>
  <c r="AN44" i="6"/>
  <c r="AM44" i="6"/>
  <c r="U5" i="4" l="1"/>
  <c r="T22" i="6"/>
  <c r="AM45" i="6"/>
  <c r="AN45" i="6"/>
  <c r="AM46" i="6" l="1"/>
  <c r="AN46" i="6"/>
  <c r="U22" i="6"/>
  <c r="V5" i="4"/>
  <c r="V22" i="6" l="1"/>
  <c r="W5" i="4"/>
  <c r="AN47" i="6"/>
  <c r="AM47" i="6"/>
  <c r="X5" i="4" l="1"/>
  <c r="W22" i="6"/>
  <c r="AN48" i="6"/>
  <c r="AM48" i="6"/>
  <c r="AN49" i="6" l="1"/>
  <c r="AM49" i="6"/>
  <c r="X22" i="6"/>
  <c r="Y5" i="4"/>
  <c r="Y22" i="6" l="1"/>
  <c r="Z5" i="4"/>
  <c r="AN50" i="6"/>
  <c r="AM50" i="6"/>
  <c r="AA5" i="4" l="1"/>
  <c r="Z22" i="6"/>
  <c r="AN51" i="6"/>
  <c r="AM51" i="6"/>
  <c r="AN52" i="6" l="1"/>
  <c r="AM52" i="6"/>
  <c r="AB5" i="4"/>
  <c r="AA22" i="6"/>
  <c r="AM53" i="6" l="1"/>
  <c r="AN53" i="6"/>
  <c r="AC5" i="4"/>
  <c r="AB22" i="6"/>
  <c r="AM54" i="6" l="1"/>
  <c r="AN54" i="6"/>
  <c r="AC22" i="6"/>
  <c r="AD5" i="4"/>
  <c r="AE5" i="4" l="1"/>
  <c r="AD22" i="6"/>
  <c r="AN55" i="6"/>
  <c r="AM55" i="6"/>
  <c r="AN56" i="6" l="1"/>
  <c r="AM56" i="6"/>
  <c r="AE22" i="6"/>
  <c r="AF5" i="4"/>
  <c r="AF22" i="6" s="1"/>
  <c r="AN58" i="6" l="1"/>
  <c r="AM58" i="6"/>
  <c r="G15" i="6"/>
  <c r="B8" i="7"/>
  <c r="AN57" i="6"/>
  <c r="AM57" i="6"/>
</calcChain>
</file>

<file path=xl/sharedStrings.xml><?xml version="1.0" encoding="utf-8"?>
<sst xmlns="http://schemas.openxmlformats.org/spreadsheetml/2006/main" count="569" uniqueCount="197">
  <si>
    <t>CONTROLE DE ESCALA DE TRABALHO</t>
  </si>
  <si>
    <t>Modelo profissional para planejar a escala mensal, registrar faltas/folgas/atestados/trocas e acompanhar cobertura e ocorrências.</t>
  </si>
  <si>
    <t>PASSO</t>
  </si>
  <si>
    <t>COMO USAR</t>
  </si>
  <si>
    <t>LEGENDA</t>
  </si>
  <si>
    <t>SIGNIFICADO</t>
  </si>
  <si>
    <t>USO</t>
  </si>
  <si>
    <t>1</t>
  </si>
  <si>
    <t>Cadastre/atualize a equipe na aba COLABORADORES.</t>
  </si>
  <si>
    <t>Entrada</t>
  </si>
  <si>
    <t>Células para digitação/seleção</t>
  </si>
  <si>
    <t>Texto azul</t>
  </si>
  <si>
    <t>2</t>
  </si>
  <si>
    <t>Revise os códigos/horários de turno e a cobertura mínima desejada na aba LISTAS.</t>
  </si>
  <si>
    <t>Fórmula</t>
  </si>
  <si>
    <t>Cálculo automático</t>
  </si>
  <si>
    <t>Texto preto</t>
  </si>
  <si>
    <t>3</t>
  </si>
  <si>
    <t>Na ESCALA_MENSAL, informe o 1º dia do mês e selecione os códigos de turno por colaborador/dia.</t>
  </si>
  <si>
    <t>M</t>
  </si>
  <si>
    <t>Manhã</t>
  </si>
  <si>
    <t>Planejamento</t>
  </si>
  <si>
    <t>4</t>
  </si>
  <si>
    <t>Registre faltas, atestados, atrasos, trocas e outras exceções na aba OCORRENCIAS.</t>
  </si>
  <si>
    <t>T</t>
  </si>
  <si>
    <t>Tarde</t>
  </si>
  <si>
    <t>5</t>
  </si>
  <si>
    <t>Acompanhe horas planejadas, folgas, faltas, atestados, trocas e cobertura no DASHBOARD.</t>
  </si>
  <si>
    <t>N</t>
  </si>
  <si>
    <t>Noite</t>
  </si>
  <si>
    <t>6</t>
  </si>
  <si>
    <t>Use AUDITORIA para localizar cadastros ou ocorrências com pendências.</t>
  </si>
  <si>
    <t>FOL</t>
  </si>
  <si>
    <t>Folga</t>
  </si>
  <si>
    <t>Importante</t>
  </si>
  <si>
    <t>Controle operacional; não substitui sistema de ponto, folha de pagamento ou validação jurídica/convencional da jornada.</t>
  </si>
  <si>
    <t>Ocorrências</t>
  </si>
  <si>
    <t>Falta, atestado, atraso, troca etc.</t>
  </si>
  <si>
    <t>Registrar na aba própria</t>
  </si>
  <si>
    <t>PREMISSAS DO MODELO</t>
  </si>
  <si>
    <t>•</t>
  </si>
  <si>
    <t>Granularidade do planejamento: 1 célula por colaborador/dia.</t>
  </si>
  <si>
    <t>Ocorrências reais são registradas separadamente para preservar histórico e evitar sobrescrever a escala planejada.</t>
  </si>
  <si>
    <t>Horas planejadas vêm dos horários configurados em LISTAS; férias/licenças/folgas têm 0 hora planejada por padrão.</t>
  </si>
  <si>
    <t>Exemplos são fictícios e servem apenas para demonstrar o funcionamento.</t>
  </si>
  <si>
    <t>FONTES DE INSPIRAÇÃO PESQUISADAS</t>
  </si>
  <si>
    <t>Microsoft Create</t>
  </si>
  <si>
    <t>https://create.microsoft.com/en-us/templates/schedules</t>
  </si>
  <si>
    <t>Smartsheet</t>
  </si>
  <si>
    <t>https://www.smartsheet.com/content/shift-schedule-templates</t>
  </si>
  <si>
    <t>Vertex42</t>
  </si>
  <si>
    <t>https://www.vertex42.com/ExcelTemplates/employee-schedule-template.html</t>
  </si>
  <si>
    <t>Clockify</t>
  </si>
  <si>
    <t>https://clockify.me/employee-attendance-tracker-excel-templates</t>
  </si>
  <si>
    <t>CADASTRO DE COLABORADORES</t>
  </si>
  <si>
    <t>Preencha uma linha por pessoa. A ordem desta aba alimenta a ESCALA_MENSAL (até 40 colaboradores pré-configurados).</t>
  </si>
  <si>
    <t>ID</t>
  </si>
  <si>
    <t>Colaborador</t>
  </si>
  <si>
    <t>Setor</t>
  </si>
  <si>
    <t>Função</t>
  </si>
  <si>
    <t>Turno base</t>
  </si>
  <si>
    <t>Carga semanal ref. (h)</t>
  </si>
  <si>
    <t>Gestor</t>
  </si>
  <si>
    <t>Status</t>
  </si>
  <si>
    <t>Observações</t>
  </si>
  <si>
    <t>Check ID</t>
  </si>
  <si>
    <t>E001</t>
  </si>
  <si>
    <t>Ana Souza</t>
  </si>
  <si>
    <t>Atendimento</t>
  </si>
  <si>
    <t>Atendente</t>
  </si>
  <si>
    <t>Marina Freitas</t>
  </si>
  <si>
    <t>Ativo</t>
  </si>
  <si>
    <t>E002</t>
  </si>
  <si>
    <t>Bruno Lima</t>
  </si>
  <si>
    <t>E003</t>
  </si>
  <si>
    <t>Carla Rocha</t>
  </si>
  <si>
    <t>Operações</t>
  </si>
  <si>
    <t>Operadora</t>
  </si>
  <si>
    <t>Ricardo Nunes</t>
  </si>
  <si>
    <t>E004</t>
  </si>
  <si>
    <t>Diego Alves</t>
  </si>
  <si>
    <t>Logística</t>
  </si>
  <si>
    <t>Auxiliar</t>
  </si>
  <si>
    <t>Paulo Mendes</t>
  </si>
  <si>
    <t>E005</t>
  </si>
  <si>
    <t>Elisa Moraes</t>
  </si>
  <si>
    <t>Comercial</t>
  </si>
  <si>
    <t>Consultora</t>
  </si>
  <si>
    <t>Renata Barros</t>
  </si>
  <si>
    <t>E006</t>
  </si>
  <si>
    <t>Fabio Costa</t>
  </si>
  <si>
    <t>Operador</t>
  </si>
  <si>
    <t>E007</t>
  </si>
  <si>
    <t>Giovana Reis</t>
  </si>
  <si>
    <t>Administrativo</t>
  </si>
  <si>
    <t>Assistente</t>
  </si>
  <si>
    <t>C</t>
  </si>
  <si>
    <t>Livia Campos</t>
  </si>
  <si>
    <t>E008</t>
  </si>
  <si>
    <t>Henrique Dias</t>
  </si>
  <si>
    <t>Conferente</t>
  </si>
  <si>
    <t>CONFIGURAÇÕES E LISTAS</t>
  </si>
  <si>
    <t>Código</t>
  </si>
  <si>
    <t>Descrição</t>
  </si>
  <si>
    <t>Início</t>
  </si>
  <si>
    <t>Fim</t>
  </si>
  <si>
    <t>Intervalo (h)</t>
  </si>
  <si>
    <t>Horas planejadas</t>
  </si>
  <si>
    <t>Natureza</t>
  </si>
  <si>
    <t>Tipos de ocorrência</t>
  </si>
  <si>
    <t>Status ocorrência</t>
  </si>
  <si>
    <t>Justificada?</t>
  </si>
  <si>
    <t>Setores</t>
  </si>
  <si>
    <t>Status colaborador</t>
  </si>
  <si>
    <t>Natureza do turno</t>
  </si>
  <si>
    <t>Parâmetro</t>
  </si>
  <si>
    <t>Valor</t>
  </si>
  <si>
    <t>Trabalho</t>
  </si>
  <si>
    <t>Falta</t>
  </si>
  <si>
    <t>Aberta</t>
  </si>
  <si>
    <t>Sim</t>
  </si>
  <si>
    <t>Cobertura mínima de pessoas/dia</t>
  </si>
  <si>
    <t>Atestado</t>
  </si>
  <si>
    <t>Aprovada</t>
  </si>
  <si>
    <t>Não</t>
  </si>
  <si>
    <t>Inativo</t>
  </si>
  <si>
    <t>Não trabalho</t>
  </si>
  <si>
    <t>Atraso</t>
  </si>
  <si>
    <t>Resolvida</t>
  </si>
  <si>
    <t>Não se aplica</t>
  </si>
  <si>
    <t>Saída antecipada</t>
  </si>
  <si>
    <t>HOME</t>
  </si>
  <si>
    <t>Home office</t>
  </si>
  <si>
    <t>Troca de turno</t>
  </si>
  <si>
    <t>TRN</t>
  </si>
  <si>
    <t>Treinamento</t>
  </si>
  <si>
    <t>Folga extra</t>
  </si>
  <si>
    <t>Férias</t>
  </si>
  <si>
    <t>FER</t>
  </si>
  <si>
    <t>Licença</t>
  </si>
  <si>
    <t>LIC</t>
  </si>
  <si>
    <t>ESCALA MENSAL — PLANEJAMENTO</t>
  </si>
  <si>
    <t>Mês de referência (use o 1º dia):</t>
  </si>
  <si>
    <t>Selecione um código de turno em cada dia. Faltas/atestados/trocas devem ser registrados em OCORRENCIAS, preservando a escala originalmente planejada.</t>
  </si>
  <si>
    <t>Dias de trabalho</t>
  </si>
  <si>
    <t>Folgas</t>
  </si>
  <si>
    <t>Férias/Licenças</t>
  </si>
  <si>
    <t>REGISTRO DE OCORRÊNCIAS</t>
  </si>
  <si>
    <t>Registre exceções do realizado sem apagar a escala planejada: faltas, atestados, atrasos, trocas, folgas extras, férias, licenças etc.</t>
  </si>
  <si>
    <t>Data</t>
  </si>
  <si>
    <t>Tipo</t>
  </si>
  <si>
    <t>Turno previsto</t>
  </si>
  <si>
    <t>Horas/Qtde</t>
  </si>
  <si>
    <t>Substituto</t>
  </si>
  <si>
    <t>Responsável</t>
  </si>
  <si>
    <t>Observação</t>
  </si>
  <si>
    <t>Evidência/Protocolo</t>
  </si>
  <si>
    <t>Check</t>
  </si>
  <si>
    <t>OC001</t>
  </si>
  <si>
    <t>Chegada 30 min após o previsto.</t>
  </si>
  <si>
    <t>OC002</t>
  </si>
  <si>
    <t>Ausência no turno.</t>
  </si>
  <si>
    <t>OC003</t>
  </si>
  <si>
    <t>Afastamento de 1 dia.</t>
  </si>
  <si>
    <t>DOC-001</t>
  </si>
  <si>
    <t>OC004</t>
  </si>
  <si>
    <t>Troca operacional aprovada.</t>
  </si>
  <si>
    <t>OC005</t>
  </si>
  <si>
    <t>Solicitação de compensação.</t>
  </si>
  <si>
    <t>OC006</t>
  </si>
  <si>
    <t>Treinamento interno.</t>
  </si>
  <si>
    <t>DASHBOARD — ESCALA E OCORRÊNCIAS</t>
  </si>
  <si>
    <t>Mês analisado:</t>
  </si>
  <si>
    <t>Colaboradores ativos</t>
  </si>
  <si>
    <t>Folgas planejadas</t>
  </si>
  <si>
    <t>Faltas no mês</t>
  </si>
  <si>
    <t>Atestados no mês</t>
  </si>
  <si>
    <t>Trocas no mês</t>
  </si>
  <si>
    <t>Ocorrência</t>
  </si>
  <si>
    <t>Quantidade no mês</t>
  </si>
  <si>
    <t>Ocorrências abertas no mês</t>
  </si>
  <si>
    <t>Dias abaixo da cobertura mínima</t>
  </si>
  <si>
    <t>COBERTURA PLANEJADA POR DIA</t>
  </si>
  <si>
    <t>Métrica</t>
  </si>
  <si>
    <t>Pessoas escaladas</t>
  </si>
  <si>
    <t>AUDITORIA E CHECKS</t>
  </si>
  <si>
    <t>Controle</t>
  </si>
  <si>
    <t>Resultado</t>
  </si>
  <si>
    <t>IDs duplicados em colaboradores</t>
  </si>
  <si>
    <t>Ocorrências com pendência de campos</t>
  </si>
  <si>
    <t>INFO</t>
  </si>
  <si>
    <t>Ocorrências abertas no mês da escala</t>
  </si>
  <si>
    <t>CHECKLIST DE USO</t>
  </si>
  <si>
    <t>Antes de publicar a escala, confira se todos os colaboradores ativos estão representados.</t>
  </si>
  <si>
    <t>Revise dias sem cobertura e jornadas planejadas fora do padrão interno da empresa.</t>
  </si>
  <si>
    <t>Não use a coluna Horas/Qtde de OCORRENCIAS como cálculo legal de hora extra sem regra validada.</t>
  </si>
  <si>
    <t>Mantenha documentos médicos/sensíveis fora desta planilha quando não forem necessários; use apenas referência/protocolo.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</si>
</sst>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mmmm\ yyyy"/>
    <numFmt numFmtId="165" formatCode="ddd\ dd"/>
    <numFmt numFmtId="166" formatCode="0.0"/>
    <numFmt numFmtId="167" formatCode="dd"/>
    <numFmt numFmtId="168" formatCode="dd/mm"/>
    <numFmt numFmtId="169" formatCode="mm/yyyy"/>
  </numFmts>
  <fonts count="14">
    <font>
      <sz val="11"/>
      <name val="Carlito"/>
    </font>
    <font>
      <b/>
      <sz val="18"/>
      <color rgb="FFFFFFFF"/>
      <name val="Carlito"/>
    </font>
    <font>
      <i/>
      <sz val="11"/>
      <color rgb="FF111827"/>
      <name val="Carlito"/>
    </font>
    <font>
      <b/>
      <sz val="11"/>
      <color rgb="FFFFFFFF"/>
      <name val="Carlito"/>
    </font>
    <font>
      <b/>
      <sz val="11"/>
      <color rgb="FF16324F"/>
      <name val="Carlito"/>
    </font>
    <font>
      <b/>
      <sz val="11"/>
      <color rgb="FF1F7A8C"/>
      <name val="Carlito"/>
    </font>
    <font>
      <sz val="11"/>
      <color rgb="FF15803D"/>
      <name val="Carlito"/>
    </font>
    <font>
      <b/>
      <sz val="16"/>
      <color rgb="FFFFFFFF"/>
      <name val="Carlito"/>
    </font>
    <font>
      <sz val="11"/>
      <color rgb="FF1D4ED8"/>
      <name val="Carlito"/>
    </font>
    <font>
      <b/>
      <sz val="11"/>
      <color rgb="FF1D4ED8"/>
      <name val="Carlito"/>
    </font>
    <font>
      <b/>
      <sz val="17"/>
      <color rgb="FFFFFFFF"/>
      <name val="Carlito"/>
    </font>
    <font>
      <b/>
      <sz val="18"/>
      <color rgb="FF16324F"/>
      <name val="Carlito"/>
    </font>
    <font>
      <b/>
      <sz val="20"/>
      <color rgb="FF92400E"/>
      <name val="Carlito"/>
    </font>
    <font>
      <b/>
      <sz val="20"/>
      <color rgb="FF9A3412"/>
      <name val="Carlito"/>
    </font>
  </fonts>
  <fills count="10">
    <fill>
      <patternFill patternType="none"/>
    </fill>
    <fill>
      <patternFill patternType="gray125"/>
    </fill>
    <fill>
      <patternFill patternType="solid">
        <fgColor rgb="FF16324F"/>
      </patternFill>
    </fill>
    <fill>
      <patternFill patternType="solid">
        <fgColor rgb="FFE8F2F7"/>
      </patternFill>
    </fill>
    <fill>
      <patternFill patternType="solid">
        <fgColor rgb="FFF8FBFF"/>
      </patternFill>
    </fill>
    <fill>
      <patternFill patternType="solid">
        <fgColor rgb="FFFFF4CC"/>
      </patternFill>
    </fill>
    <fill>
      <patternFill patternType="solid">
        <fgColor rgb="FF1F7A8C"/>
      </patternFill>
    </fill>
    <fill>
      <patternFill patternType="solid">
        <fgColor rgb="FFE6F4F1"/>
      </patternFill>
    </fill>
    <fill>
      <patternFill patternType="solid">
        <fgColor rgb="FFB45309"/>
      </patternFill>
    </fill>
    <fill>
      <patternFill patternType="solid">
        <fgColor rgb="FFFFF7ED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3">
    <xf numFmtId="0" fontId="0" fillId="0" borderId="0" xfId="0"/>
    <xf numFmtId="0" fontId="3" fillId="2" borderId="0" xfId="0" applyNumberFormat="1" applyFont="1" applyFill="1" applyBorder="1" applyAlignment="1">
      <alignment horizontal="center" vertical="center" wrapText="1"/>
    </xf>
    <xf numFmtId="0" fontId="4" fillId="0" borderId="0" xfId="0" applyNumberFormat="1" applyFont="1" applyFill="1" applyBorder="1"/>
    <xf numFmtId="0" fontId="0" fillId="0" borderId="0" xfId="0" applyNumberFormat="1" applyFont="1" applyFill="1" applyBorder="1"/>
    <xf numFmtId="0" fontId="0" fillId="0" borderId="0" xfId="0" applyNumberFormat="1" applyFont="1" applyFill="1" applyBorder="1" applyAlignment="1">
      <alignment vertical="center" wrapText="1"/>
    </xf>
    <xf numFmtId="0" fontId="4" fillId="0" borderId="0" xfId="0" applyNumberFormat="1" applyFont="1" applyFill="1" applyBorder="1" applyAlignment="1">
      <alignment vertical="center" wrapText="1"/>
    </xf>
    <xf numFmtId="0" fontId="4" fillId="0" borderId="0" xfId="0" applyNumberFormat="1" applyFont="1" applyFill="1" applyBorder="1" applyAlignment="1">
      <alignment horizontal="center" vertical="center" wrapText="1"/>
    </xf>
    <xf numFmtId="0" fontId="5" fillId="0" borderId="0" xfId="0" applyNumberFormat="1" applyFont="1" applyFill="1" applyBorder="1" applyAlignment="1">
      <alignment vertical="center" wrapText="1"/>
    </xf>
    <xf numFmtId="2" fontId="0" fillId="0" borderId="0" xfId="0" applyNumberFormat="1" applyFont="1" applyFill="1" applyBorder="1"/>
    <xf numFmtId="0" fontId="8" fillId="4" borderId="0" xfId="0" applyNumberFormat="1" applyFont="1" applyFill="1" applyBorder="1"/>
    <xf numFmtId="20" fontId="8" fillId="4" borderId="0" xfId="0" applyNumberFormat="1" applyFont="1" applyFill="1" applyBorder="1"/>
    <xf numFmtId="2" fontId="8" fillId="4" borderId="0" xfId="0" applyNumberFormat="1" applyFont="1" applyFill="1" applyBorder="1"/>
    <xf numFmtId="165" fontId="3" fillId="2" borderId="0" xfId="0" applyNumberFormat="1" applyFont="1" applyFill="1" applyBorder="1" applyAlignment="1">
      <alignment horizontal="center" vertical="center" wrapText="1"/>
    </xf>
    <xf numFmtId="0" fontId="8" fillId="4" borderId="0" xfId="0" applyNumberFormat="1" applyFont="1" applyFill="1" applyBorder="1" applyAlignment="1">
      <alignment horizontal="center"/>
    </xf>
    <xf numFmtId="1" fontId="0" fillId="0" borderId="0" xfId="0" applyNumberFormat="1" applyFont="1" applyFill="1" applyBorder="1"/>
    <xf numFmtId="14" fontId="8" fillId="4" borderId="0" xfId="0" applyNumberFormat="1" applyFont="1" applyFill="1" applyBorder="1"/>
    <xf numFmtId="164" fontId="4" fillId="3" borderId="0" xfId="0" applyNumberFormat="1" applyFont="1" applyFill="1" applyBorder="1"/>
    <xf numFmtId="0" fontId="3" fillId="6" borderId="0" xfId="0" applyNumberFormat="1" applyFont="1" applyFill="1" applyBorder="1" applyAlignment="1">
      <alignment horizontal="center" vertical="center" wrapText="1"/>
    </xf>
    <xf numFmtId="166" fontId="0" fillId="0" borderId="0" xfId="0" applyNumberFormat="1" applyFont="1" applyFill="1" applyBorder="1"/>
    <xf numFmtId="167" fontId="3" fillId="2" borderId="0" xfId="0" applyNumberFormat="1" applyFont="1" applyFill="1" applyBorder="1" applyAlignment="1">
      <alignment horizontal="center"/>
    </xf>
    <xf numFmtId="0" fontId="0" fillId="0" borderId="0" xfId="0" applyNumberFormat="1" applyFont="1" applyFill="1" applyBorder="1" applyAlignment="1">
      <alignment horizontal="center"/>
    </xf>
    <xf numFmtId="166" fontId="0" fillId="0" borderId="0" xfId="0" applyNumberFormat="1" applyFont="1" applyFill="1" applyBorder="1" applyAlignment="1">
      <alignment horizontal="center"/>
    </xf>
    <xf numFmtId="168" fontId="0" fillId="0" borderId="0" xfId="0" applyNumberFormat="1" applyFont="1" applyFill="1" applyBorder="1"/>
    <xf numFmtId="0" fontId="9" fillId="5" borderId="0" xfId="0" applyNumberFormat="1" applyFont="1" applyFill="1" applyBorder="1" applyAlignment="1">
      <alignment horizontal="center"/>
    </xf>
    <xf numFmtId="0" fontId="1" fillId="2" borderId="0" xfId="0" applyNumberFormat="1" applyFont="1" applyFill="1" applyBorder="1" applyAlignment="1">
      <alignment horizontal="left" vertical="center" wrapText="1"/>
    </xf>
    <xf numFmtId="0" fontId="2" fillId="0" borderId="0" xfId="0" applyNumberFormat="1" applyFont="1" applyFill="1" applyBorder="1" applyAlignment="1">
      <alignment vertical="center" wrapText="1"/>
    </xf>
    <xf numFmtId="0" fontId="4" fillId="3" borderId="0" xfId="0" applyNumberFormat="1" applyFont="1" applyFill="1" applyBorder="1" applyAlignment="1">
      <alignment vertical="center" wrapText="1"/>
    </xf>
    <xf numFmtId="0" fontId="0" fillId="0" borderId="0" xfId="0" applyNumberFormat="1" applyFont="1" applyFill="1" applyBorder="1" applyAlignment="1">
      <alignment vertical="center" wrapText="1"/>
    </xf>
    <xf numFmtId="0" fontId="6" fillId="0" borderId="0" xfId="0" applyNumberFormat="1" applyFont="1" applyFill="1" applyBorder="1" applyAlignment="1">
      <alignment vertical="center" wrapText="1"/>
    </xf>
    <xf numFmtId="0" fontId="7" fillId="2" borderId="0" xfId="0" applyNumberFormat="1" applyFont="1" applyFill="1" applyBorder="1" applyAlignment="1">
      <alignment horizontal="left"/>
    </xf>
    <xf numFmtId="0" fontId="2" fillId="0" borderId="0" xfId="0" applyNumberFormat="1" applyFont="1" applyFill="1" applyBorder="1" applyAlignment="1">
      <alignment wrapText="1"/>
    </xf>
    <xf numFmtId="169" fontId="9" fillId="5" borderId="0" xfId="0" applyNumberFormat="1" applyFont="1" applyFill="1" applyBorder="1" applyAlignment="1">
      <alignment horizontal="center" vertical="center"/>
    </xf>
    <xf numFmtId="0" fontId="7" fillId="2" borderId="0" xfId="0" applyNumberFormat="1" applyFont="1" applyFill="1" applyBorder="1" applyAlignment="1">
      <alignment horizontal="left" wrapText="1"/>
    </xf>
    <xf numFmtId="0" fontId="10" fillId="2" borderId="0" xfId="0" applyNumberFormat="1" applyFont="1" applyFill="1" applyBorder="1" applyAlignment="1">
      <alignment horizontal="left"/>
    </xf>
    <xf numFmtId="0" fontId="3" fillId="6" borderId="0" xfId="0" applyNumberFormat="1" applyFont="1" applyFill="1" applyBorder="1" applyAlignment="1">
      <alignment horizontal="center" vertical="center" wrapText="1"/>
    </xf>
    <xf numFmtId="1" fontId="11" fillId="7" borderId="0" xfId="0" applyNumberFormat="1" applyFont="1" applyFill="1" applyBorder="1" applyAlignment="1">
      <alignment horizontal="center" vertical="center"/>
    </xf>
    <xf numFmtId="2" fontId="11" fillId="7" borderId="0" xfId="0" applyNumberFormat="1" applyFont="1" applyFill="1" applyBorder="1" applyAlignment="1">
      <alignment horizontal="center" vertical="center"/>
    </xf>
    <xf numFmtId="0" fontId="3" fillId="8" borderId="0" xfId="0" applyNumberFormat="1" applyFont="1" applyFill="1" applyBorder="1" applyAlignment="1">
      <alignment horizontal="center"/>
    </xf>
    <xf numFmtId="0" fontId="12" fillId="5" borderId="0" xfId="0" applyNumberFormat="1" applyFont="1" applyFill="1" applyBorder="1" applyAlignment="1">
      <alignment horizontal="center" vertical="center"/>
    </xf>
    <xf numFmtId="0" fontId="4" fillId="3" borderId="0" xfId="0" applyNumberFormat="1" applyFont="1" applyFill="1" applyBorder="1"/>
    <xf numFmtId="0" fontId="3" fillId="8" borderId="0" xfId="0" applyNumberFormat="1" applyFont="1" applyFill="1" applyBorder="1" applyAlignment="1">
      <alignment horizontal="center" wrapText="1"/>
    </xf>
    <xf numFmtId="0" fontId="13" fillId="9" borderId="0" xfId="0" applyNumberFormat="1" applyFont="1" applyFill="1" applyBorder="1" applyAlignment="1">
      <alignment horizontal="center" vertical="center"/>
    </xf>
    <xf numFmtId="0" fontId="0" fillId="0" borderId="0" xfId="0" applyNumberFormat="1" applyFont="1" applyFill="1" applyBorder="1" applyAlignment="1">
      <alignment wrapText="1"/>
    </xf>
  </cellXfs>
  <cellStyles count="1">
    <cellStyle name="Normal" xfId="0" builtinId="0"/>
  </cellStyles>
  <dxfs count="15">
    <dxf>
      <font>
        <b/>
        <color rgb="FF166534"/>
      </font>
      <fill>
        <patternFill patternType="solid">
          <bgColor rgb="FFE1F3E8"/>
        </patternFill>
      </fill>
    </dxf>
    <dxf>
      <font>
        <b/>
        <color rgb="FFB91C1C"/>
      </font>
      <fill>
        <patternFill patternType="solid">
          <bgColor rgb="FFFDE2E2"/>
        </patternFill>
      </fill>
    </dxf>
    <dxf>
      <font>
        <b/>
        <color rgb="FFB91C1C"/>
      </font>
      <fill>
        <patternFill patternType="solid">
          <bgColor rgb="FFFDE2E2"/>
        </patternFill>
      </fill>
    </dxf>
    <dxf>
      <font>
        <b/>
        <color rgb="FFB91C1C"/>
      </font>
      <fill>
        <patternFill patternType="solid">
          <bgColor rgb="FFFDE2E2"/>
        </patternFill>
      </fill>
    </dxf>
    <dxf>
      <font>
        <b/>
        <color rgb="FFFFFFFF"/>
      </font>
      <fill>
        <patternFill patternType="solid">
          <bgColor rgb="FF374151"/>
        </patternFill>
      </fill>
    </dxf>
    <dxf>
      <font>
        <b/>
        <color rgb="FF111827"/>
      </font>
      <fill>
        <patternFill patternType="solid">
          <bgColor rgb="FFFADADD"/>
        </patternFill>
      </fill>
    </dxf>
    <dxf>
      <font>
        <b/>
        <color rgb="FF111827"/>
      </font>
      <fill>
        <patternFill patternType="solid">
          <bgColor rgb="FFFFE5CC"/>
        </patternFill>
      </fill>
    </dxf>
    <dxf>
      <font>
        <b/>
        <color rgb="FF111827"/>
      </font>
      <fill>
        <patternFill patternType="solid">
          <bgColor rgb="FFF3F4F6"/>
        </patternFill>
      </fill>
    </dxf>
    <dxf>
      <font>
        <b/>
        <color rgb="FF111827"/>
      </font>
      <fill>
        <patternFill patternType="solid">
          <bgColor rgb="FFFFF0C2"/>
        </patternFill>
      </fill>
    </dxf>
    <dxf>
      <font>
        <b/>
        <color rgb="FF111827"/>
      </font>
      <fill>
        <patternFill patternType="solid">
          <bgColor rgb="FFD9F2F0"/>
        </patternFill>
      </fill>
    </dxf>
    <dxf>
      <font>
        <b/>
        <color rgb="FF111827"/>
      </font>
      <fill>
        <patternFill patternType="solid">
          <bgColor rgb="FFDFF5E3"/>
        </patternFill>
      </fill>
    </dxf>
    <dxf>
      <font>
        <b/>
        <color rgb="FF111827"/>
      </font>
      <fill>
        <patternFill patternType="solid">
          <bgColor rgb="FFE5E7EB"/>
        </patternFill>
      </fill>
    </dxf>
    <dxf>
      <font>
        <b/>
        <color rgb="FF111827"/>
      </font>
      <fill>
        <patternFill patternType="solid">
          <bgColor rgb="FFE9E2FF"/>
        </patternFill>
      </fill>
    </dxf>
    <dxf>
      <font>
        <b/>
        <color rgb="FF111827"/>
      </font>
      <fill>
        <patternFill patternType="solid">
          <bgColor rgb="FFDCEEFE"/>
        </patternFill>
      </fill>
    </dxf>
    <dxf>
      <font>
        <b/>
        <color rgb="FFB91C1C"/>
      </font>
      <fill>
        <patternFill patternType="solid">
          <bgColor rgb="FFFDE2E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pt-BR"/>
  <c:roundedCorners val="0"/>
  <c:style val="2"/>
  <c:chart>
    <c:title>
      <c:tx>
        <c:rich>
          <a:bodyPr/>
          <a:lstStyle/>
          <a:p>
            <a:r>
              <a:rPr lang="pt-BR"/>
              <a:t>Ocorrências por tipo — mês</a:t>
            </a:r>
          </a:p>
        </c:rich>
      </c:tx>
      <c:layout/>
      <c:overlay val="1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Quantidade no mês</c:v>
          </c:tx>
          <c:invertIfNegative val="1"/>
          <c:cat>
            <c:strRef>
              <c:f>DASHBOARD!$A$10:$A$18</c:f>
              <c:strCache>
                <c:ptCount val="9"/>
                <c:pt idx="0">
                  <c:v>Falta</c:v>
                </c:pt>
                <c:pt idx="1">
                  <c:v>Atestado</c:v>
                </c:pt>
                <c:pt idx="2">
                  <c:v>Atraso</c:v>
                </c:pt>
                <c:pt idx="3">
                  <c:v>Saída antecipada</c:v>
                </c:pt>
                <c:pt idx="4">
                  <c:v>Troca de turno</c:v>
                </c:pt>
                <c:pt idx="5">
                  <c:v>Folga extra</c:v>
                </c:pt>
                <c:pt idx="6">
                  <c:v>Férias</c:v>
                </c:pt>
                <c:pt idx="7">
                  <c:v>Licença</c:v>
                </c:pt>
                <c:pt idx="8">
                  <c:v>Treinamento</c:v>
                </c:pt>
              </c:strCache>
            </c:strRef>
          </c:cat>
          <c:val>
            <c:numRef>
              <c:f>DASHBOARD!$B$10:$B$18</c:f>
              <c:numCache>
                <c:formatCode>General</c:formatCode>
                <c:ptCount val="9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0</c:v>
                </c:pt>
                <c:pt idx="4">
                  <c:v>1</c:v>
                </c:pt>
                <c:pt idx="5">
                  <c:v>1</c:v>
                </c:pt>
                <c:pt idx="6">
                  <c:v>0</c:v>
                </c:pt>
                <c:pt idx="7">
                  <c:v>0</c:v>
                </c:pt>
                <c:pt idx="8">
                  <c:v>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81039888"/>
        <c:axId val="181041064"/>
      </c:barChart>
      <c:catAx>
        <c:axId val="181039888"/>
        <c:scaling>
          <c:orientation val="minMax"/>
        </c:scaling>
        <c:delete val="0"/>
        <c:axPos val="b"/>
        <c:majorGridlines>
          <c:spPr>
            <a:ln w="9525">
              <a:solidFill>
                <a:srgbClr val="CCCCCC"/>
              </a:solidFill>
              <a:prstDash val="dash"/>
            </a:ln>
          </c:spPr>
        </c:majorGridlines>
        <c:numFmt formatCode="General" sourceLinked="1"/>
        <c:majorTickMark val="none"/>
        <c:minorTickMark val="none"/>
        <c:tickLblPos val="nextTo"/>
        <c:crossAx val="181041064"/>
        <c:crosses val="autoZero"/>
        <c:auto val="1"/>
        <c:lblAlgn val="ctr"/>
        <c:lblOffset val="100"/>
        <c:noMultiLvlLbl val="0"/>
      </c:catAx>
      <c:valAx>
        <c:axId val="181041064"/>
        <c:scaling>
          <c:orientation val="minMax"/>
        </c:scaling>
        <c:delete val="0"/>
        <c:axPos val="l"/>
        <c:majorGridlines>
          <c:spPr>
            <a:ln w="9525">
              <a:solidFill>
                <a:srgbClr val="CCCCCC"/>
              </a:solidFill>
              <a:prstDash val="dash"/>
            </a:ln>
          </c:spPr>
        </c:majorGridlines>
        <c:numFmt formatCode="General" sourceLinked="1"/>
        <c:majorTickMark val="none"/>
        <c:minorTickMark val="none"/>
        <c:tickLblPos val="nextTo"/>
        <c:crossAx val="181039888"/>
        <c:crosses val="autoZero"/>
        <c:crossBetween val="between"/>
      </c:valAx>
    </c:plotArea>
    <c:plotVisOnly val="1"/>
    <c:dispBlanksAs val="zero"/>
    <c:showDLblsOverMax val="1"/>
  </c:chart>
  <c:spPr>
    <a:ln w="9525">
      <a:solidFill>
        <a:srgbClr val="D9D9D9"/>
      </a:solidFill>
      <a:prstDash val="solid"/>
    </a:ln>
  </c:sp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pt-BR"/>
  <c:roundedCorners val="0"/>
  <c:style val="2"/>
  <c:chart>
    <c:title>
      <c:tx>
        <c:rich>
          <a:bodyPr/>
          <a:lstStyle/>
          <a:p>
            <a:r>
              <a:rPr lang="pt-BR"/>
              <a:t>Horas planejadas — colaboradores</a:t>
            </a:r>
          </a:p>
        </c:rich>
      </c:tx>
      <c:layout/>
      <c:overlay val="1"/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v>Horas planejadas</c:v>
          </c:tx>
          <c:invertIfNegative val="1"/>
          <c:cat>
            <c:strRef>
              <c:f>DASHBOARD!$D$10:$D$17</c:f>
              <c:strCache>
                <c:ptCount val="8"/>
                <c:pt idx="0">
                  <c:v>Ana Souza</c:v>
                </c:pt>
                <c:pt idx="1">
                  <c:v>Bruno Lima</c:v>
                </c:pt>
                <c:pt idx="2">
                  <c:v>Carla Rocha</c:v>
                </c:pt>
                <c:pt idx="3">
                  <c:v>Diego Alves</c:v>
                </c:pt>
                <c:pt idx="4">
                  <c:v>Elisa Moraes</c:v>
                </c:pt>
                <c:pt idx="5">
                  <c:v>Fabio Costa</c:v>
                </c:pt>
                <c:pt idx="6">
                  <c:v>Giovana Reis</c:v>
                </c:pt>
                <c:pt idx="7">
                  <c:v>Henrique Dias</c:v>
                </c:pt>
              </c:strCache>
            </c:strRef>
          </c:cat>
          <c:val>
            <c:numRef>
              <c:f>DASHBOARD!$E$10:$E$17</c:f>
              <c:numCache>
                <c:formatCode>0.0</c:formatCode>
                <c:ptCount val="8"/>
                <c:pt idx="0">
                  <c:v>168</c:v>
                </c:pt>
                <c:pt idx="1">
                  <c:v>168</c:v>
                </c:pt>
                <c:pt idx="2">
                  <c:v>147</c:v>
                </c:pt>
                <c:pt idx="3">
                  <c:v>168</c:v>
                </c:pt>
                <c:pt idx="4">
                  <c:v>176</c:v>
                </c:pt>
                <c:pt idx="5">
                  <c:v>161</c:v>
                </c:pt>
                <c:pt idx="6">
                  <c:v>176</c:v>
                </c:pt>
                <c:pt idx="7">
                  <c:v>168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478006136"/>
        <c:axId val="478002216"/>
      </c:barChart>
      <c:catAx>
        <c:axId val="478006136"/>
        <c:scaling>
          <c:orientation val="minMax"/>
        </c:scaling>
        <c:delete val="0"/>
        <c:axPos val="l"/>
        <c:majorGridlines>
          <c:spPr>
            <a:ln w="9525">
              <a:solidFill>
                <a:srgbClr val="CCCCCC"/>
              </a:solidFill>
              <a:prstDash val="dash"/>
            </a:ln>
          </c:spPr>
        </c:majorGridlines>
        <c:numFmt formatCode="General" sourceLinked="1"/>
        <c:majorTickMark val="none"/>
        <c:minorTickMark val="none"/>
        <c:tickLblPos val="nextTo"/>
        <c:crossAx val="478002216"/>
        <c:crosses val="autoZero"/>
        <c:auto val="1"/>
        <c:lblAlgn val="ctr"/>
        <c:lblOffset val="100"/>
        <c:noMultiLvlLbl val="0"/>
      </c:catAx>
      <c:valAx>
        <c:axId val="478002216"/>
        <c:scaling>
          <c:orientation val="minMax"/>
        </c:scaling>
        <c:delete val="0"/>
        <c:axPos val="b"/>
        <c:majorGridlines>
          <c:spPr>
            <a:ln w="9525">
              <a:solidFill>
                <a:srgbClr val="CCCCCC"/>
              </a:solidFill>
              <a:prstDash val="dash"/>
            </a:ln>
          </c:spPr>
        </c:majorGridlines>
        <c:numFmt formatCode="0.0" sourceLinked="1"/>
        <c:majorTickMark val="none"/>
        <c:minorTickMark val="none"/>
        <c:tickLblPos val="nextTo"/>
        <c:crossAx val="478006136"/>
        <c:crosses val="autoZero"/>
        <c:crossBetween val="between"/>
      </c:valAx>
    </c:plotArea>
    <c:plotVisOnly val="1"/>
    <c:dispBlanksAs val="zero"/>
    <c:showDLblsOverMax val="1"/>
  </c:chart>
  <c:spPr>
    <a:ln w="9525">
      <a:solidFill>
        <a:srgbClr val="D9D9D9"/>
      </a:solidFill>
      <a:prstDash val="solid"/>
    </a:ln>
  </c:sp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pt-BR"/>
  <c:roundedCorners val="0"/>
  <c:style val="2"/>
  <c:chart>
    <c:title>
      <c:tx>
        <c:rich>
          <a:bodyPr/>
          <a:lstStyle/>
          <a:p>
            <a:r>
              <a:rPr lang="pt-BR"/>
              <a:t>Pessoas escaladas por dia</a:t>
            </a:r>
          </a:p>
        </c:rich>
      </c:tx>
      <c:layout/>
      <c:overlay val="1"/>
    </c:title>
    <c:autoTitleDeleted val="0"/>
    <c:plotArea>
      <c:layout/>
      <c:lineChart>
        <c:grouping val="standard"/>
        <c:varyColors val="1"/>
        <c:ser>
          <c:idx val="0"/>
          <c:order val="0"/>
          <c:tx>
            <c:v>Pessoas escaladas</c:v>
          </c:tx>
          <c:marker>
            <c:symbol val="none"/>
          </c:marker>
          <c:cat>
            <c:strRef>
              <c:f>DASHBOARD!$AM$28:$AM$58</c:f>
              <c:strCach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strCache>
            </c:strRef>
          </c:cat>
          <c:val>
            <c:numRef>
              <c:f>DASHBOARD!$AN$28:$AN$58</c:f>
              <c:numCache>
                <c:formatCode>General</c:formatCode>
                <c:ptCount val="31"/>
                <c:pt idx="0">
                  <c:v>5</c:v>
                </c:pt>
                <c:pt idx="1">
                  <c:v>2</c:v>
                </c:pt>
                <c:pt idx="2">
                  <c:v>5</c:v>
                </c:pt>
                <c:pt idx="3">
                  <c:v>6</c:v>
                </c:pt>
                <c:pt idx="4">
                  <c:v>6</c:v>
                </c:pt>
                <c:pt idx="5">
                  <c:v>8</c:v>
                </c:pt>
                <c:pt idx="6">
                  <c:v>8</c:v>
                </c:pt>
                <c:pt idx="7">
                  <c:v>5</c:v>
                </c:pt>
                <c:pt idx="8">
                  <c:v>2</c:v>
                </c:pt>
                <c:pt idx="9">
                  <c:v>5</c:v>
                </c:pt>
                <c:pt idx="10">
                  <c:v>6</c:v>
                </c:pt>
                <c:pt idx="11">
                  <c:v>6</c:v>
                </c:pt>
                <c:pt idx="12">
                  <c:v>8</c:v>
                </c:pt>
                <c:pt idx="13">
                  <c:v>8</c:v>
                </c:pt>
                <c:pt idx="14">
                  <c:v>5</c:v>
                </c:pt>
                <c:pt idx="15">
                  <c:v>2</c:v>
                </c:pt>
                <c:pt idx="16">
                  <c:v>5</c:v>
                </c:pt>
                <c:pt idx="17">
                  <c:v>6</c:v>
                </c:pt>
                <c:pt idx="18">
                  <c:v>6</c:v>
                </c:pt>
                <c:pt idx="19">
                  <c:v>8</c:v>
                </c:pt>
                <c:pt idx="20">
                  <c:v>8</c:v>
                </c:pt>
                <c:pt idx="21">
                  <c:v>5</c:v>
                </c:pt>
                <c:pt idx="22">
                  <c:v>2</c:v>
                </c:pt>
                <c:pt idx="23">
                  <c:v>5</c:v>
                </c:pt>
                <c:pt idx="24">
                  <c:v>6</c:v>
                </c:pt>
                <c:pt idx="25">
                  <c:v>6</c:v>
                </c:pt>
                <c:pt idx="26">
                  <c:v>8</c:v>
                </c:pt>
                <c:pt idx="27">
                  <c:v>8</c:v>
                </c:pt>
                <c:pt idx="28">
                  <c:v>5</c:v>
                </c:pt>
                <c:pt idx="29">
                  <c:v>2</c:v>
                </c:pt>
                <c:pt idx="30">
                  <c:v>5</c:v>
                </c:pt>
              </c:numCache>
            </c:numRef>
          </c: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78000648"/>
        <c:axId val="477999864"/>
      </c:lineChart>
      <c:catAx>
        <c:axId val="478000648"/>
        <c:scaling>
          <c:orientation val="minMax"/>
        </c:scaling>
        <c:delete val="0"/>
        <c:axPos val="b"/>
        <c:majorGridlines>
          <c:spPr>
            <a:ln w="9525">
              <a:solidFill>
                <a:srgbClr val="CCCCCC"/>
              </a:solidFill>
              <a:prstDash val="dash"/>
            </a:ln>
          </c:spPr>
        </c:majorGridlines>
        <c:numFmt formatCode="General" sourceLinked="1"/>
        <c:majorTickMark val="none"/>
        <c:minorTickMark val="none"/>
        <c:tickLblPos val="nextTo"/>
        <c:crossAx val="477999864"/>
        <c:crosses val="autoZero"/>
        <c:auto val="1"/>
        <c:lblAlgn val="ctr"/>
        <c:lblOffset val="100"/>
        <c:noMultiLvlLbl val="0"/>
      </c:catAx>
      <c:valAx>
        <c:axId val="477999864"/>
        <c:scaling>
          <c:orientation val="minMax"/>
        </c:scaling>
        <c:delete val="0"/>
        <c:axPos val="l"/>
        <c:majorGridlines>
          <c:spPr>
            <a:ln w="9525">
              <a:solidFill>
                <a:srgbClr val="CCCCCC"/>
              </a:solidFill>
              <a:prstDash val="dash"/>
            </a:ln>
          </c:spPr>
        </c:majorGridlines>
        <c:numFmt formatCode="General" sourceLinked="1"/>
        <c:majorTickMark val="none"/>
        <c:minorTickMark val="none"/>
        <c:tickLblPos val="nextTo"/>
        <c:crossAx val="478000648"/>
        <c:crosses val="autoZero"/>
        <c:crossBetween val="between"/>
      </c:valAx>
    </c:plotArea>
    <c:plotVisOnly val="1"/>
    <c:dispBlanksAs val="zero"/>
    <c:showDLblsOverMax val="1"/>
  </c:chart>
  <c:spPr>
    <a:ln w="9525">
      <a:solidFill>
        <a:srgbClr val="D9D9D9"/>
      </a:solidFill>
      <a:prstDash val="solid"/>
    </a:ln>
  </c:sp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0</xdr:colOff>
      <xdr:row>7</xdr:row>
      <xdr:rowOff>0</xdr:rowOff>
    </xdr:from>
    <xdr:to>
      <xdr:col>17</xdr:col>
      <xdr:colOff>0</xdr:colOff>
      <xdr:row>20</xdr:row>
      <xdr:rowOff>0</xdr:rowOff>
    </xdr:to>
    <xdr:graphicFrame macro="">
      <xdr:nvGraphicFramePr>
        <xdr:cNvPr id="2" name="Chart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9</xdr:col>
      <xdr:colOff>0</xdr:colOff>
      <xdr:row>21</xdr:row>
      <xdr:rowOff>0</xdr:rowOff>
    </xdr:from>
    <xdr:to>
      <xdr:col>17</xdr:col>
      <xdr:colOff>0</xdr:colOff>
      <xdr:row>37</xdr:row>
      <xdr:rowOff>0</xdr:rowOff>
    </xdr:to>
    <xdr:graphicFrame macro="">
      <xdr:nvGraphicFramePr>
        <xdr:cNvPr id="3" name="Chart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0</xdr:colOff>
      <xdr:row>26</xdr:row>
      <xdr:rowOff>0</xdr:rowOff>
    </xdr:from>
    <xdr:to>
      <xdr:col>9</xdr:col>
      <xdr:colOff>0</xdr:colOff>
      <xdr:row>39</xdr:row>
      <xdr:rowOff>0</xdr:rowOff>
    </xdr:to>
    <xdr:graphicFrame macro="">
      <xdr:nvGraphicFramePr>
        <xdr:cNvPr id="4" name="Chart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id="1" name="TblColaboradores" displayName="TblColaboradores" ref="A4:J44" totalsRowShown="0">
  <tableColumns count="10">
    <tableColumn id="1" name="ID"/>
    <tableColumn id="2" name="Colaborador"/>
    <tableColumn id="3" name="Setor"/>
    <tableColumn id="4" name="Função"/>
    <tableColumn id="5" name="Turno base"/>
    <tableColumn id="6" name="Carga semanal ref. (h)"/>
    <tableColumn id="7" name="Gestor"/>
    <tableColumn id="8" name="Status"/>
    <tableColumn id="9" name="Observações"/>
    <tableColumn id="10" name="Check ID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blOcorrencias" displayName="TblOcorrencias" ref="A4:M204" totalsRowShown="0">
  <tableColumns count="13">
    <tableColumn id="1" name="ID"/>
    <tableColumn id="2" name="Data"/>
    <tableColumn id="3" name="Colaborador"/>
    <tableColumn id="4" name="Tipo"/>
    <tableColumn id="5" name="Turno previsto"/>
    <tableColumn id="6" name="Horas/Qtde"/>
    <tableColumn id="7" name="Justificada?"/>
    <tableColumn id="8" name="Substituto"/>
    <tableColumn id="9" name="Status"/>
    <tableColumn id="10" name="Responsável"/>
    <tableColumn id="11" name="Observação"/>
    <tableColumn id="12" name="Evidência/Protocolo"/>
    <tableColumn id="13" name="Check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58"/>
  <sheetViews>
    <sheetView showGridLines="0" tabSelected="1" workbookViewId="0">
      <selection sqref="A1:L1"/>
    </sheetView>
  </sheetViews>
  <sheetFormatPr defaultRowHeight="14.25"/>
  <cols>
    <col min="1" max="1" width="22" customWidth="1"/>
    <col min="2" max="3" width="13" customWidth="1"/>
    <col min="4" max="4" width="22" customWidth="1"/>
    <col min="5" max="6" width="13" customWidth="1"/>
    <col min="7" max="8" width="17" customWidth="1"/>
    <col min="9" max="12" width="13" customWidth="1"/>
  </cols>
  <sheetData>
    <row r="1" spans="1:12" ht="21.75">
      <c r="A1" s="33" t="s">
        <v>171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</row>
    <row r="2" spans="1:12" ht="15">
      <c r="A2" t="s">
        <v>172</v>
      </c>
      <c r="B2" s="16">
        <f>ESCALA_MENSAL!B2</f>
        <v>46235</v>
      </c>
    </row>
    <row r="4" spans="1:12" ht="15">
      <c r="A4" s="34" t="s">
        <v>173</v>
      </c>
      <c r="B4" s="34"/>
      <c r="C4" s="34" t="s">
        <v>107</v>
      </c>
      <c r="D4" s="34"/>
      <c r="E4" s="34" t="s">
        <v>174</v>
      </c>
      <c r="F4" s="34"/>
      <c r="G4" s="34" t="s">
        <v>175</v>
      </c>
      <c r="H4" s="34"/>
      <c r="I4" s="34" t="s">
        <v>176</v>
      </c>
      <c r="J4" s="34"/>
      <c r="K4" s="34" t="s">
        <v>177</v>
      </c>
      <c r="L4" s="34"/>
    </row>
    <row r="5" spans="1:12">
      <c r="A5" s="35">
        <f>COUNTIF(COLABORADORES!H5:H44,"Ativo")</f>
        <v>8</v>
      </c>
      <c r="B5" s="35"/>
      <c r="C5" s="36">
        <f>SUM(ESCALA_MENSAL!AJ6:AJ45)</f>
        <v>1332</v>
      </c>
      <c r="D5" s="36"/>
      <c r="E5" s="35">
        <f>SUM(ESCALA_MENSAL!AH6:AH45)</f>
        <v>76</v>
      </c>
      <c r="F5" s="35"/>
      <c r="G5" s="35">
        <f>COUNTIFS(OCORRENCIAS!B5:B204,"&gt;="&amp;$B$2,OCORRENCIAS!B5:B204,"&lt;="&amp;EOMONTH($B$2,0),OCORRENCIAS!D5:D204,"Falta")</f>
        <v>1</v>
      </c>
      <c r="H5" s="35"/>
      <c r="I5" s="35">
        <f>COUNTIFS(OCORRENCIAS!B5:B204,"&gt;="&amp;$B$2,OCORRENCIAS!B5:B204,"&lt;="&amp;EOMONTH($B$2,0),OCORRENCIAS!D5:D204,"Atestado")</f>
        <v>1</v>
      </c>
      <c r="J5" s="35"/>
      <c r="K5" s="35">
        <f>COUNTIFS(OCORRENCIAS!B5:B204,"&gt;="&amp;$B$2,OCORRENCIAS!B5:B204,"&lt;="&amp;EOMONTH($B$2,0),OCORRENCIAS!D5:D204,"Troca de turno")</f>
        <v>1</v>
      </c>
      <c r="L5" s="35"/>
    </row>
    <row r="6" spans="1:12">
      <c r="A6" s="35"/>
      <c r="B6" s="35"/>
      <c r="C6" s="36"/>
      <c r="D6" s="36"/>
      <c r="E6" s="35"/>
      <c r="F6" s="35"/>
      <c r="G6" s="35"/>
      <c r="H6" s="35"/>
      <c r="I6" s="35"/>
      <c r="J6" s="35"/>
      <c r="K6" s="35"/>
      <c r="L6" s="35"/>
    </row>
    <row r="9" spans="1:12" ht="30">
      <c r="A9" s="1" t="s">
        <v>178</v>
      </c>
      <c r="B9" s="1" t="s">
        <v>179</v>
      </c>
      <c r="D9" s="1" t="s">
        <v>57</v>
      </c>
      <c r="E9" s="1" t="s">
        <v>107</v>
      </c>
      <c r="G9" s="37" t="s">
        <v>180</v>
      </c>
      <c r="H9" s="37"/>
    </row>
    <row r="10" spans="1:12">
      <c r="A10" s="3" t="s">
        <v>118</v>
      </c>
      <c r="B10" s="3">
        <f>COUNTIFS(OCORRENCIAS!$B$5:$B$204,"&gt;="&amp;$B$2,OCORRENCIAS!$B$5:$B$204,"&lt;="&amp;EOMONTH($B$2,0),OCORRENCIAS!$D$5:$D$204,A10)</f>
        <v>1</v>
      </c>
      <c r="D10" s="3" t="str">
        <f>ESCALA_MENSAL!A6</f>
        <v>Ana Souza</v>
      </c>
      <c r="E10" s="18">
        <f>ESCALA_MENSAL!AJ6</f>
        <v>168</v>
      </c>
      <c r="G10" s="38">
        <f>COUNTIFS(OCORRENCIAS!B5:B204,"&gt;="&amp;$B$2,OCORRENCIAS!B5:B204,"&lt;="&amp;EOMONTH($B$2,0),OCORRENCIAS!I5:I204,"Aberta")</f>
        <v>1</v>
      </c>
      <c r="H10" s="38"/>
    </row>
    <row r="11" spans="1:12">
      <c r="A11" s="3" t="s">
        <v>122</v>
      </c>
      <c r="B11" s="3">
        <f>COUNTIFS(OCORRENCIAS!$B$5:$B$204,"&gt;="&amp;$B$2,OCORRENCIAS!$B$5:$B$204,"&lt;="&amp;EOMONTH($B$2,0),OCORRENCIAS!$D$5:$D$204,A11)</f>
        <v>1</v>
      </c>
      <c r="D11" s="3" t="str">
        <f>ESCALA_MENSAL!A7</f>
        <v>Bruno Lima</v>
      </c>
      <c r="E11" s="18">
        <f>ESCALA_MENSAL!AJ7</f>
        <v>168</v>
      </c>
      <c r="G11" s="38"/>
      <c r="H11" s="38"/>
    </row>
    <row r="12" spans="1:12">
      <c r="A12" s="3" t="s">
        <v>127</v>
      </c>
      <c r="B12" s="3">
        <f>COUNTIFS(OCORRENCIAS!$B$5:$B$204,"&gt;="&amp;$B$2,OCORRENCIAS!$B$5:$B$204,"&lt;="&amp;EOMONTH($B$2,0),OCORRENCIAS!$D$5:$D$204,A12)</f>
        <v>1</v>
      </c>
      <c r="D12" s="3" t="str">
        <f>ESCALA_MENSAL!A8</f>
        <v>Carla Rocha</v>
      </c>
      <c r="E12" s="18">
        <f>ESCALA_MENSAL!AJ8</f>
        <v>147</v>
      </c>
      <c r="G12" s="38"/>
      <c r="H12" s="38"/>
    </row>
    <row r="13" spans="1:12">
      <c r="A13" s="3" t="s">
        <v>130</v>
      </c>
      <c r="B13" s="3">
        <f>COUNTIFS(OCORRENCIAS!$B$5:$B$204,"&gt;="&amp;$B$2,OCORRENCIAS!$B$5:$B$204,"&lt;="&amp;EOMONTH($B$2,0),OCORRENCIAS!$D$5:$D$204,A13)</f>
        <v>0</v>
      </c>
      <c r="D13" s="3" t="str">
        <f>ESCALA_MENSAL!A9</f>
        <v>Diego Alves</v>
      </c>
      <c r="E13" s="18">
        <f>ESCALA_MENSAL!AJ9</f>
        <v>168</v>
      </c>
    </row>
    <row r="14" spans="1:12" ht="15">
      <c r="A14" s="3" t="s">
        <v>133</v>
      </c>
      <c r="B14" s="3">
        <f>COUNTIFS(OCORRENCIAS!$B$5:$B$204,"&gt;="&amp;$B$2,OCORRENCIAS!$B$5:$B$204,"&lt;="&amp;EOMONTH($B$2,0),OCORRENCIAS!$D$5:$D$204,A14)</f>
        <v>1</v>
      </c>
      <c r="D14" s="3" t="str">
        <f>ESCALA_MENSAL!A10</f>
        <v>Elisa Moraes</v>
      </c>
      <c r="E14" s="18">
        <f>ESCALA_MENSAL!AJ10</f>
        <v>176</v>
      </c>
      <c r="G14" s="40" t="s">
        <v>181</v>
      </c>
      <c r="H14" s="40"/>
    </row>
    <row r="15" spans="1:12">
      <c r="A15" s="3" t="s">
        <v>136</v>
      </c>
      <c r="B15" s="3">
        <f>COUNTIFS(OCORRENCIAS!$B$5:$B$204,"&gt;="&amp;$B$2,OCORRENCIAS!$B$5:$B$204,"&lt;="&amp;EOMONTH($B$2,0),OCORRENCIAS!$D$5:$D$204,A15)</f>
        <v>1</v>
      </c>
      <c r="D15" s="3" t="str">
        <f>ESCALA_MENSAL!A11</f>
        <v>Fabio Costa</v>
      </c>
      <c r="E15" s="18">
        <f>ESCALA_MENSAL!AJ11</f>
        <v>161</v>
      </c>
      <c r="G15" s="41">
        <f>COUNTIFS(B22:AF22,"&lt;&gt;",B23:AF23,"&lt;"&amp;LISTAS!$Q$4)</f>
        <v>5</v>
      </c>
      <c r="H15" s="41"/>
    </row>
    <row r="16" spans="1:12">
      <c r="A16" s="3" t="s">
        <v>137</v>
      </c>
      <c r="B16" s="3">
        <f>COUNTIFS(OCORRENCIAS!$B$5:$B$204,"&gt;="&amp;$B$2,OCORRENCIAS!$B$5:$B$204,"&lt;="&amp;EOMONTH($B$2,0),OCORRENCIAS!$D$5:$D$204,A16)</f>
        <v>0</v>
      </c>
      <c r="D16" s="3" t="str">
        <f>ESCALA_MENSAL!A12</f>
        <v>Giovana Reis</v>
      </c>
      <c r="E16" s="18">
        <f>ESCALA_MENSAL!AJ12</f>
        <v>176</v>
      </c>
      <c r="G16" s="41"/>
      <c r="H16" s="41"/>
    </row>
    <row r="17" spans="1:40">
      <c r="A17" s="3" t="s">
        <v>139</v>
      </c>
      <c r="B17" s="3">
        <f>COUNTIFS(OCORRENCIAS!$B$5:$B$204,"&gt;="&amp;$B$2,OCORRENCIAS!$B$5:$B$204,"&lt;="&amp;EOMONTH($B$2,0),OCORRENCIAS!$D$5:$D$204,A17)</f>
        <v>0</v>
      </c>
      <c r="D17" s="3" t="str">
        <f>ESCALA_MENSAL!A13</f>
        <v>Henrique Dias</v>
      </c>
      <c r="E17" s="18">
        <f>ESCALA_MENSAL!AJ13</f>
        <v>168</v>
      </c>
      <c r="G17" s="41"/>
      <c r="H17" s="41"/>
    </row>
    <row r="18" spans="1:40">
      <c r="A18" s="3" t="s">
        <v>135</v>
      </c>
      <c r="B18" s="3">
        <f>COUNTIFS(OCORRENCIAS!$B$5:$B$204,"&gt;="&amp;$B$2,OCORRENCIAS!$B$5:$B$204,"&lt;="&amp;EOMONTH($B$2,0),OCORRENCIAS!$D$5:$D$204,A18)</f>
        <v>1</v>
      </c>
    </row>
    <row r="21" spans="1:40" ht="15">
      <c r="A21" s="39" t="s">
        <v>182</v>
      </c>
      <c r="B21" s="39"/>
      <c r="C21" s="39"/>
      <c r="D21" s="39"/>
      <c r="E21" s="39"/>
      <c r="F21" s="39"/>
      <c r="G21" s="39"/>
      <c r="H21" s="39"/>
      <c r="I21" s="39"/>
      <c r="J21" s="39"/>
      <c r="K21" s="39"/>
      <c r="L21" s="39"/>
      <c r="M21" s="39"/>
      <c r="N21" s="39"/>
      <c r="O21" s="39"/>
      <c r="P21" s="39"/>
      <c r="Q21" s="39"/>
      <c r="R21" s="39"/>
      <c r="S21" s="39"/>
      <c r="T21" s="39"/>
      <c r="U21" s="39"/>
      <c r="V21" s="39"/>
      <c r="W21" s="39"/>
      <c r="X21" s="39"/>
      <c r="Y21" s="39"/>
      <c r="Z21" s="39"/>
      <c r="AA21" s="39"/>
      <c r="AB21" s="39"/>
      <c r="AC21" s="39"/>
      <c r="AD21" s="39"/>
      <c r="AE21" s="39"/>
      <c r="AF21" s="39"/>
    </row>
    <row r="22" spans="1:40" ht="15">
      <c r="A22" s="17" t="s">
        <v>183</v>
      </c>
      <c r="B22" s="19">
        <f>ESCALA_MENSAL!B5</f>
        <v>46235</v>
      </c>
      <c r="C22" s="19">
        <f>ESCALA_MENSAL!C5</f>
        <v>46236</v>
      </c>
      <c r="D22" s="19">
        <f>ESCALA_MENSAL!D5</f>
        <v>46237</v>
      </c>
      <c r="E22" s="19">
        <f>ESCALA_MENSAL!E5</f>
        <v>46238</v>
      </c>
      <c r="F22" s="19">
        <f>ESCALA_MENSAL!F5</f>
        <v>46239</v>
      </c>
      <c r="G22" s="19">
        <f>ESCALA_MENSAL!G5</f>
        <v>46240</v>
      </c>
      <c r="H22" s="19">
        <f>ESCALA_MENSAL!H5</f>
        <v>46241</v>
      </c>
      <c r="I22" s="19">
        <f>ESCALA_MENSAL!I5</f>
        <v>46242</v>
      </c>
      <c r="J22" s="19">
        <f>ESCALA_MENSAL!J5</f>
        <v>46243</v>
      </c>
      <c r="K22" s="19">
        <f>ESCALA_MENSAL!K5</f>
        <v>46244</v>
      </c>
      <c r="L22" s="19">
        <f>ESCALA_MENSAL!L5</f>
        <v>46245</v>
      </c>
      <c r="M22" s="19">
        <f>ESCALA_MENSAL!M5</f>
        <v>46246</v>
      </c>
      <c r="N22" s="19">
        <f>ESCALA_MENSAL!N5</f>
        <v>46247</v>
      </c>
      <c r="O22" s="19">
        <f>ESCALA_MENSAL!O5</f>
        <v>46248</v>
      </c>
      <c r="P22" s="19">
        <f>ESCALA_MENSAL!P5</f>
        <v>46249</v>
      </c>
      <c r="Q22" s="19">
        <f>ESCALA_MENSAL!Q5</f>
        <v>46250</v>
      </c>
      <c r="R22" s="19">
        <f>ESCALA_MENSAL!R5</f>
        <v>46251</v>
      </c>
      <c r="S22" s="19">
        <f>ESCALA_MENSAL!S5</f>
        <v>46252</v>
      </c>
      <c r="T22" s="19">
        <f>ESCALA_MENSAL!T5</f>
        <v>46253</v>
      </c>
      <c r="U22" s="19">
        <f>ESCALA_MENSAL!U5</f>
        <v>46254</v>
      </c>
      <c r="V22" s="19">
        <f>ESCALA_MENSAL!V5</f>
        <v>46255</v>
      </c>
      <c r="W22" s="19">
        <f>ESCALA_MENSAL!W5</f>
        <v>46256</v>
      </c>
      <c r="X22" s="19">
        <f>ESCALA_MENSAL!X5</f>
        <v>46257</v>
      </c>
      <c r="Y22" s="19">
        <f>ESCALA_MENSAL!Y5</f>
        <v>46258</v>
      </c>
      <c r="Z22" s="19">
        <f>ESCALA_MENSAL!Z5</f>
        <v>46259</v>
      </c>
      <c r="AA22" s="19">
        <f>ESCALA_MENSAL!AA5</f>
        <v>46260</v>
      </c>
      <c r="AB22" s="19">
        <f>ESCALA_MENSAL!AB5</f>
        <v>46261</v>
      </c>
      <c r="AC22" s="19">
        <f>ESCALA_MENSAL!AC5</f>
        <v>46262</v>
      </c>
      <c r="AD22" s="19">
        <f>ESCALA_MENSAL!AD5</f>
        <v>46263</v>
      </c>
      <c r="AE22" s="19">
        <f>ESCALA_MENSAL!AE5</f>
        <v>46264</v>
      </c>
      <c r="AF22" s="19">
        <f>ESCALA_MENSAL!AF5</f>
        <v>46265</v>
      </c>
    </row>
    <row r="23" spans="1:40" ht="15">
      <c r="A23" s="17" t="s">
        <v>184</v>
      </c>
      <c r="B23" s="20">
        <f>COUNTIF(ESCALA_MENSAL!B$6:B$45,"M")+COUNTIF(ESCALA_MENSAL!B$6:B$45,"T")+COUNTIF(ESCALA_MENSAL!B$6:B$45,"N")+COUNTIF(ESCALA_MENSAL!B$6:B$45,"C")+COUNTIF(ESCALA_MENSAL!B$6:B$45,"HOME")+COUNTIF(ESCALA_MENSAL!B$6:B$45,"TRN")</f>
        <v>5</v>
      </c>
      <c r="C23" s="20">
        <f>COUNTIF(ESCALA_MENSAL!C$6:C$45,"M")+COUNTIF(ESCALA_MENSAL!C$6:C$45,"T")+COUNTIF(ESCALA_MENSAL!C$6:C$45,"N")+COUNTIF(ESCALA_MENSAL!C$6:C$45,"C")+COUNTIF(ESCALA_MENSAL!C$6:C$45,"HOME")+COUNTIF(ESCALA_MENSAL!C$6:C$45,"TRN")</f>
        <v>2</v>
      </c>
      <c r="D23" s="20">
        <f>COUNTIF(ESCALA_MENSAL!D$6:D$45,"M")+COUNTIF(ESCALA_MENSAL!D$6:D$45,"T")+COUNTIF(ESCALA_MENSAL!D$6:D$45,"N")+COUNTIF(ESCALA_MENSAL!D$6:D$45,"C")+COUNTIF(ESCALA_MENSAL!D$6:D$45,"HOME")+COUNTIF(ESCALA_MENSAL!D$6:D$45,"TRN")</f>
        <v>5</v>
      </c>
      <c r="E23" s="20">
        <f>COUNTIF(ESCALA_MENSAL!E$6:E$45,"M")+COUNTIF(ESCALA_MENSAL!E$6:E$45,"T")+COUNTIF(ESCALA_MENSAL!E$6:E$45,"N")+COUNTIF(ESCALA_MENSAL!E$6:E$45,"C")+COUNTIF(ESCALA_MENSAL!E$6:E$45,"HOME")+COUNTIF(ESCALA_MENSAL!E$6:E$45,"TRN")</f>
        <v>6</v>
      </c>
      <c r="F23" s="20">
        <f>COUNTIF(ESCALA_MENSAL!F$6:F$45,"M")+COUNTIF(ESCALA_MENSAL!F$6:F$45,"T")+COUNTIF(ESCALA_MENSAL!F$6:F$45,"N")+COUNTIF(ESCALA_MENSAL!F$6:F$45,"C")+COUNTIF(ESCALA_MENSAL!F$6:F$45,"HOME")+COUNTIF(ESCALA_MENSAL!F$6:F$45,"TRN")</f>
        <v>6</v>
      </c>
      <c r="G23" s="20">
        <f>COUNTIF(ESCALA_MENSAL!G$6:G$45,"M")+COUNTIF(ESCALA_MENSAL!G$6:G$45,"T")+COUNTIF(ESCALA_MENSAL!G$6:G$45,"N")+COUNTIF(ESCALA_MENSAL!G$6:G$45,"C")+COUNTIF(ESCALA_MENSAL!G$6:G$45,"HOME")+COUNTIF(ESCALA_MENSAL!G$6:G$45,"TRN")</f>
        <v>8</v>
      </c>
      <c r="H23" s="20">
        <f>COUNTIF(ESCALA_MENSAL!H$6:H$45,"M")+COUNTIF(ESCALA_MENSAL!H$6:H$45,"T")+COUNTIF(ESCALA_MENSAL!H$6:H$45,"N")+COUNTIF(ESCALA_MENSAL!H$6:H$45,"C")+COUNTIF(ESCALA_MENSAL!H$6:H$45,"HOME")+COUNTIF(ESCALA_MENSAL!H$6:H$45,"TRN")</f>
        <v>8</v>
      </c>
      <c r="I23" s="20">
        <f>COUNTIF(ESCALA_MENSAL!I$6:I$45,"M")+COUNTIF(ESCALA_MENSAL!I$6:I$45,"T")+COUNTIF(ESCALA_MENSAL!I$6:I$45,"N")+COUNTIF(ESCALA_MENSAL!I$6:I$45,"C")+COUNTIF(ESCALA_MENSAL!I$6:I$45,"HOME")+COUNTIF(ESCALA_MENSAL!I$6:I$45,"TRN")</f>
        <v>5</v>
      </c>
      <c r="J23" s="20">
        <f>COUNTIF(ESCALA_MENSAL!J$6:J$45,"M")+COUNTIF(ESCALA_MENSAL!J$6:J$45,"T")+COUNTIF(ESCALA_MENSAL!J$6:J$45,"N")+COUNTIF(ESCALA_MENSAL!J$6:J$45,"C")+COUNTIF(ESCALA_MENSAL!J$6:J$45,"HOME")+COUNTIF(ESCALA_MENSAL!J$6:J$45,"TRN")</f>
        <v>2</v>
      </c>
      <c r="K23" s="20">
        <f>COUNTIF(ESCALA_MENSAL!K$6:K$45,"M")+COUNTIF(ESCALA_MENSAL!K$6:K$45,"T")+COUNTIF(ESCALA_MENSAL!K$6:K$45,"N")+COUNTIF(ESCALA_MENSAL!K$6:K$45,"C")+COUNTIF(ESCALA_MENSAL!K$6:K$45,"HOME")+COUNTIF(ESCALA_MENSAL!K$6:K$45,"TRN")</f>
        <v>5</v>
      </c>
      <c r="L23" s="20">
        <f>COUNTIF(ESCALA_MENSAL!L$6:L$45,"M")+COUNTIF(ESCALA_MENSAL!L$6:L$45,"T")+COUNTIF(ESCALA_MENSAL!L$6:L$45,"N")+COUNTIF(ESCALA_MENSAL!L$6:L$45,"C")+COUNTIF(ESCALA_MENSAL!L$6:L$45,"HOME")+COUNTIF(ESCALA_MENSAL!L$6:L$45,"TRN")</f>
        <v>6</v>
      </c>
      <c r="M23" s="20">
        <f>COUNTIF(ESCALA_MENSAL!M$6:M$45,"M")+COUNTIF(ESCALA_MENSAL!M$6:M$45,"T")+COUNTIF(ESCALA_MENSAL!M$6:M$45,"N")+COUNTIF(ESCALA_MENSAL!M$6:M$45,"C")+COUNTIF(ESCALA_MENSAL!M$6:M$45,"HOME")+COUNTIF(ESCALA_MENSAL!M$6:M$45,"TRN")</f>
        <v>6</v>
      </c>
      <c r="N23" s="20">
        <f>COUNTIF(ESCALA_MENSAL!N$6:N$45,"M")+COUNTIF(ESCALA_MENSAL!N$6:N$45,"T")+COUNTIF(ESCALA_MENSAL!N$6:N$45,"N")+COUNTIF(ESCALA_MENSAL!N$6:N$45,"C")+COUNTIF(ESCALA_MENSAL!N$6:N$45,"HOME")+COUNTIF(ESCALA_MENSAL!N$6:N$45,"TRN")</f>
        <v>8</v>
      </c>
      <c r="O23" s="20">
        <f>COUNTIF(ESCALA_MENSAL!O$6:O$45,"M")+COUNTIF(ESCALA_MENSAL!O$6:O$45,"T")+COUNTIF(ESCALA_MENSAL!O$6:O$45,"N")+COUNTIF(ESCALA_MENSAL!O$6:O$45,"C")+COUNTIF(ESCALA_MENSAL!O$6:O$45,"HOME")+COUNTIF(ESCALA_MENSAL!O$6:O$45,"TRN")</f>
        <v>8</v>
      </c>
      <c r="P23" s="20">
        <f>COUNTIF(ESCALA_MENSAL!P$6:P$45,"M")+COUNTIF(ESCALA_MENSAL!P$6:P$45,"T")+COUNTIF(ESCALA_MENSAL!P$6:P$45,"N")+COUNTIF(ESCALA_MENSAL!P$6:P$45,"C")+COUNTIF(ESCALA_MENSAL!P$6:P$45,"HOME")+COUNTIF(ESCALA_MENSAL!P$6:P$45,"TRN")</f>
        <v>5</v>
      </c>
      <c r="Q23" s="20">
        <f>COUNTIF(ESCALA_MENSAL!Q$6:Q$45,"M")+COUNTIF(ESCALA_MENSAL!Q$6:Q$45,"T")+COUNTIF(ESCALA_MENSAL!Q$6:Q$45,"N")+COUNTIF(ESCALA_MENSAL!Q$6:Q$45,"C")+COUNTIF(ESCALA_MENSAL!Q$6:Q$45,"HOME")+COUNTIF(ESCALA_MENSAL!Q$6:Q$45,"TRN")</f>
        <v>2</v>
      </c>
      <c r="R23" s="20">
        <f>COUNTIF(ESCALA_MENSAL!R$6:R$45,"M")+COUNTIF(ESCALA_MENSAL!R$6:R$45,"T")+COUNTIF(ESCALA_MENSAL!R$6:R$45,"N")+COUNTIF(ESCALA_MENSAL!R$6:R$45,"C")+COUNTIF(ESCALA_MENSAL!R$6:R$45,"HOME")+COUNTIF(ESCALA_MENSAL!R$6:R$45,"TRN")</f>
        <v>5</v>
      </c>
      <c r="S23" s="20">
        <f>COUNTIF(ESCALA_MENSAL!S$6:S$45,"M")+COUNTIF(ESCALA_MENSAL!S$6:S$45,"T")+COUNTIF(ESCALA_MENSAL!S$6:S$45,"N")+COUNTIF(ESCALA_MENSAL!S$6:S$45,"C")+COUNTIF(ESCALA_MENSAL!S$6:S$45,"HOME")+COUNTIF(ESCALA_MENSAL!S$6:S$45,"TRN")</f>
        <v>6</v>
      </c>
      <c r="T23" s="20">
        <f>COUNTIF(ESCALA_MENSAL!T$6:T$45,"M")+COUNTIF(ESCALA_MENSAL!T$6:T$45,"T")+COUNTIF(ESCALA_MENSAL!T$6:T$45,"N")+COUNTIF(ESCALA_MENSAL!T$6:T$45,"C")+COUNTIF(ESCALA_MENSAL!T$6:T$45,"HOME")+COUNTIF(ESCALA_MENSAL!T$6:T$45,"TRN")</f>
        <v>6</v>
      </c>
      <c r="U23" s="20">
        <f>COUNTIF(ESCALA_MENSAL!U$6:U$45,"M")+COUNTIF(ESCALA_MENSAL!U$6:U$45,"T")+COUNTIF(ESCALA_MENSAL!U$6:U$45,"N")+COUNTIF(ESCALA_MENSAL!U$6:U$45,"C")+COUNTIF(ESCALA_MENSAL!U$6:U$45,"HOME")+COUNTIF(ESCALA_MENSAL!U$6:U$45,"TRN")</f>
        <v>8</v>
      </c>
      <c r="V23" s="20">
        <f>COUNTIF(ESCALA_MENSAL!V$6:V$45,"M")+COUNTIF(ESCALA_MENSAL!V$6:V$45,"T")+COUNTIF(ESCALA_MENSAL!V$6:V$45,"N")+COUNTIF(ESCALA_MENSAL!V$6:V$45,"C")+COUNTIF(ESCALA_MENSAL!V$6:V$45,"HOME")+COUNTIF(ESCALA_MENSAL!V$6:V$45,"TRN")</f>
        <v>8</v>
      </c>
      <c r="W23" s="20">
        <f>COUNTIF(ESCALA_MENSAL!W$6:W$45,"M")+COUNTIF(ESCALA_MENSAL!W$6:W$45,"T")+COUNTIF(ESCALA_MENSAL!W$6:W$45,"N")+COUNTIF(ESCALA_MENSAL!W$6:W$45,"C")+COUNTIF(ESCALA_MENSAL!W$6:W$45,"HOME")+COUNTIF(ESCALA_MENSAL!W$6:W$45,"TRN")</f>
        <v>5</v>
      </c>
      <c r="X23" s="20">
        <f>COUNTIF(ESCALA_MENSAL!X$6:X$45,"M")+COUNTIF(ESCALA_MENSAL!X$6:X$45,"T")+COUNTIF(ESCALA_MENSAL!X$6:X$45,"N")+COUNTIF(ESCALA_MENSAL!X$6:X$45,"C")+COUNTIF(ESCALA_MENSAL!X$6:X$45,"HOME")+COUNTIF(ESCALA_MENSAL!X$6:X$45,"TRN")</f>
        <v>2</v>
      </c>
      <c r="Y23" s="20">
        <f>COUNTIF(ESCALA_MENSAL!Y$6:Y$45,"M")+COUNTIF(ESCALA_MENSAL!Y$6:Y$45,"T")+COUNTIF(ESCALA_MENSAL!Y$6:Y$45,"N")+COUNTIF(ESCALA_MENSAL!Y$6:Y$45,"C")+COUNTIF(ESCALA_MENSAL!Y$6:Y$45,"HOME")+COUNTIF(ESCALA_MENSAL!Y$6:Y$45,"TRN")</f>
        <v>5</v>
      </c>
      <c r="Z23" s="20">
        <f>COUNTIF(ESCALA_MENSAL!Z$6:Z$45,"M")+COUNTIF(ESCALA_MENSAL!Z$6:Z$45,"T")+COUNTIF(ESCALA_MENSAL!Z$6:Z$45,"N")+COUNTIF(ESCALA_MENSAL!Z$6:Z$45,"C")+COUNTIF(ESCALA_MENSAL!Z$6:Z$45,"HOME")+COUNTIF(ESCALA_MENSAL!Z$6:Z$45,"TRN")</f>
        <v>6</v>
      </c>
      <c r="AA23" s="20">
        <f>COUNTIF(ESCALA_MENSAL!AA$6:AA$45,"M")+COUNTIF(ESCALA_MENSAL!AA$6:AA$45,"T")+COUNTIF(ESCALA_MENSAL!AA$6:AA$45,"N")+COUNTIF(ESCALA_MENSAL!AA$6:AA$45,"C")+COUNTIF(ESCALA_MENSAL!AA$6:AA$45,"HOME")+COUNTIF(ESCALA_MENSAL!AA$6:AA$45,"TRN")</f>
        <v>6</v>
      </c>
      <c r="AB23" s="20">
        <f>COUNTIF(ESCALA_MENSAL!AB$6:AB$45,"M")+COUNTIF(ESCALA_MENSAL!AB$6:AB$45,"T")+COUNTIF(ESCALA_MENSAL!AB$6:AB$45,"N")+COUNTIF(ESCALA_MENSAL!AB$6:AB$45,"C")+COUNTIF(ESCALA_MENSAL!AB$6:AB$45,"HOME")+COUNTIF(ESCALA_MENSAL!AB$6:AB$45,"TRN")</f>
        <v>8</v>
      </c>
      <c r="AC23" s="20">
        <f>COUNTIF(ESCALA_MENSAL!AC$6:AC$45,"M")+COUNTIF(ESCALA_MENSAL!AC$6:AC$45,"T")+COUNTIF(ESCALA_MENSAL!AC$6:AC$45,"N")+COUNTIF(ESCALA_MENSAL!AC$6:AC$45,"C")+COUNTIF(ESCALA_MENSAL!AC$6:AC$45,"HOME")+COUNTIF(ESCALA_MENSAL!AC$6:AC$45,"TRN")</f>
        <v>8</v>
      </c>
      <c r="AD23" s="20">
        <f>COUNTIF(ESCALA_MENSAL!AD$6:AD$45,"M")+COUNTIF(ESCALA_MENSAL!AD$6:AD$45,"T")+COUNTIF(ESCALA_MENSAL!AD$6:AD$45,"N")+COUNTIF(ESCALA_MENSAL!AD$6:AD$45,"C")+COUNTIF(ESCALA_MENSAL!AD$6:AD$45,"HOME")+COUNTIF(ESCALA_MENSAL!AD$6:AD$45,"TRN")</f>
        <v>5</v>
      </c>
      <c r="AE23" s="20">
        <f>COUNTIF(ESCALA_MENSAL!AE$6:AE$45,"M")+COUNTIF(ESCALA_MENSAL!AE$6:AE$45,"T")+COUNTIF(ESCALA_MENSAL!AE$6:AE$45,"N")+COUNTIF(ESCALA_MENSAL!AE$6:AE$45,"C")+COUNTIF(ESCALA_MENSAL!AE$6:AE$45,"HOME")+COUNTIF(ESCALA_MENSAL!AE$6:AE$45,"TRN")</f>
        <v>2</v>
      </c>
      <c r="AF23" s="20">
        <f>COUNTIF(ESCALA_MENSAL!AF$6:AF$45,"M")+COUNTIF(ESCALA_MENSAL!AF$6:AF$45,"T")+COUNTIF(ESCALA_MENSAL!AF$6:AF$45,"N")+COUNTIF(ESCALA_MENSAL!AF$6:AF$45,"C")+COUNTIF(ESCALA_MENSAL!AF$6:AF$45,"HOME")+COUNTIF(ESCALA_MENSAL!AF$6:AF$45,"TRN")</f>
        <v>5</v>
      </c>
    </row>
    <row r="24" spans="1:40" ht="15">
      <c r="A24" s="17" t="s">
        <v>107</v>
      </c>
      <c r="B24" s="21">
        <f>COUNTIF(ESCALA_MENSAL!B$6:B$45,LISTAS!$A$4)*LISTAS!$F$4+COUNTIF(ESCALA_MENSAL!B$6:B$45,LISTAS!$A$5)*LISTAS!$F$5+COUNTIF(ESCALA_MENSAL!B$6:B$45,LISTAS!$A$6)*LISTAS!$F$6+COUNTIF(ESCALA_MENSAL!B$6:B$45,LISTAS!$A$7)*LISTAS!$F$7+COUNTIF(ESCALA_MENSAL!B$6:B$45,LISTAS!$A$8)*LISTAS!$F$8+COUNTIF(ESCALA_MENSAL!B$6:B$45,LISTAS!$A$9)*LISTAS!$F$9+COUNTIF(ESCALA_MENSAL!B$6:B$45,LISTAS!$A$10)*LISTAS!$F$10+COUNTIF(ESCALA_MENSAL!B$6:B$45,LISTAS!$A$11)*LISTAS!$F$11+COUNTIF(ESCALA_MENSAL!B$6:B$45,LISTAS!$A$12)*LISTAS!$F$12</f>
        <v>39</v>
      </c>
      <c r="C24" s="21">
        <f>COUNTIF(ESCALA_MENSAL!C$6:C$45,LISTAS!$A$4)*LISTAS!$F$4+COUNTIF(ESCALA_MENSAL!C$6:C$45,LISTAS!$A$5)*LISTAS!$F$5+COUNTIF(ESCALA_MENSAL!C$6:C$45,LISTAS!$A$6)*LISTAS!$F$6+COUNTIF(ESCALA_MENSAL!C$6:C$45,LISTAS!$A$7)*LISTAS!$F$7+COUNTIF(ESCALA_MENSAL!C$6:C$45,LISTAS!$A$8)*LISTAS!$F$8+COUNTIF(ESCALA_MENSAL!C$6:C$45,LISTAS!$A$9)*LISTAS!$F$9+COUNTIF(ESCALA_MENSAL!C$6:C$45,LISTAS!$A$10)*LISTAS!$F$10+COUNTIF(ESCALA_MENSAL!C$6:C$45,LISTAS!$A$11)*LISTAS!$F$11+COUNTIF(ESCALA_MENSAL!C$6:C$45,LISTAS!$A$12)*LISTAS!$F$12</f>
        <v>15</v>
      </c>
      <c r="D24" s="21">
        <f>COUNTIF(ESCALA_MENSAL!D$6:D$45,LISTAS!$A$4)*LISTAS!$F$4+COUNTIF(ESCALA_MENSAL!D$6:D$45,LISTAS!$A$5)*LISTAS!$F$5+COUNTIF(ESCALA_MENSAL!D$6:D$45,LISTAS!$A$6)*LISTAS!$F$6+COUNTIF(ESCALA_MENSAL!D$6:D$45,LISTAS!$A$7)*LISTAS!$F$7+COUNTIF(ESCALA_MENSAL!D$6:D$45,LISTAS!$A$8)*LISTAS!$F$8+COUNTIF(ESCALA_MENSAL!D$6:D$45,LISTAS!$A$9)*LISTAS!$F$9+COUNTIF(ESCALA_MENSAL!D$6:D$45,LISTAS!$A$10)*LISTAS!$F$10+COUNTIF(ESCALA_MENSAL!D$6:D$45,LISTAS!$A$11)*LISTAS!$F$11+COUNTIF(ESCALA_MENSAL!D$6:D$45,LISTAS!$A$12)*LISTAS!$F$12</f>
        <v>38</v>
      </c>
      <c r="E24" s="21">
        <f>COUNTIF(ESCALA_MENSAL!E$6:E$45,LISTAS!$A$4)*LISTAS!$F$4+COUNTIF(ESCALA_MENSAL!E$6:E$45,LISTAS!$A$5)*LISTAS!$F$5+COUNTIF(ESCALA_MENSAL!E$6:E$45,LISTAS!$A$6)*LISTAS!$F$6+COUNTIF(ESCALA_MENSAL!E$6:E$45,LISTAS!$A$7)*LISTAS!$F$7+COUNTIF(ESCALA_MENSAL!E$6:E$45,LISTAS!$A$8)*LISTAS!$F$8+COUNTIF(ESCALA_MENSAL!E$6:E$45,LISTAS!$A$9)*LISTAS!$F$9+COUNTIF(ESCALA_MENSAL!E$6:E$45,LISTAS!$A$10)*LISTAS!$F$10+COUNTIF(ESCALA_MENSAL!E$6:E$45,LISTAS!$A$11)*LISTAS!$F$11+COUNTIF(ESCALA_MENSAL!E$6:E$45,LISTAS!$A$12)*LISTAS!$F$12</f>
        <v>47</v>
      </c>
      <c r="F24" s="21">
        <f>COUNTIF(ESCALA_MENSAL!F$6:F$45,LISTAS!$A$4)*LISTAS!$F$4+COUNTIF(ESCALA_MENSAL!F$6:F$45,LISTAS!$A$5)*LISTAS!$F$5+COUNTIF(ESCALA_MENSAL!F$6:F$45,LISTAS!$A$6)*LISTAS!$F$6+COUNTIF(ESCALA_MENSAL!F$6:F$45,LISTAS!$A$7)*LISTAS!$F$7+COUNTIF(ESCALA_MENSAL!F$6:F$45,LISTAS!$A$8)*LISTAS!$F$8+COUNTIF(ESCALA_MENSAL!F$6:F$45,LISTAS!$A$9)*LISTAS!$F$9+COUNTIF(ESCALA_MENSAL!F$6:F$45,LISTAS!$A$10)*LISTAS!$F$10+COUNTIF(ESCALA_MENSAL!F$6:F$45,LISTAS!$A$11)*LISTAS!$F$11+COUNTIF(ESCALA_MENSAL!F$6:F$45,LISTAS!$A$12)*LISTAS!$F$12</f>
        <v>47</v>
      </c>
      <c r="G24" s="21">
        <f>COUNTIF(ESCALA_MENSAL!G$6:G$45,LISTAS!$A$4)*LISTAS!$F$4+COUNTIF(ESCALA_MENSAL!G$6:G$45,LISTAS!$A$5)*LISTAS!$F$5+COUNTIF(ESCALA_MENSAL!G$6:G$45,LISTAS!$A$6)*LISTAS!$F$6+COUNTIF(ESCALA_MENSAL!G$6:G$45,LISTAS!$A$7)*LISTAS!$F$7+COUNTIF(ESCALA_MENSAL!G$6:G$45,LISTAS!$A$8)*LISTAS!$F$8+COUNTIF(ESCALA_MENSAL!G$6:G$45,LISTAS!$A$9)*LISTAS!$F$9+COUNTIF(ESCALA_MENSAL!G$6:G$45,LISTAS!$A$10)*LISTAS!$F$10+COUNTIF(ESCALA_MENSAL!G$6:G$45,LISTAS!$A$11)*LISTAS!$F$11+COUNTIF(ESCALA_MENSAL!G$6:G$45,LISTAS!$A$12)*LISTAS!$F$12</f>
        <v>62</v>
      </c>
      <c r="H24" s="21">
        <f>COUNTIF(ESCALA_MENSAL!H$6:H$45,LISTAS!$A$4)*LISTAS!$F$4+COUNTIF(ESCALA_MENSAL!H$6:H$45,LISTAS!$A$5)*LISTAS!$F$5+COUNTIF(ESCALA_MENSAL!H$6:H$45,LISTAS!$A$6)*LISTAS!$F$6+COUNTIF(ESCALA_MENSAL!H$6:H$45,LISTAS!$A$7)*LISTAS!$F$7+COUNTIF(ESCALA_MENSAL!H$6:H$45,LISTAS!$A$8)*LISTAS!$F$8+COUNTIF(ESCALA_MENSAL!H$6:H$45,LISTAS!$A$9)*LISTAS!$F$9+COUNTIF(ESCALA_MENSAL!H$6:H$45,LISTAS!$A$10)*LISTAS!$F$10+COUNTIF(ESCALA_MENSAL!H$6:H$45,LISTAS!$A$11)*LISTAS!$F$11+COUNTIF(ESCALA_MENSAL!H$6:H$45,LISTAS!$A$12)*LISTAS!$F$12</f>
        <v>62</v>
      </c>
      <c r="I24" s="21">
        <f>COUNTIF(ESCALA_MENSAL!I$6:I$45,LISTAS!$A$4)*LISTAS!$F$4+COUNTIF(ESCALA_MENSAL!I$6:I$45,LISTAS!$A$5)*LISTAS!$F$5+COUNTIF(ESCALA_MENSAL!I$6:I$45,LISTAS!$A$6)*LISTAS!$F$6+COUNTIF(ESCALA_MENSAL!I$6:I$45,LISTAS!$A$7)*LISTAS!$F$7+COUNTIF(ESCALA_MENSAL!I$6:I$45,LISTAS!$A$8)*LISTAS!$F$8+COUNTIF(ESCALA_MENSAL!I$6:I$45,LISTAS!$A$9)*LISTAS!$F$9+COUNTIF(ESCALA_MENSAL!I$6:I$45,LISTAS!$A$10)*LISTAS!$F$10+COUNTIF(ESCALA_MENSAL!I$6:I$45,LISTAS!$A$11)*LISTAS!$F$11+COUNTIF(ESCALA_MENSAL!I$6:I$45,LISTAS!$A$12)*LISTAS!$F$12</f>
        <v>39</v>
      </c>
      <c r="J24" s="21">
        <f>COUNTIF(ESCALA_MENSAL!J$6:J$45,LISTAS!$A$4)*LISTAS!$F$4+COUNTIF(ESCALA_MENSAL!J$6:J$45,LISTAS!$A$5)*LISTAS!$F$5+COUNTIF(ESCALA_MENSAL!J$6:J$45,LISTAS!$A$6)*LISTAS!$F$6+COUNTIF(ESCALA_MENSAL!J$6:J$45,LISTAS!$A$7)*LISTAS!$F$7+COUNTIF(ESCALA_MENSAL!J$6:J$45,LISTAS!$A$8)*LISTAS!$F$8+COUNTIF(ESCALA_MENSAL!J$6:J$45,LISTAS!$A$9)*LISTAS!$F$9+COUNTIF(ESCALA_MENSAL!J$6:J$45,LISTAS!$A$10)*LISTAS!$F$10+COUNTIF(ESCALA_MENSAL!J$6:J$45,LISTAS!$A$11)*LISTAS!$F$11+COUNTIF(ESCALA_MENSAL!J$6:J$45,LISTAS!$A$12)*LISTAS!$F$12</f>
        <v>15</v>
      </c>
      <c r="K24" s="21">
        <f>COUNTIF(ESCALA_MENSAL!K$6:K$45,LISTAS!$A$4)*LISTAS!$F$4+COUNTIF(ESCALA_MENSAL!K$6:K$45,LISTAS!$A$5)*LISTAS!$F$5+COUNTIF(ESCALA_MENSAL!K$6:K$45,LISTAS!$A$6)*LISTAS!$F$6+COUNTIF(ESCALA_MENSAL!K$6:K$45,LISTAS!$A$7)*LISTAS!$F$7+COUNTIF(ESCALA_MENSAL!K$6:K$45,LISTAS!$A$8)*LISTAS!$F$8+COUNTIF(ESCALA_MENSAL!K$6:K$45,LISTAS!$A$9)*LISTAS!$F$9+COUNTIF(ESCALA_MENSAL!K$6:K$45,LISTAS!$A$10)*LISTAS!$F$10+COUNTIF(ESCALA_MENSAL!K$6:K$45,LISTAS!$A$11)*LISTAS!$F$11+COUNTIF(ESCALA_MENSAL!K$6:K$45,LISTAS!$A$12)*LISTAS!$F$12</f>
        <v>38</v>
      </c>
      <c r="L24" s="21">
        <f>COUNTIF(ESCALA_MENSAL!L$6:L$45,LISTAS!$A$4)*LISTAS!$F$4+COUNTIF(ESCALA_MENSAL!L$6:L$45,LISTAS!$A$5)*LISTAS!$F$5+COUNTIF(ESCALA_MENSAL!L$6:L$45,LISTAS!$A$6)*LISTAS!$F$6+COUNTIF(ESCALA_MENSAL!L$6:L$45,LISTAS!$A$7)*LISTAS!$F$7+COUNTIF(ESCALA_MENSAL!L$6:L$45,LISTAS!$A$8)*LISTAS!$F$8+COUNTIF(ESCALA_MENSAL!L$6:L$45,LISTAS!$A$9)*LISTAS!$F$9+COUNTIF(ESCALA_MENSAL!L$6:L$45,LISTAS!$A$10)*LISTAS!$F$10+COUNTIF(ESCALA_MENSAL!L$6:L$45,LISTAS!$A$11)*LISTAS!$F$11+COUNTIF(ESCALA_MENSAL!L$6:L$45,LISTAS!$A$12)*LISTAS!$F$12</f>
        <v>47</v>
      </c>
      <c r="M24" s="21">
        <f>COUNTIF(ESCALA_MENSAL!M$6:M$45,LISTAS!$A$4)*LISTAS!$F$4+COUNTIF(ESCALA_MENSAL!M$6:M$45,LISTAS!$A$5)*LISTAS!$F$5+COUNTIF(ESCALA_MENSAL!M$6:M$45,LISTAS!$A$6)*LISTAS!$F$6+COUNTIF(ESCALA_MENSAL!M$6:M$45,LISTAS!$A$7)*LISTAS!$F$7+COUNTIF(ESCALA_MENSAL!M$6:M$45,LISTAS!$A$8)*LISTAS!$F$8+COUNTIF(ESCALA_MENSAL!M$6:M$45,LISTAS!$A$9)*LISTAS!$F$9+COUNTIF(ESCALA_MENSAL!M$6:M$45,LISTAS!$A$10)*LISTAS!$F$10+COUNTIF(ESCALA_MENSAL!M$6:M$45,LISTAS!$A$11)*LISTAS!$F$11+COUNTIF(ESCALA_MENSAL!M$6:M$45,LISTAS!$A$12)*LISTAS!$F$12</f>
        <v>47</v>
      </c>
      <c r="N24" s="21">
        <f>COUNTIF(ESCALA_MENSAL!N$6:N$45,LISTAS!$A$4)*LISTAS!$F$4+COUNTIF(ESCALA_MENSAL!N$6:N$45,LISTAS!$A$5)*LISTAS!$F$5+COUNTIF(ESCALA_MENSAL!N$6:N$45,LISTAS!$A$6)*LISTAS!$F$6+COUNTIF(ESCALA_MENSAL!N$6:N$45,LISTAS!$A$7)*LISTAS!$F$7+COUNTIF(ESCALA_MENSAL!N$6:N$45,LISTAS!$A$8)*LISTAS!$F$8+COUNTIF(ESCALA_MENSAL!N$6:N$45,LISTAS!$A$9)*LISTAS!$F$9+COUNTIF(ESCALA_MENSAL!N$6:N$45,LISTAS!$A$10)*LISTAS!$F$10+COUNTIF(ESCALA_MENSAL!N$6:N$45,LISTAS!$A$11)*LISTAS!$F$11+COUNTIF(ESCALA_MENSAL!N$6:N$45,LISTAS!$A$12)*LISTAS!$F$12</f>
        <v>62</v>
      </c>
      <c r="O24" s="21">
        <f>COUNTIF(ESCALA_MENSAL!O$6:O$45,LISTAS!$A$4)*LISTAS!$F$4+COUNTIF(ESCALA_MENSAL!O$6:O$45,LISTAS!$A$5)*LISTAS!$F$5+COUNTIF(ESCALA_MENSAL!O$6:O$45,LISTAS!$A$6)*LISTAS!$F$6+COUNTIF(ESCALA_MENSAL!O$6:O$45,LISTAS!$A$7)*LISTAS!$F$7+COUNTIF(ESCALA_MENSAL!O$6:O$45,LISTAS!$A$8)*LISTAS!$F$8+COUNTIF(ESCALA_MENSAL!O$6:O$45,LISTAS!$A$9)*LISTAS!$F$9+COUNTIF(ESCALA_MENSAL!O$6:O$45,LISTAS!$A$10)*LISTAS!$F$10+COUNTIF(ESCALA_MENSAL!O$6:O$45,LISTAS!$A$11)*LISTAS!$F$11+COUNTIF(ESCALA_MENSAL!O$6:O$45,LISTAS!$A$12)*LISTAS!$F$12</f>
        <v>62</v>
      </c>
      <c r="P24" s="21">
        <f>COUNTIF(ESCALA_MENSAL!P$6:P$45,LISTAS!$A$4)*LISTAS!$F$4+COUNTIF(ESCALA_MENSAL!P$6:P$45,LISTAS!$A$5)*LISTAS!$F$5+COUNTIF(ESCALA_MENSAL!P$6:P$45,LISTAS!$A$6)*LISTAS!$F$6+COUNTIF(ESCALA_MENSAL!P$6:P$45,LISTAS!$A$7)*LISTAS!$F$7+COUNTIF(ESCALA_MENSAL!P$6:P$45,LISTAS!$A$8)*LISTAS!$F$8+COUNTIF(ESCALA_MENSAL!P$6:P$45,LISTAS!$A$9)*LISTAS!$F$9+COUNTIF(ESCALA_MENSAL!P$6:P$45,LISTAS!$A$10)*LISTAS!$F$10+COUNTIF(ESCALA_MENSAL!P$6:P$45,LISTAS!$A$11)*LISTAS!$F$11+COUNTIF(ESCALA_MENSAL!P$6:P$45,LISTAS!$A$12)*LISTAS!$F$12</f>
        <v>39</v>
      </c>
      <c r="Q24" s="21">
        <f>COUNTIF(ESCALA_MENSAL!Q$6:Q$45,LISTAS!$A$4)*LISTAS!$F$4+COUNTIF(ESCALA_MENSAL!Q$6:Q$45,LISTAS!$A$5)*LISTAS!$F$5+COUNTIF(ESCALA_MENSAL!Q$6:Q$45,LISTAS!$A$6)*LISTAS!$F$6+COUNTIF(ESCALA_MENSAL!Q$6:Q$45,LISTAS!$A$7)*LISTAS!$F$7+COUNTIF(ESCALA_MENSAL!Q$6:Q$45,LISTAS!$A$8)*LISTAS!$F$8+COUNTIF(ESCALA_MENSAL!Q$6:Q$45,LISTAS!$A$9)*LISTAS!$F$9+COUNTIF(ESCALA_MENSAL!Q$6:Q$45,LISTAS!$A$10)*LISTAS!$F$10+COUNTIF(ESCALA_MENSAL!Q$6:Q$45,LISTAS!$A$11)*LISTAS!$F$11+COUNTIF(ESCALA_MENSAL!Q$6:Q$45,LISTAS!$A$12)*LISTAS!$F$12</f>
        <v>15</v>
      </c>
      <c r="R24" s="21">
        <f>COUNTIF(ESCALA_MENSAL!R$6:R$45,LISTAS!$A$4)*LISTAS!$F$4+COUNTIF(ESCALA_MENSAL!R$6:R$45,LISTAS!$A$5)*LISTAS!$F$5+COUNTIF(ESCALA_MENSAL!R$6:R$45,LISTAS!$A$6)*LISTAS!$F$6+COUNTIF(ESCALA_MENSAL!R$6:R$45,LISTAS!$A$7)*LISTAS!$F$7+COUNTIF(ESCALA_MENSAL!R$6:R$45,LISTAS!$A$8)*LISTAS!$F$8+COUNTIF(ESCALA_MENSAL!R$6:R$45,LISTAS!$A$9)*LISTAS!$F$9+COUNTIF(ESCALA_MENSAL!R$6:R$45,LISTAS!$A$10)*LISTAS!$F$10+COUNTIF(ESCALA_MENSAL!R$6:R$45,LISTAS!$A$11)*LISTAS!$F$11+COUNTIF(ESCALA_MENSAL!R$6:R$45,LISTAS!$A$12)*LISTAS!$F$12</f>
        <v>38</v>
      </c>
      <c r="S24" s="21">
        <f>COUNTIF(ESCALA_MENSAL!S$6:S$45,LISTAS!$A$4)*LISTAS!$F$4+COUNTIF(ESCALA_MENSAL!S$6:S$45,LISTAS!$A$5)*LISTAS!$F$5+COUNTIF(ESCALA_MENSAL!S$6:S$45,LISTAS!$A$6)*LISTAS!$F$6+COUNTIF(ESCALA_MENSAL!S$6:S$45,LISTAS!$A$7)*LISTAS!$F$7+COUNTIF(ESCALA_MENSAL!S$6:S$45,LISTAS!$A$8)*LISTAS!$F$8+COUNTIF(ESCALA_MENSAL!S$6:S$45,LISTAS!$A$9)*LISTAS!$F$9+COUNTIF(ESCALA_MENSAL!S$6:S$45,LISTAS!$A$10)*LISTAS!$F$10+COUNTIF(ESCALA_MENSAL!S$6:S$45,LISTAS!$A$11)*LISTAS!$F$11+COUNTIF(ESCALA_MENSAL!S$6:S$45,LISTAS!$A$12)*LISTAS!$F$12</f>
        <v>47</v>
      </c>
      <c r="T24" s="21">
        <f>COUNTIF(ESCALA_MENSAL!T$6:T$45,LISTAS!$A$4)*LISTAS!$F$4+COUNTIF(ESCALA_MENSAL!T$6:T$45,LISTAS!$A$5)*LISTAS!$F$5+COUNTIF(ESCALA_MENSAL!T$6:T$45,LISTAS!$A$6)*LISTAS!$F$6+COUNTIF(ESCALA_MENSAL!T$6:T$45,LISTAS!$A$7)*LISTAS!$F$7+COUNTIF(ESCALA_MENSAL!T$6:T$45,LISTAS!$A$8)*LISTAS!$F$8+COUNTIF(ESCALA_MENSAL!T$6:T$45,LISTAS!$A$9)*LISTAS!$F$9+COUNTIF(ESCALA_MENSAL!T$6:T$45,LISTAS!$A$10)*LISTAS!$F$10+COUNTIF(ESCALA_MENSAL!T$6:T$45,LISTAS!$A$11)*LISTAS!$F$11+COUNTIF(ESCALA_MENSAL!T$6:T$45,LISTAS!$A$12)*LISTAS!$F$12</f>
        <v>47</v>
      </c>
      <c r="U24" s="21">
        <f>COUNTIF(ESCALA_MENSAL!U$6:U$45,LISTAS!$A$4)*LISTAS!$F$4+COUNTIF(ESCALA_MENSAL!U$6:U$45,LISTAS!$A$5)*LISTAS!$F$5+COUNTIF(ESCALA_MENSAL!U$6:U$45,LISTAS!$A$6)*LISTAS!$F$6+COUNTIF(ESCALA_MENSAL!U$6:U$45,LISTAS!$A$7)*LISTAS!$F$7+COUNTIF(ESCALA_MENSAL!U$6:U$45,LISTAS!$A$8)*LISTAS!$F$8+COUNTIF(ESCALA_MENSAL!U$6:U$45,LISTAS!$A$9)*LISTAS!$F$9+COUNTIF(ESCALA_MENSAL!U$6:U$45,LISTAS!$A$10)*LISTAS!$F$10+COUNTIF(ESCALA_MENSAL!U$6:U$45,LISTAS!$A$11)*LISTAS!$F$11+COUNTIF(ESCALA_MENSAL!U$6:U$45,LISTAS!$A$12)*LISTAS!$F$12</f>
        <v>62</v>
      </c>
      <c r="V24" s="21">
        <f>COUNTIF(ESCALA_MENSAL!V$6:V$45,LISTAS!$A$4)*LISTAS!$F$4+COUNTIF(ESCALA_MENSAL!V$6:V$45,LISTAS!$A$5)*LISTAS!$F$5+COUNTIF(ESCALA_MENSAL!V$6:V$45,LISTAS!$A$6)*LISTAS!$F$6+COUNTIF(ESCALA_MENSAL!V$6:V$45,LISTAS!$A$7)*LISTAS!$F$7+COUNTIF(ESCALA_MENSAL!V$6:V$45,LISTAS!$A$8)*LISTAS!$F$8+COUNTIF(ESCALA_MENSAL!V$6:V$45,LISTAS!$A$9)*LISTAS!$F$9+COUNTIF(ESCALA_MENSAL!V$6:V$45,LISTAS!$A$10)*LISTAS!$F$10+COUNTIF(ESCALA_MENSAL!V$6:V$45,LISTAS!$A$11)*LISTAS!$F$11+COUNTIF(ESCALA_MENSAL!V$6:V$45,LISTAS!$A$12)*LISTAS!$F$12</f>
        <v>62</v>
      </c>
      <c r="W24" s="21">
        <f>COUNTIF(ESCALA_MENSAL!W$6:W$45,LISTAS!$A$4)*LISTAS!$F$4+COUNTIF(ESCALA_MENSAL!W$6:W$45,LISTAS!$A$5)*LISTAS!$F$5+COUNTIF(ESCALA_MENSAL!W$6:W$45,LISTAS!$A$6)*LISTAS!$F$6+COUNTIF(ESCALA_MENSAL!W$6:W$45,LISTAS!$A$7)*LISTAS!$F$7+COUNTIF(ESCALA_MENSAL!W$6:W$45,LISTAS!$A$8)*LISTAS!$F$8+COUNTIF(ESCALA_MENSAL!W$6:W$45,LISTAS!$A$9)*LISTAS!$F$9+COUNTIF(ESCALA_MENSAL!W$6:W$45,LISTAS!$A$10)*LISTAS!$F$10+COUNTIF(ESCALA_MENSAL!W$6:W$45,LISTAS!$A$11)*LISTAS!$F$11+COUNTIF(ESCALA_MENSAL!W$6:W$45,LISTAS!$A$12)*LISTAS!$F$12</f>
        <v>39</v>
      </c>
      <c r="X24" s="21">
        <f>COUNTIF(ESCALA_MENSAL!X$6:X$45,LISTAS!$A$4)*LISTAS!$F$4+COUNTIF(ESCALA_MENSAL!X$6:X$45,LISTAS!$A$5)*LISTAS!$F$5+COUNTIF(ESCALA_MENSAL!X$6:X$45,LISTAS!$A$6)*LISTAS!$F$6+COUNTIF(ESCALA_MENSAL!X$6:X$45,LISTAS!$A$7)*LISTAS!$F$7+COUNTIF(ESCALA_MENSAL!X$6:X$45,LISTAS!$A$8)*LISTAS!$F$8+COUNTIF(ESCALA_MENSAL!X$6:X$45,LISTAS!$A$9)*LISTAS!$F$9+COUNTIF(ESCALA_MENSAL!X$6:X$45,LISTAS!$A$10)*LISTAS!$F$10+COUNTIF(ESCALA_MENSAL!X$6:X$45,LISTAS!$A$11)*LISTAS!$F$11+COUNTIF(ESCALA_MENSAL!X$6:X$45,LISTAS!$A$12)*LISTAS!$F$12</f>
        <v>15</v>
      </c>
      <c r="Y24" s="21">
        <f>COUNTIF(ESCALA_MENSAL!Y$6:Y$45,LISTAS!$A$4)*LISTAS!$F$4+COUNTIF(ESCALA_MENSAL!Y$6:Y$45,LISTAS!$A$5)*LISTAS!$F$5+COUNTIF(ESCALA_MENSAL!Y$6:Y$45,LISTAS!$A$6)*LISTAS!$F$6+COUNTIF(ESCALA_MENSAL!Y$6:Y$45,LISTAS!$A$7)*LISTAS!$F$7+COUNTIF(ESCALA_MENSAL!Y$6:Y$45,LISTAS!$A$8)*LISTAS!$F$8+COUNTIF(ESCALA_MENSAL!Y$6:Y$45,LISTAS!$A$9)*LISTAS!$F$9+COUNTIF(ESCALA_MENSAL!Y$6:Y$45,LISTAS!$A$10)*LISTAS!$F$10+COUNTIF(ESCALA_MENSAL!Y$6:Y$45,LISTAS!$A$11)*LISTAS!$F$11+COUNTIF(ESCALA_MENSAL!Y$6:Y$45,LISTAS!$A$12)*LISTAS!$F$12</f>
        <v>38</v>
      </c>
      <c r="Z24" s="21">
        <f>COUNTIF(ESCALA_MENSAL!Z$6:Z$45,LISTAS!$A$4)*LISTAS!$F$4+COUNTIF(ESCALA_MENSAL!Z$6:Z$45,LISTAS!$A$5)*LISTAS!$F$5+COUNTIF(ESCALA_MENSAL!Z$6:Z$45,LISTAS!$A$6)*LISTAS!$F$6+COUNTIF(ESCALA_MENSAL!Z$6:Z$45,LISTAS!$A$7)*LISTAS!$F$7+COUNTIF(ESCALA_MENSAL!Z$6:Z$45,LISTAS!$A$8)*LISTAS!$F$8+COUNTIF(ESCALA_MENSAL!Z$6:Z$45,LISTAS!$A$9)*LISTAS!$F$9+COUNTIF(ESCALA_MENSAL!Z$6:Z$45,LISTAS!$A$10)*LISTAS!$F$10+COUNTIF(ESCALA_MENSAL!Z$6:Z$45,LISTAS!$A$11)*LISTAS!$F$11+COUNTIF(ESCALA_MENSAL!Z$6:Z$45,LISTAS!$A$12)*LISTAS!$F$12</f>
        <v>47</v>
      </c>
      <c r="AA24" s="21">
        <f>COUNTIF(ESCALA_MENSAL!AA$6:AA$45,LISTAS!$A$4)*LISTAS!$F$4+COUNTIF(ESCALA_MENSAL!AA$6:AA$45,LISTAS!$A$5)*LISTAS!$F$5+COUNTIF(ESCALA_MENSAL!AA$6:AA$45,LISTAS!$A$6)*LISTAS!$F$6+COUNTIF(ESCALA_MENSAL!AA$6:AA$45,LISTAS!$A$7)*LISTAS!$F$7+COUNTIF(ESCALA_MENSAL!AA$6:AA$45,LISTAS!$A$8)*LISTAS!$F$8+COUNTIF(ESCALA_MENSAL!AA$6:AA$45,LISTAS!$A$9)*LISTAS!$F$9+COUNTIF(ESCALA_MENSAL!AA$6:AA$45,LISTAS!$A$10)*LISTAS!$F$10+COUNTIF(ESCALA_MENSAL!AA$6:AA$45,LISTAS!$A$11)*LISTAS!$F$11+COUNTIF(ESCALA_MENSAL!AA$6:AA$45,LISTAS!$A$12)*LISTAS!$F$12</f>
        <v>47</v>
      </c>
      <c r="AB24" s="21">
        <f>COUNTIF(ESCALA_MENSAL!AB$6:AB$45,LISTAS!$A$4)*LISTAS!$F$4+COUNTIF(ESCALA_MENSAL!AB$6:AB$45,LISTAS!$A$5)*LISTAS!$F$5+COUNTIF(ESCALA_MENSAL!AB$6:AB$45,LISTAS!$A$6)*LISTAS!$F$6+COUNTIF(ESCALA_MENSAL!AB$6:AB$45,LISTAS!$A$7)*LISTAS!$F$7+COUNTIF(ESCALA_MENSAL!AB$6:AB$45,LISTAS!$A$8)*LISTAS!$F$8+COUNTIF(ESCALA_MENSAL!AB$6:AB$45,LISTAS!$A$9)*LISTAS!$F$9+COUNTIF(ESCALA_MENSAL!AB$6:AB$45,LISTAS!$A$10)*LISTAS!$F$10+COUNTIF(ESCALA_MENSAL!AB$6:AB$45,LISTAS!$A$11)*LISTAS!$F$11+COUNTIF(ESCALA_MENSAL!AB$6:AB$45,LISTAS!$A$12)*LISTAS!$F$12</f>
        <v>62</v>
      </c>
      <c r="AC24" s="21">
        <f>COUNTIF(ESCALA_MENSAL!AC$6:AC$45,LISTAS!$A$4)*LISTAS!$F$4+COUNTIF(ESCALA_MENSAL!AC$6:AC$45,LISTAS!$A$5)*LISTAS!$F$5+COUNTIF(ESCALA_MENSAL!AC$6:AC$45,LISTAS!$A$6)*LISTAS!$F$6+COUNTIF(ESCALA_MENSAL!AC$6:AC$45,LISTAS!$A$7)*LISTAS!$F$7+COUNTIF(ESCALA_MENSAL!AC$6:AC$45,LISTAS!$A$8)*LISTAS!$F$8+COUNTIF(ESCALA_MENSAL!AC$6:AC$45,LISTAS!$A$9)*LISTAS!$F$9+COUNTIF(ESCALA_MENSAL!AC$6:AC$45,LISTAS!$A$10)*LISTAS!$F$10+COUNTIF(ESCALA_MENSAL!AC$6:AC$45,LISTAS!$A$11)*LISTAS!$F$11+COUNTIF(ESCALA_MENSAL!AC$6:AC$45,LISTAS!$A$12)*LISTAS!$F$12</f>
        <v>62</v>
      </c>
      <c r="AD24" s="21">
        <f>COUNTIF(ESCALA_MENSAL!AD$6:AD$45,LISTAS!$A$4)*LISTAS!$F$4+COUNTIF(ESCALA_MENSAL!AD$6:AD$45,LISTAS!$A$5)*LISTAS!$F$5+COUNTIF(ESCALA_MENSAL!AD$6:AD$45,LISTAS!$A$6)*LISTAS!$F$6+COUNTIF(ESCALA_MENSAL!AD$6:AD$45,LISTAS!$A$7)*LISTAS!$F$7+COUNTIF(ESCALA_MENSAL!AD$6:AD$45,LISTAS!$A$8)*LISTAS!$F$8+COUNTIF(ESCALA_MENSAL!AD$6:AD$45,LISTAS!$A$9)*LISTAS!$F$9+COUNTIF(ESCALA_MENSAL!AD$6:AD$45,LISTAS!$A$10)*LISTAS!$F$10+COUNTIF(ESCALA_MENSAL!AD$6:AD$45,LISTAS!$A$11)*LISTAS!$F$11+COUNTIF(ESCALA_MENSAL!AD$6:AD$45,LISTAS!$A$12)*LISTAS!$F$12</f>
        <v>39</v>
      </c>
      <c r="AE24" s="21">
        <f>COUNTIF(ESCALA_MENSAL!AE$6:AE$45,LISTAS!$A$4)*LISTAS!$F$4+COUNTIF(ESCALA_MENSAL!AE$6:AE$45,LISTAS!$A$5)*LISTAS!$F$5+COUNTIF(ESCALA_MENSAL!AE$6:AE$45,LISTAS!$A$6)*LISTAS!$F$6+COUNTIF(ESCALA_MENSAL!AE$6:AE$45,LISTAS!$A$7)*LISTAS!$F$7+COUNTIF(ESCALA_MENSAL!AE$6:AE$45,LISTAS!$A$8)*LISTAS!$F$8+COUNTIF(ESCALA_MENSAL!AE$6:AE$45,LISTAS!$A$9)*LISTAS!$F$9+COUNTIF(ESCALA_MENSAL!AE$6:AE$45,LISTAS!$A$10)*LISTAS!$F$10+COUNTIF(ESCALA_MENSAL!AE$6:AE$45,LISTAS!$A$11)*LISTAS!$F$11+COUNTIF(ESCALA_MENSAL!AE$6:AE$45,LISTAS!$A$12)*LISTAS!$F$12</f>
        <v>15</v>
      </c>
      <c r="AF24" s="21">
        <f>COUNTIF(ESCALA_MENSAL!AF$6:AF$45,LISTAS!$A$4)*LISTAS!$F$4+COUNTIF(ESCALA_MENSAL!AF$6:AF$45,LISTAS!$A$5)*LISTAS!$F$5+COUNTIF(ESCALA_MENSAL!AF$6:AF$45,LISTAS!$A$6)*LISTAS!$F$6+COUNTIF(ESCALA_MENSAL!AF$6:AF$45,LISTAS!$A$7)*LISTAS!$F$7+COUNTIF(ESCALA_MENSAL!AF$6:AF$45,LISTAS!$A$8)*LISTAS!$F$8+COUNTIF(ESCALA_MENSAL!AF$6:AF$45,LISTAS!$A$9)*LISTAS!$F$9+COUNTIF(ESCALA_MENSAL!AF$6:AF$45,LISTAS!$A$10)*LISTAS!$F$10+COUNTIF(ESCALA_MENSAL!AF$6:AF$45,LISTAS!$A$11)*LISTAS!$F$11+COUNTIF(ESCALA_MENSAL!AF$6:AF$45,LISTAS!$A$12)*LISTAS!$F$12</f>
        <v>38</v>
      </c>
    </row>
    <row r="27" spans="1:40">
      <c r="AM27" t="s">
        <v>149</v>
      </c>
      <c r="AN27" t="s">
        <v>184</v>
      </c>
    </row>
    <row r="28" spans="1:40">
      <c r="AM28" s="22" t="str">
        <f>IF(B22="","",DAY(B22)&amp;"")</f>
        <v>1</v>
      </c>
      <c r="AN28">
        <f>IF(B22="","",B23)</f>
        <v>5</v>
      </c>
    </row>
    <row r="29" spans="1:40">
      <c r="AM29" s="22" t="str">
        <f>IF(C22="","",DAY(C22)&amp;"")</f>
        <v>2</v>
      </c>
      <c r="AN29">
        <f>IF(C22="","",C23)</f>
        <v>2</v>
      </c>
    </row>
    <row r="30" spans="1:40">
      <c r="AM30" s="22" t="str">
        <f>IF(D22="","",DAY(D22)&amp;"")</f>
        <v>3</v>
      </c>
      <c r="AN30">
        <f>IF(D22="","",D23)</f>
        <v>5</v>
      </c>
    </row>
    <row r="31" spans="1:40">
      <c r="AM31" s="22" t="str">
        <f>IF(E22="","",DAY(E22)&amp;"")</f>
        <v>4</v>
      </c>
      <c r="AN31">
        <f>IF(E22="","",E23)</f>
        <v>6</v>
      </c>
    </row>
    <row r="32" spans="1:40">
      <c r="AM32" s="22" t="str">
        <f>IF(F22="","",DAY(F22)&amp;"")</f>
        <v>5</v>
      </c>
      <c r="AN32">
        <f>IF(F22="","",F23)</f>
        <v>6</v>
      </c>
    </row>
    <row r="33" spans="39:40">
      <c r="AM33" s="22" t="str">
        <f>IF(G22="","",DAY(G22)&amp;"")</f>
        <v>6</v>
      </c>
      <c r="AN33">
        <f>IF(G22="","",G23)</f>
        <v>8</v>
      </c>
    </row>
    <row r="34" spans="39:40">
      <c r="AM34" s="22" t="str">
        <f>IF(H22="","",DAY(H22)&amp;"")</f>
        <v>7</v>
      </c>
      <c r="AN34">
        <f>IF(H22="","",H23)</f>
        <v>8</v>
      </c>
    </row>
    <row r="35" spans="39:40">
      <c r="AM35" s="22" t="str">
        <f>IF(I22="","",DAY(I22)&amp;"")</f>
        <v>8</v>
      </c>
      <c r="AN35">
        <f>IF(I22="","",I23)</f>
        <v>5</v>
      </c>
    </row>
    <row r="36" spans="39:40">
      <c r="AM36" s="22" t="str">
        <f>IF(J22="","",DAY(J22)&amp;"")</f>
        <v>9</v>
      </c>
      <c r="AN36">
        <f>IF(J22="","",J23)</f>
        <v>2</v>
      </c>
    </row>
    <row r="37" spans="39:40">
      <c r="AM37" s="22" t="str">
        <f>IF(K22="","",DAY(K22)&amp;"")</f>
        <v>10</v>
      </c>
      <c r="AN37">
        <f>IF(K22="","",K23)</f>
        <v>5</v>
      </c>
    </row>
    <row r="38" spans="39:40">
      <c r="AM38" s="22" t="str">
        <f>IF(L22="","",DAY(L22)&amp;"")</f>
        <v>11</v>
      </c>
      <c r="AN38">
        <f>IF(L22="","",L23)</f>
        <v>6</v>
      </c>
    </row>
    <row r="39" spans="39:40">
      <c r="AM39" s="22" t="str">
        <f>IF(M22="","",DAY(M22)&amp;"")</f>
        <v>12</v>
      </c>
      <c r="AN39">
        <f>IF(M22="","",M23)</f>
        <v>6</v>
      </c>
    </row>
    <row r="40" spans="39:40">
      <c r="AM40" s="22" t="str">
        <f>IF(N22="","",DAY(N22)&amp;"")</f>
        <v>13</v>
      </c>
      <c r="AN40">
        <f>IF(N22="","",N23)</f>
        <v>8</v>
      </c>
    </row>
    <row r="41" spans="39:40">
      <c r="AM41" s="22" t="str">
        <f>IF(O22="","",DAY(O22)&amp;"")</f>
        <v>14</v>
      </c>
      <c r="AN41">
        <f>IF(O22="","",O23)</f>
        <v>8</v>
      </c>
    </row>
    <row r="42" spans="39:40">
      <c r="AM42" s="22" t="str">
        <f>IF(P22="","",DAY(P22)&amp;"")</f>
        <v>15</v>
      </c>
      <c r="AN42">
        <f>IF(P22="","",P23)</f>
        <v>5</v>
      </c>
    </row>
    <row r="43" spans="39:40">
      <c r="AM43" s="22" t="str">
        <f>IF(Q22="","",DAY(Q22)&amp;"")</f>
        <v>16</v>
      </c>
      <c r="AN43">
        <f>IF(Q22="","",Q23)</f>
        <v>2</v>
      </c>
    </row>
    <row r="44" spans="39:40">
      <c r="AM44" s="22" t="str">
        <f>IF(R22="","",DAY(R22)&amp;"")</f>
        <v>17</v>
      </c>
      <c r="AN44">
        <f>IF(R22="","",R23)</f>
        <v>5</v>
      </c>
    </row>
    <row r="45" spans="39:40">
      <c r="AM45" s="22" t="str">
        <f>IF(S22="","",DAY(S22)&amp;"")</f>
        <v>18</v>
      </c>
      <c r="AN45">
        <f>IF(S22="","",S23)</f>
        <v>6</v>
      </c>
    </row>
    <row r="46" spans="39:40">
      <c r="AM46" s="22" t="str">
        <f>IF(T22="","",DAY(T22)&amp;"")</f>
        <v>19</v>
      </c>
      <c r="AN46">
        <f>IF(T22="","",T23)</f>
        <v>6</v>
      </c>
    </row>
    <row r="47" spans="39:40">
      <c r="AM47" s="22" t="str">
        <f>IF(U22="","",DAY(U22)&amp;"")</f>
        <v>20</v>
      </c>
      <c r="AN47">
        <f>IF(U22="","",U23)</f>
        <v>8</v>
      </c>
    </row>
    <row r="48" spans="39:40">
      <c r="AM48" s="22" t="str">
        <f>IF(V22="","",DAY(V22)&amp;"")</f>
        <v>21</v>
      </c>
      <c r="AN48">
        <f>IF(V22="","",V23)</f>
        <v>8</v>
      </c>
    </row>
    <row r="49" spans="39:40">
      <c r="AM49" s="22" t="str">
        <f>IF(W22="","",DAY(W22)&amp;"")</f>
        <v>22</v>
      </c>
      <c r="AN49">
        <f>IF(W22="","",W23)</f>
        <v>5</v>
      </c>
    </row>
    <row r="50" spans="39:40">
      <c r="AM50" s="22" t="str">
        <f>IF(X22="","",DAY(X22)&amp;"")</f>
        <v>23</v>
      </c>
      <c r="AN50">
        <f>IF(X22="","",X23)</f>
        <v>2</v>
      </c>
    </row>
    <row r="51" spans="39:40">
      <c r="AM51" s="22" t="str">
        <f>IF(Y22="","",DAY(Y22)&amp;"")</f>
        <v>24</v>
      </c>
      <c r="AN51">
        <f>IF(Y22="","",Y23)</f>
        <v>5</v>
      </c>
    </row>
    <row r="52" spans="39:40">
      <c r="AM52" s="22" t="str">
        <f>IF(Z22="","",DAY(Z22)&amp;"")</f>
        <v>25</v>
      </c>
      <c r="AN52">
        <f>IF(Z22="","",Z23)</f>
        <v>6</v>
      </c>
    </row>
    <row r="53" spans="39:40">
      <c r="AM53" s="22" t="str">
        <f>IF(AA22="","",DAY(AA22)&amp;"")</f>
        <v>26</v>
      </c>
      <c r="AN53">
        <f>IF(AA22="","",AA23)</f>
        <v>6</v>
      </c>
    </row>
    <row r="54" spans="39:40">
      <c r="AM54" s="22" t="str">
        <f>IF(AB22="","",DAY(AB22)&amp;"")</f>
        <v>27</v>
      </c>
      <c r="AN54">
        <f>IF(AB22="","",AB23)</f>
        <v>8</v>
      </c>
    </row>
    <row r="55" spans="39:40">
      <c r="AM55" s="22" t="str">
        <f>IF(AC22="","",DAY(AC22)&amp;"")</f>
        <v>28</v>
      </c>
      <c r="AN55">
        <f>IF(AC22="","",AC23)</f>
        <v>8</v>
      </c>
    </row>
    <row r="56" spans="39:40">
      <c r="AM56" s="22" t="str">
        <f>IF(AD22="","",DAY(AD22)&amp;"")</f>
        <v>29</v>
      </c>
      <c r="AN56">
        <f>IF(AD22="","",AD23)</f>
        <v>5</v>
      </c>
    </row>
    <row r="57" spans="39:40">
      <c r="AM57" s="22" t="str">
        <f>IF(AE22="","",DAY(AE22)&amp;"")</f>
        <v>30</v>
      </c>
      <c r="AN57">
        <f>IF(AE22="","",AE23)</f>
        <v>2</v>
      </c>
    </row>
    <row r="58" spans="39:40">
      <c r="AM58" s="22" t="str">
        <f>IF(AF22="","",DAY(AF22)&amp;"")</f>
        <v>31</v>
      </c>
      <c r="AN58">
        <f>IF(AF22="","",AF23)</f>
        <v>5</v>
      </c>
    </row>
  </sheetData>
  <mergeCells count="18">
    <mergeCell ref="G9:H9"/>
    <mergeCell ref="G10:H12"/>
    <mergeCell ref="A21:AF21"/>
    <mergeCell ref="G14:H14"/>
    <mergeCell ref="G15:H17"/>
    <mergeCell ref="A1:L1"/>
    <mergeCell ref="A4:B4"/>
    <mergeCell ref="A5:B6"/>
    <mergeCell ref="C4:D4"/>
    <mergeCell ref="C5:D6"/>
    <mergeCell ref="E4:F4"/>
    <mergeCell ref="E5:F6"/>
    <mergeCell ref="G4:H4"/>
    <mergeCell ref="G5:H6"/>
    <mergeCell ref="I4:J4"/>
    <mergeCell ref="I5:J6"/>
    <mergeCell ref="K4:L4"/>
    <mergeCell ref="K5:L6"/>
  </mergeCells>
  <pageMargins left="0.7" right="0.7" top="0.75" bottom="0.75" header="0.3" footer="0.3"/>
  <drawing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4075BFAD-4835-44EF-B00C-E20A52B491C3}">
            <xm:f>AND(B22&lt;&gt;"",B23&lt;LISTAS!$Q$4)</xm:f>
            <x14:dxf>
              <font>
                <b/>
                <color rgb="FFB91C1C"/>
              </font>
              <fill>
                <patternFill patternType="solid">
                  <bgColor rgb="FFFDE2E2"/>
                </patternFill>
              </fill>
            </x14:dxf>
          </x14:cfRule>
          <xm:sqref>B23:AF23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4"/>
  <sheetViews>
    <sheetView workbookViewId="0">
      <selection sqref="A1:H1"/>
    </sheetView>
  </sheetViews>
  <sheetFormatPr defaultRowHeight="14.25"/>
  <cols>
    <col min="1" max="1" width="16" customWidth="1"/>
    <col min="2" max="2" width="44" customWidth="1"/>
    <col min="3" max="3" width="3" customWidth="1"/>
    <col min="4" max="4" width="18" customWidth="1"/>
    <col min="5" max="5" width="28" customWidth="1"/>
    <col min="6" max="6" width="18" customWidth="1"/>
    <col min="7" max="8" width="12" customWidth="1"/>
  </cols>
  <sheetData>
    <row r="1" spans="1:8" ht="32.1" customHeight="1">
      <c r="A1" s="24" t="s">
        <v>0</v>
      </c>
      <c r="B1" s="24"/>
      <c r="C1" s="24"/>
      <c r="D1" s="24"/>
      <c r="E1" s="24"/>
      <c r="F1" s="24"/>
      <c r="G1" s="24"/>
      <c r="H1" s="24"/>
    </row>
    <row r="2" spans="1:8">
      <c r="A2" s="4"/>
      <c r="B2" s="4"/>
      <c r="C2" s="4"/>
      <c r="D2" s="4"/>
      <c r="E2" s="4"/>
      <c r="F2" s="4"/>
      <c r="G2" s="4"/>
      <c r="H2" s="4"/>
    </row>
    <row r="3" spans="1:8" ht="33.950000000000003" customHeight="1">
      <c r="A3" s="25" t="s">
        <v>1</v>
      </c>
      <c r="B3" s="25"/>
      <c r="C3" s="25"/>
      <c r="D3" s="25"/>
      <c r="E3" s="25"/>
      <c r="F3" s="25"/>
      <c r="G3" s="25"/>
      <c r="H3" s="25"/>
    </row>
    <row r="4" spans="1:8">
      <c r="A4" s="4"/>
      <c r="B4" s="4"/>
      <c r="C4" s="4"/>
      <c r="D4" s="4"/>
      <c r="E4" s="4"/>
      <c r="F4" s="4"/>
      <c r="G4" s="4"/>
      <c r="H4" s="4"/>
    </row>
    <row r="5" spans="1:8" ht="15">
      <c r="A5" s="1" t="s">
        <v>2</v>
      </c>
      <c r="B5" s="1" t="s">
        <v>3</v>
      </c>
      <c r="C5" s="4"/>
      <c r="D5" s="1" t="s">
        <v>4</v>
      </c>
      <c r="E5" s="1" t="s">
        <v>5</v>
      </c>
      <c r="F5" s="1" t="s">
        <v>6</v>
      </c>
      <c r="G5" s="4"/>
      <c r="H5" s="4"/>
    </row>
    <row r="6" spans="1:8" ht="28.5">
      <c r="A6" s="6" t="s">
        <v>7</v>
      </c>
      <c r="B6" s="4" t="s">
        <v>8</v>
      </c>
      <c r="C6" s="4"/>
      <c r="D6" s="5" t="s">
        <v>9</v>
      </c>
      <c r="E6" s="4" t="s">
        <v>10</v>
      </c>
      <c r="F6" s="4" t="s">
        <v>11</v>
      </c>
      <c r="G6" s="4"/>
      <c r="H6" s="4"/>
    </row>
    <row r="7" spans="1:8" ht="28.5">
      <c r="A7" s="6" t="s">
        <v>12</v>
      </c>
      <c r="B7" s="4" t="s">
        <v>13</v>
      </c>
      <c r="C7" s="4"/>
      <c r="D7" s="5" t="s">
        <v>14</v>
      </c>
      <c r="E7" s="4" t="s">
        <v>15</v>
      </c>
      <c r="F7" s="4" t="s">
        <v>16</v>
      </c>
      <c r="G7" s="4"/>
      <c r="H7" s="4"/>
    </row>
    <row r="8" spans="1:8" ht="28.5">
      <c r="A8" s="6" t="s">
        <v>17</v>
      </c>
      <c r="B8" s="4" t="s">
        <v>18</v>
      </c>
      <c r="C8" s="4"/>
      <c r="D8" s="5" t="s">
        <v>19</v>
      </c>
      <c r="E8" s="4" t="s">
        <v>20</v>
      </c>
      <c r="F8" s="4" t="s">
        <v>21</v>
      </c>
      <c r="G8" s="4"/>
      <c r="H8" s="4"/>
    </row>
    <row r="9" spans="1:8" ht="28.5">
      <c r="A9" s="6" t="s">
        <v>22</v>
      </c>
      <c r="B9" s="4" t="s">
        <v>23</v>
      </c>
      <c r="C9" s="4"/>
      <c r="D9" s="5" t="s">
        <v>24</v>
      </c>
      <c r="E9" s="4" t="s">
        <v>25</v>
      </c>
      <c r="F9" s="4" t="s">
        <v>21</v>
      </c>
      <c r="G9" s="4"/>
      <c r="H9" s="4"/>
    </row>
    <row r="10" spans="1:8" ht="28.5">
      <c r="A10" s="6" t="s">
        <v>26</v>
      </c>
      <c r="B10" s="4" t="s">
        <v>27</v>
      </c>
      <c r="C10" s="4"/>
      <c r="D10" s="5" t="s">
        <v>28</v>
      </c>
      <c r="E10" s="4" t="s">
        <v>29</v>
      </c>
      <c r="F10" s="4" t="s">
        <v>21</v>
      </c>
      <c r="G10" s="4"/>
      <c r="H10" s="4"/>
    </row>
    <row r="11" spans="1:8" ht="28.5">
      <c r="A11" s="6" t="s">
        <v>30</v>
      </c>
      <c r="B11" s="4" t="s">
        <v>31</v>
      </c>
      <c r="C11" s="4"/>
      <c r="D11" s="5" t="s">
        <v>32</v>
      </c>
      <c r="E11" s="4" t="s">
        <v>33</v>
      </c>
      <c r="F11" s="4" t="s">
        <v>21</v>
      </c>
      <c r="G11" s="4"/>
      <c r="H11" s="4"/>
    </row>
    <row r="12" spans="1:8" ht="42.75">
      <c r="A12" s="6" t="s">
        <v>34</v>
      </c>
      <c r="B12" s="4" t="s">
        <v>35</v>
      </c>
      <c r="C12" s="4"/>
      <c r="D12" s="5" t="s">
        <v>36</v>
      </c>
      <c r="E12" s="4" t="s">
        <v>37</v>
      </c>
      <c r="F12" s="4" t="s">
        <v>38</v>
      </c>
      <c r="G12" s="4"/>
      <c r="H12" s="4"/>
    </row>
    <row r="13" spans="1:8">
      <c r="A13" s="4"/>
      <c r="B13" s="4"/>
      <c r="C13" s="4"/>
      <c r="D13" s="4"/>
      <c r="E13" s="4"/>
      <c r="F13" s="4"/>
      <c r="G13" s="4"/>
      <c r="H13" s="4"/>
    </row>
    <row r="14" spans="1:8" ht="15">
      <c r="A14" s="26" t="s">
        <v>39</v>
      </c>
      <c r="B14" s="26"/>
      <c r="C14" s="26"/>
      <c r="D14" s="26"/>
      <c r="E14" s="26"/>
      <c r="F14" s="26"/>
      <c r="G14" s="26"/>
      <c r="H14" s="26"/>
    </row>
    <row r="15" spans="1:8" ht="15">
      <c r="A15" s="7" t="s">
        <v>40</v>
      </c>
      <c r="B15" s="27" t="s">
        <v>41</v>
      </c>
      <c r="C15" s="27"/>
      <c r="D15" s="27"/>
      <c r="E15" s="27"/>
      <c r="F15" s="27"/>
      <c r="G15" s="27"/>
      <c r="H15" s="27"/>
    </row>
    <row r="16" spans="1:8" ht="15">
      <c r="A16" s="7" t="s">
        <v>40</v>
      </c>
      <c r="B16" s="27" t="s">
        <v>42</v>
      </c>
      <c r="C16" s="27"/>
      <c r="D16" s="27"/>
      <c r="E16" s="27"/>
      <c r="F16" s="27"/>
      <c r="G16" s="27"/>
      <c r="H16" s="27"/>
    </row>
    <row r="17" spans="1:8" ht="15">
      <c r="A17" s="7" t="s">
        <v>40</v>
      </c>
      <c r="B17" s="27" t="s">
        <v>43</v>
      </c>
      <c r="C17" s="27"/>
      <c r="D17" s="27"/>
      <c r="E17" s="27"/>
      <c r="F17" s="27"/>
      <c r="G17" s="27"/>
      <c r="H17" s="27"/>
    </row>
    <row r="18" spans="1:8" ht="15">
      <c r="A18" s="7" t="s">
        <v>40</v>
      </c>
      <c r="B18" s="27" t="s">
        <v>44</v>
      </c>
      <c r="C18" s="27"/>
      <c r="D18" s="27"/>
      <c r="E18" s="27"/>
      <c r="F18" s="27"/>
      <c r="G18" s="27"/>
      <c r="H18" s="27"/>
    </row>
    <row r="19" spans="1:8">
      <c r="A19" s="4"/>
      <c r="B19" s="4"/>
      <c r="C19" s="4"/>
      <c r="D19" s="4"/>
      <c r="E19" s="4"/>
      <c r="F19" s="4"/>
      <c r="G19" s="4"/>
      <c r="H19" s="4"/>
    </row>
    <row r="20" spans="1:8" ht="15">
      <c r="A20" s="26" t="s">
        <v>45</v>
      </c>
      <c r="B20" s="26"/>
      <c r="C20" s="26"/>
      <c r="D20" s="26"/>
      <c r="E20" s="26"/>
      <c r="F20" s="26"/>
      <c r="G20" s="26"/>
      <c r="H20" s="26"/>
    </row>
    <row r="21" spans="1:8" ht="15">
      <c r="A21" s="5" t="s">
        <v>46</v>
      </c>
      <c r="B21" s="28" t="s">
        <v>47</v>
      </c>
      <c r="C21" s="28"/>
      <c r="D21" s="28"/>
      <c r="E21" s="28"/>
      <c r="F21" s="28"/>
      <c r="G21" s="28"/>
      <c r="H21" s="28"/>
    </row>
    <row r="22" spans="1:8" ht="15">
      <c r="A22" s="5" t="s">
        <v>48</v>
      </c>
      <c r="B22" s="28" t="s">
        <v>49</v>
      </c>
      <c r="C22" s="28"/>
      <c r="D22" s="28"/>
      <c r="E22" s="28"/>
      <c r="F22" s="28"/>
      <c r="G22" s="28"/>
      <c r="H22" s="28"/>
    </row>
    <row r="23" spans="1:8" ht="15">
      <c r="A23" s="5" t="s">
        <v>50</v>
      </c>
      <c r="B23" s="28" t="s">
        <v>51</v>
      </c>
      <c r="C23" s="28"/>
      <c r="D23" s="28"/>
      <c r="E23" s="28"/>
      <c r="F23" s="28"/>
      <c r="G23" s="28"/>
      <c r="H23" s="28"/>
    </row>
    <row r="24" spans="1:8" ht="15">
      <c r="A24" s="5" t="s">
        <v>52</v>
      </c>
      <c r="B24" s="28" t="s">
        <v>53</v>
      </c>
      <c r="C24" s="28"/>
      <c r="D24" s="28"/>
      <c r="E24" s="28"/>
      <c r="F24" s="28"/>
      <c r="G24" s="28"/>
      <c r="H24" s="28"/>
    </row>
  </sheetData>
  <mergeCells count="12">
    <mergeCell ref="B23:H23"/>
    <mergeCell ref="B24:H24"/>
    <mergeCell ref="B17:H17"/>
    <mergeCell ref="B18:H18"/>
    <mergeCell ref="A20:H20"/>
    <mergeCell ref="B21:H21"/>
    <mergeCell ref="B22:H22"/>
    <mergeCell ref="A1:H1"/>
    <mergeCell ref="A3:H3"/>
    <mergeCell ref="A14:H14"/>
    <mergeCell ref="B15:H15"/>
    <mergeCell ref="B16:H16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4"/>
  <sheetViews>
    <sheetView workbookViewId="0"/>
  </sheetViews>
  <sheetFormatPr defaultRowHeight="14.25"/>
  <cols>
    <col min="1" max="1" width="10" customWidth="1"/>
    <col min="2" max="2" width="22" customWidth="1"/>
    <col min="3" max="3" width="18" customWidth="1"/>
    <col min="4" max="4" width="20" customWidth="1"/>
    <col min="5" max="5" width="12" customWidth="1"/>
    <col min="6" max="6" width="18" customWidth="1"/>
    <col min="7" max="7" width="20" customWidth="1"/>
    <col min="8" max="8" width="12" customWidth="1"/>
    <col min="9" max="9" width="28" customWidth="1"/>
    <col min="10" max="10" width="14" customWidth="1"/>
  </cols>
  <sheetData>
    <row r="1" spans="1:10" ht="20.25">
      <c r="A1" s="29" t="s">
        <v>54</v>
      </c>
      <c r="B1" s="29"/>
      <c r="C1" s="29"/>
      <c r="D1" s="29"/>
      <c r="E1" s="29"/>
      <c r="F1" s="29"/>
      <c r="G1" s="29"/>
      <c r="H1" s="29"/>
      <c r="I1" s="29"/>
      <c r="J1" s="29"/>
    </row>
    <row r="2" spans="1:10">
      <c r="A2" s="30" t="s">
        <v>55</v>
      </c>
      <c r="B2" s="30"/>
      <c r="C2" s="30"/>
      <c r="D2" s="30"/>
      <c r="E2" s="30"/>
      <c r="F2" s="30"/>
      <c r="G2" s="30"/>
      <c r="H2" s="30"/>
      <c r="I2" s="30"/>
      <c r="J2" s="30"/>
    </row>
    <row r="4" spans="1:10" ht="30">
      <c r="A4" s="1" t="s">
        <v>56</v>
      </c>
      <c r="B4" s="1" t="s">
        <v>57</v>
      </c>
      <c r="C4" s="1" t="s">
        <v>58</v>
      </c>
      <c r="D4" s="1" t="s">
        <v>59</v>
      </c>
      <c r="E4" s="1" t="s">
        <v>60</v>
      </c>
      <c r="F4" s="1" t="s">
        <v>61</v>
      </c>
      <c r="G4" s="1" t="s">
        <v>62</v>
      </c>
      <c r="H4" s="1" t="s">
        <v>63</v>
      </c>
      <c r="I4" s="1" t="s">
        <v>64</v>
      </c>
      <c r="J4" s="1" t="s">
        <v>65</v>
      </c>
    </row>
    <row r="5" spans="1:10">
      <c r="A5" s="9" t="s">
        <v>66</v>
      </c>
      <c r="B5" s="9" t="s">
        <v>67</v>
      </c>
      <c r="C5" s="9" t="s">
        <v>68</v>
      </c>
      <c r="D5" s="9" t="s">
        <v>69</v>
      </c>
      <c r="E5" s="9" t="s">
        <v>19</v>
      </c>
      <c r="F5" s="9">
        <v>40</v>
      </c>
      <c r="G5" s="9" t="s">
        <v>70</v>
      </c>
      <c r="H5" s="9" t="s">
        <v>71</v>
      </c>
      <c r="I5" s="9"/>
      <c r="J5" s="3" t="str">
        <f t="shared" ref="J5:J44" si="0">IF(A5="","",IF(COUNTIF($A$5:$A$44,A5)&gt;1,"DUPLICADO","OK"))</f>
        <v>OK</v>
      </c>
    </row>
    <row r="6" spans="1:10">
      <c r="A6" s="9" t="s">
        <v>72</v>
      </c>
      <c r="B6" s="9" t="s">
        <v>73</v>
      </c>
      <c r="C6" s="9" t="s">
        <v>68</v>
      </c>
      <c r="D6" s="9" t="s">
        <v>69</v>
      </c>
      <c r="E6" s="9" t="s">
        <v>24</v>
      </c>
      <c r="F6" s="9">
        <v>40</v>
      </c>
      <c r="G6" s="9" t="s">
        <v>70</v>
      </c>
      <c r="H6" s="9" t="s">
        <v>71</v>
      </c>
      <c r="I6" s="9"/>
      <c r="J6" s="3" t="str">
        <f t="shared" si="0"/>
        <v>OK</v>
      </c>
    </row>
    <row r="7" spans="1:10">
      <c r="A7" s="9" t="s">
        <v>74</v>
      </c>
      <c r="B7" s="9" t="s">
        <v>75</v>
      </c>
      <c r="C7" s="9" t="s">
        <v>76</v>
      </c>
      <c r="D7" s="9" t="s">
        <v>77</v>
      </c>
      <c r="E7" s="9" t="s">
        <v>28</v>
      </c>
      <c r="F7" s="9">
        <v>36</v>
      </c>
      <c r="G7" s="9" t="s">
        <v>78</v>
      </c>
      <c r="H7" s="9" t="s">
        <v>71</v>
      </c>
      <c r="I7" s="9"/>
      <c r="J7" s="3" t="str">
        <f t="shared" si="0"/>
        <v>OK</v>
      </c>
    </row>
    <row r="8" spans="1:10">
      <c r="A8" s="9" t="s">
        <v>79</v>
      </c>
      <c r="B8" s="9" t="s">
        <v>80</v>
      </c>
      <c r="C8" s="9" t="s">
        <v>81</v>
      </c>
      <c r="D8" s="9" t="s">
        <v>82</v>
      </c>
      <c r="E8" s="9" t="s">
        <v>19</v>
      </c>
      <c r="F8" s="9">
        <v>44</v>
      </c>
      <c r="G8" s="9" t="s">
        <v>83</v>
      </c>
      <c r="H8" s="9" t="s">
        <v>71</v>
      </c>
      <c r="I8" s="9"/>
      <c r="J8" s="3" t="str">
        <f t="shared" si="0"/>
        <v>OK</v>
      </c>
    </row>
    <row r="9" spans="1:10">
      <c r="A9" s="9" t="s">
        <v>84</v>
      </c>
      <c r="B9" s="9" t="s">
        <v>85</v>
      </c>
      <c r="C9" s="9" t="s">
        <v>86</v>
      </c>
      <c r="D9" s="9" t="s">
        <v>87</v>
      </c>
      <c r="E9" s="9" t="s">
        <v>24</v>
      </c>
      <c r="F9" s="9">
        <v>40</v>
      </c>
      <c r="G9" s="9" t="s">
        <v>88</v>
      </c>
      <c r="H9" s="9" t="s">
        <v>71</v>
      </c>
      <c r="I9" s="9"/>
      <c r="J9" s="3" t="str">
        <f t="shared" si="0"/>
        <v>OK</v>
      </c>
    </row>
    <row r="10" spans="1:10">
      <c r="A10" s="9" t="s">
        <v>89</v>
      </c>
      <c r="B10" s="9" t="s">
        <v>90</v>
      </c>
      <c r="C10" s="9" t="s">
        <v>76</v>
      </c>
      <c r="D10" s="9" t="s">
        <v>91</v>
      </c>
      <c r="E10" s="9" t="s">
        <v>28</v>
      </c>
      <c r="F10" s="9">
        <v>36</v>
      </c>
      <c r="G10" s="9" t="s">
        <v>78</v>
      </c>
      <c r="H10" s="9" t="s">
        <v>71</v>
      </c>
      <c r="I10" s="9"/>
      <c r="J10" s="3" t="str">
        <f t="shared" si="0"/>
        <v>OK</v>
      </c>
    </row>
    <row r="11" spans="1:10">
      <c r="A11" s="9" t="s">
        <v>92</v>
      </c>
      <c r="B11" s="9" t="s">
        <v>93</v>
      </c>
      <c r="C11" s="9" t="s">
        <v>94</v>
      </c>
      <c r="D11" s="9" t="s">
        <v>95</v>
      </c>
      <c r="E11" s="9" t="s">
        <v>96</v>
      </c>
      <c r="F11" s="9">
        <v>40</v>
      </c>
      <c r="G11" s="9" t="s">
        <v>97</v>
      </c>
      <c r="H11" s="9" t="s">
        <v>71</v>
      </c>
      <c r="I11" s="9"/>
      <c r="J11" s="3" t="str">
        <f t="shared" si="0"/>
        <v>OK</v>
      </c>
    </row>
    <row r="12" spans="1:10">
      <c r="A12" s="9" t="s">
        <v>98</v>
      </c>
      <c r="B12" s="9" t="s">
        <v>99</v>
      </c>
      <c r="C12" s="9" t="s">
        <v>81</v>
      </c>
      <c r="D12" s="9" t="s">
        <v>100</v>
      </c>
      <c r="E12" s="9" t="s">
        <v>24</v>
      </c>
      <c r="F12" s="9">
        <v>44</v>
      </c>
      <c r="G12" s="9" t="s">
        <v>83</v>
      </c>
      <c r="H12" s="9" t="s">
        <v>71</v>
      </c>
      <c r="I12" s="9"/>
      <c r="J12" s="3" t="str">
        <f t="shared" si="0"/>
        <v>OK</v>
      </c>
    </row>
    <row r="13" spans="1:10">
      <c r="A13" s="9"/>
      <c r="B13" s="9"/>
      <c r="C13" s="9"/>
      <c r="D13" s="9"/>
      <c r="E13" s="9"/>
      <c r="F13" s="9"/>
      <c r="G13" s="9"/>
      <c r="H13" s="9"/>
      <c r="I13" s="9"/>
      <c r="J13" s="3" t="str">
        <f t="shared" si="0"/>
        <v/>
      </c>
    </row>
    <row r="14" spans="1:10">
      <c r="A14" s="9"/>
      <c r="B14" s="9"/>
      <c r="C14" s="9"/>
      <c r="D14" s="9"/>
      <c r="E14" s="9"/>
      <c r="F14" s="9"/>
      <c r="G14" s="9"/>
      <c r="H14" s="9"/>
      <c r="I14" s="9"/>
      <c r="J14" s="3" t="str">
        <f t="shared" si="0"/>
        <v/>
      </c>
    </row>
    <row r="15" spans="1:10">
      <c r="A15" s="9"/>
      <c r="B15" s="9"/>
      <c r="C15" s="9"/>
      <c r="D15" s="9"/>
      <c r="E15" s="9"/>
      <c r="F15" s="9"/>
      <c r="G15" s="9"/>
      <c r="H15" s="9"/>
      <c r="I15" s="9"/>
      <c r="J15" s="3" t="str">
        <f t="shared" si="0"/>
        <v/>
      </c>
    </row>
    <row r="16" spans="1:10">
      <c r="A16" s="9"/>
      <c r="B16" s="9"/>
      <c r="C16" s="9"/>
      <c r="D16" s="9"/>
      <c r="E16" s="9"/>
      <c r="F16" s="9"/>
      <c r="G16" s="9"/>
      <c r="H16" s="9"/>
      <c r="I16" s="9"/>
      <c r="J16" s="3" t="str">
        <f t="shared" si="0"/>
        <v/>
      </c>
    </row>
    <row r="17" spans="1:10">
      <c r="A17" s="9"/>
      <c r="B17" s="9"/>
      <c r="C17" s="9"/>
      <c r="D17" s="9"/>
      <c r="E17" s="9"/>
      <c r="F17" s="9"/>
      <c r="G17" s="9"/>
      <c r="H17" s="9"/>
      <c r="I17" s="9"/>
      <c r="J17" s="3" t="str">
        <f t="shared" si="0"/>
        <v/>
      </c>
    </row>
    <row r="18" spans="1:10">
      <c r="A18" s="9"/>
      <c r="B18" s="9"/>
      <c r="C18" s="9"/>
      <c r="D18" s="9"/>
      <c r="E18" s="9"/>
      <c r="F18" s="9"/>
      <c r="G18" s="9"/>
      <c r="H18" s="9"/>
      <c r="I18" s="9"/>
      <c r="J18" s="3" t="str">
        <f t="shared" si="0"/>
        <v/>
      </c>
    </row>
    <row r="19" spans="1:10">
      <c r="A19" s="9"/>
      <c r="B19" s="9"/>
      <c r="C19" s="9"/>
      <c r="D19" s="9"/>
      <c r="E19" s="9"/>
      <c r="F19" s="9"/>
      <c r="G19" s="9"/>
      <c r="H19" s="9"/>
      <c r="I19" s="9"/>
      <c r="J19" s="3" t="str">
        <f t="shared" si="0"/>
        <v/>
      </c>
    </row>
    <row r="20" spans="1:10">
      <c r="A20" s="9"/>
      <c r="B20" s="9"/>
      <c r="C20" s="9"/>
      <c r="D20" s="9"/>
      <c r="E20" s="9"/>
      <c r="F20" s="9"/>
      <c r="G20" s="9"/>
      <c r="H20" s="9"/>
      <c r="I20" s="9"/>
      <c r="J20" s="3" t="str">
        <f t="shared" si="0"/>
        <v/>
      </c>
    </row>
    <row r="21" spans="1:10">
      <c r="A21" s="9"/>
      <c r="B21" s="9"/>
      <c r="C21" s="9"/>
      <c r="D21" s="9"/>
      <c r="E21" s="9"/>
      <c r="F21" s="9"/>
      <c r="G21" s="9"/>
      <c r="H21" s="9"/>
      <c r="I21" s="9"/>
      <c r="J21" s="3" t="str">
        <f t="shared" si="0"/>
        <v/>
      </c>
    </row>
    <row r="22" spans="1:10">
      <c r="A22" s="9"/>
      <c r="B22" s="9"/>
      <c r="C22" s="9"/>
      <c r="D22" s="9"/>
      <c r="E22" s="9"/>
      <c r="F22" s="9"/>
      <c r="G22" s="9"/>
      <c r="H22" s="9"/>
      <c r="I22" s="9"/>
      <c r="J22" s="3" t="str">
        <f t="shared" si="0"/>
        <v/>
      </c>
    </row>
    <row r="23" spans="1:10">
      <c r="A23" s="9"/>
      <c r="B23" s="9"/>
      <c r="C23" s="9"/>
      <c r="D23" s="9"/>
      <c r="E23" s="9"/>
      <c r="F23" s="9"/>
      <c r="G23" s="9"/>
      <c r="H23" s="9"/>
      <c r="I23" s="9"/>
      <c r="J23" s="3" t="str">
        <f t="shared" si="0"/>
        <v/>
      </c>
    </row>
    <row r="24" spans="1:10">
      <c r="A24" s="9"/>
      <c r="B24" s="9"/>
      <c r="C24" s="9"/>
      <c r="D24" s="9"/>
      <c r="E24" s="9"/>
      <c r="F24" s="9"/>
      <c r="G24" s="9"/>
      <c r="H24" s="9"/>
      <c r="I24" s="9"/>
      <c r="J24" s="3" t="str">
        <f t="shared" si="0"/>
        <v/>
      </c>
    </row>
    <row r="25" spans="1:10">
      <c r="A25" s="9"/>
      <c r="B25" s="9"/>
      <c r="C25" s="9"/>
      <c r="D25" s="9"/>
      <c r="E25" s="9"/>
      <c r="F25" s="9"/>
      <c r="G25" s="9"/>
      <c r="H25" s="9"/>
      <c r="I25" s="9"/>
      <c r="J25" s="3" t="str">
        <f t="shared" si="0"/>
        <v/>
      </c>
    </row>
    <row r="26" spans="1:10">
      <c r="A26" s="9"/>
      <c r="B26" s="9"/>
      <c r="C26" s="9"/>
      <c r="D26" s="9"/>
      <c r="E26" s="9"/>
      <c r="F26" s="9"/>
      <c r="G26" s="9"/>
      <c r="H26" s="9"/>
      <c r="I26" s="9"/>
      <c r="J26" s="3" t="str">
        <f t="shared" si="0"/>
        <v/>
      </c>
    </row>
    <row r="27" spans="1:10">
      <c r="A27" s="9"/>
      <c r="B27" s="9"/>
      <c r="C27" s="9"/>
      <c r="D27" s="9"/>
      <c r="E27" s="9"/>
      <c r="F27" s="9"/>
      <c r="G27" s="9"/>
      <c r="H27" s="9"/>
      <c r="I27" s="9"/>
      <c r="J27" s="3" t="str">
        <f t="shared" si="0"/>
        <v/>
      </c>
    </row>
    <row r="28" spans="1:10">
      <c r="A28" s="9"/>
      <c r="B28" s="9"/>
      <c r="C28" s="9"/>
      <c r="D28" s="9"/>
      <c r="E28" s="9"/>
      <c r="F28" s="9"/>
      <c r="G28" s="9"/>
      <c r="H28" s="9"/>
      <c r="I28" s="9"/>
      <c r="J28" s="3" t="str">
        <f t="shared" si="0"/>
        <v/>
      </c>
    </row>
    <row r="29" spans="1:10">
      <c r="A29" s="9"/>
      <c r="B29" s="9"/>
      <c r="C29" s="9"/>
      <c r="D29" s="9"/>
      <c r="E29" s="9"/>
      <c r="F29" s="9"/>
      <c r="G29" s="9"/>
      <c r="H29" s="9"/>
      <c r="I29" s="9"/>
      <c r="J29" s="3" t="str">
        <f t="shared" si="0"/>
        <v/>
      </c>
    </row>
    <row r="30" spans="1:10">
      <c r="A30" s="9"/>
      <c r="B30" s="9"/>
      <c r="C30" s="9"/>
      <c r="D30" s="9"/>
      <c r="E30" s="9"/>
      <c r="F30" s="9"/>
      <c r="G30" s="9"/>
      <c r="H30" s="9"/>
      <c r="I30" s="9"/>
      <c r="J30" s="3" t="str">
        <f t="shared" si="0"/>
        <v/>
      </c>
    </row>
    <row r="31" spans="1:10">
      <c r="A31" s="9"/>
      <c r="B31" s="9"/>
      <c r="C31" s="9"/>
      <c r="D31" s="9"/>
      <c r="E31" s="9"/>
      <c r="F31" s="9"/>
      <c r="G31" s="9"/>
      <c r="H31" s="9"/>
      <c r="I31" s="9"/>
      <c r="J31" s="3" t="str">
        <f t="shared" si="0"/>
        <v/>
      </c>
    </row>
    <row r="32" spans="1:10">
      <c r="A32" s="9"/>
      <c r="B32" s="9"/>
      <c r="C32" s="9"/>
      <c r="D32" s="9"/>
      <c r="E32" s="9"/>
      <c r="F32" s="9"/>
      <c r="G32" s="9"/>
      <c r="H32" s="9"/>
      <c r="I32" s="9"/>
      <c r="J32" s="3" t="str">
        <f t="shared" si="0"/>
        <v/>
      </c>
    </row>
    <row r="33" spans="1:10">
      <c r="A33" s="9"/>
      <c r="B33" s="9"/>
      <c r="C33" s="9"/>
      <c r="D33" s="9"/>
      <c r="E33" s="9"/>
      <c r="F33" s="9"/>
      <c r="G33" s="9"/>
      <c r="H33" s="9"/>
      <c r="I33" s="9"/>
      <c r="J33" s="3" t="str">
        <f t="shared" si="0"/>
        <v/>
      </c>
    </row>
    <row r="34" spans="1:10">
      <c r="A34" s="9"/>
      <c r="B34" s="9"/>
      <c r="C34" s="9"/>
      <c r="D34" s="9"/>
      <c r="E34" s="9"/>
      <c r="F34" s="9"/>
      <c r="G34" s="9"/>
      <c r="H34" s="9"/>
      <c r="I34" s="9"/>
      <c r="J34" s="3" t="str">
        <f t="shared" si="0"/>
        <v/>
      </c>
    </row>
    <row r="35" spans="1:10">
      <c r="A35" s="9"/>
      <c r="B35" s="9"/>
      <c r="C35" s="9"/>
      <c r="D35" s="9"/>
      <c r="E35" s="9"/>
      <c r="F35" s="9"/>
      <c r="G35" s="9"/>
      <c r="H35" s="9"/>
      <c r="I35" s="9"/>
      <c r="J35" s="3" t="str">
        <f t="shared" si="0"/>
        <v/>
      </c>
    </row>
    <row r="36" spans="1:10">
      <c r="A36" s="9"/>
      <c r="B36" s="9"/>
      <c r="C36" s="9"/>
      <c r="D36" s="9"/>
      <c r="E36" s="9"/>
      <c r="F36" s="9"/>
      <c r="G36" s="9"/>
      <c r="H36" s="9"/>
      <c r="I36" s="9"/>
      <c r="J36" s="3" t="str">
        <f t="shared" si="0"/>
        <v/>
      </c>
    </row>
    <row r="37" spans="1:10">
      <c r="A37" s="9"/>
      <c r="B37" s="9"/>
      <c r="C37" s="9"/>
      <c r="D37" s="9"/>
      <c r="E37" s="9"/>
      <c r="F37" s="9"/>
      <c r="G37" s="9"/>
      <c r="H37" s="9"/>
      <c r="I37" s="9"/>
      <c r="J37" s="3" t="str">
        <f t="shared" si="0"/>
        <v/>
      </c>
    </row>
    <row r="38" spans="1:10">
      <c r="A38" s="9"/>
      <c r="B38" s="9"/>
      <c r="C38" s="9"/>
      <c r="D38" s="9"/>
      <c r="E38" s="9"/>
      <c r="F38" s="9"/>
      <c r="G38" s="9"/>
      <c r="H38" s="9"/>
      <c r="I38" s="9"/>
      <c r="J38" s="3" t="str">
        <f t="shared" si="0"/>
        <v/>
      </c>
    </row>
    <row r="39" spans="1:10">
      <c r="A39" s="9"/>
      <c r="B39" s="9"/>
      <c r="C39" s="9"/>
      <c r="D39" s="9"/>
      <c r="E39" s="9"/>
      <c r="F39" s="9"/>
      <c r="G39" s="9"/>
      <c r="H39" s="9"/>
      <c r="I39" s="9"/>
      <c r="J39" s="3" t="str">
        <f t="shared" si="0"/>
        <v/>
      </c>
    </row>
    <row r="40" spans="1:10">
      <c r="A40" s="9"/>
      <c r="B40" s="9"/>
      <c r="C40" s="9"/>
      <c r="D40" s="9"/>
      <c r="E40" s="9"/>
      <c r="F40" s="9"/>
      <c r="G40" s="9"/>
      <c r="H40" s="9"/>
      <c r="I40" s="9"/>
      <c r="J40" s="3" t="str">
        <f t="shared" si="0"/>
        <v/>
      </c>
    </row>
    <row r="41" spans="1:10">
      <c r="A41" s="9"/>
      <c r="B41" s="9"/>
      <c r="C41" s="9"/>
      <c r="D41" s="9"/>
      <c r="E41" s="9"/>
      <c r="F41" s="9"/>
      <c r="G41" s="9"/>
      <c r="H41" s="9"/>
      <c r="I41" s="9"/>
      <c r="J41" s="3" t="str">
        <f t="shared" si="0"/>
        <v/>
      </c>
    </row>
    <row r="42" spans="1:10">
      <c r="A42" s="9"/>
      <c r="B42" s="9"/>
      <c r="C42" s="9"/>
      <c r="D42" s="9"/>
      <c r="E42" s="9"/>
      <c r="F42" s="9"/>
      <c r="G42" s="9"/>
      <c r="H42" s="9"/>
      <c r="I42" s="9"/>
      <c r="J42" s="3" t="str">
        <f t="shared" si="0"/>
        <v/>
      </c>
    </row>
    <row r="43" spans="1:10">
      <c r="A43" s="9"/>
      <c r="B43" s="9"/>
      <c r="C43" s="9"/>
      <c r="D43" s="9"/>
      <c r="E43" s="9"/>
      <c r="F43" s="9"/>
      <c r="G43" s="9"/>
      <c r="H43" s="9"/>
      <c r="I43" s="9"/>
      <c r="J43" s="3" t="str">
        <f t="shared" si="0"/>
        <v/>
      </c>
    </row>
    <row r="44" spans="1:10">
      <c r="A44" s="9"/>
      <c r="B44" s="9"/>
      <c r="C44" s="9"/>
      <c r="D44" s="9"/>
      <c r="E44" s="9"/>
      <c r="F44" s="9"/>
      <c r="G44" s="9"/>
      <c r="H44" s="9"/>
      <c r="I44" s="9"/>
      <c r="J44" s="3" t="str">
        <f t="shared" si="0"/>
        <v/>
      </c>
    </row>
  </sheetData>
  <mergeCells count="2">
    <mergeCell ref="A1:J1"/>
    <mergeCell ref="A2:J2"/>
  </mergeCells>
  <conditionalFormatting sqref="J5:J44">
    <cfRule type="expression" dxfId="14" priority="1">
      <formula>J5="DUPLICADO"</formula>
    </cfRule>
  </conditionalFormatting>
  <pageMargins left="0.7" right="0.7" top="0.75" bottom="0.75" header="0.3" footer="0.3"/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>
          <x14:formula1>
            <xm:f>LISTAS!$L$4:$L$8</xm:f>
          </x14:formula1>
          <xm:sqref>C5:C44</xm:sqref>
        </x14:dataValidation>
        <x14:dataValidation type="list">
          <x14:formula1>
            <xm:f>LISTAS!$A$4:$A$12</xm:f>
          </x14:formula1>
          <xm:sqref>E5:E44</xm:sqref>
        </x14:dataValidation>
        <x14:dataValidation type="list">
          <x14:formula1>
            <xm:f>LISTAS!$M$4:$M$5</xm:f>
          </x14:formula1>
          <xm:sqref>H5:H44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2"/>
  <sheetViews>
    <sheetView workbookViewId="0"/>
  </sheetViews>
  <sheetFormatPr defaultRowHeight="14.25"/>
  <cols>
    <col min="1" max="1" width="12" customWidth="1"/>
    <col min="2" max="2" width="24" customWidth="1"/>
    <col min="3" max="4" width="12" customWidth="1"/>
    <col min="5" max="7" width="16" customWidth="1"/>
    <col min="9" max="9" width="22" customWidth="1"/>
    <col min="10" max="10" width="20" customWidth="1"/>
    <col min="11" max="14" width="18" customWidth="1"/>
    <col min="16" max="16" width="30" customWidth="1"/>
    <col min="17" max="17" width="12" customWidth="1"/>
  </cols>
  <sheetData>
    <row r="1" spans="1:17" ht="20.25">
      <c r="A1" s="29" t="s">
        <v>101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</row>
    <row r="3" spans="1:17" ht="30">
      <c r="A3" s="1" t="s">
        <v>102</v>
      </c>
      <c r="B3" s="1" t="s">
        <v>103</v>
      </c>
      <c r="C3" s="1" t="s">
        <v>104</v>
      </c>
      <c r="D3" s="1" t="s">
        <v>105</v>
      </c>
      <c r="E3" s="1" t="s">
        <v>106</v>
      </c>
      <c r="F3" s="1" t="s">
        <v>107</v>
      </c>
      <c r="G3" s="1" t="s">
        <v>108</v>
      </c>
      <c r="I3" s="1" t="s">
        <v>109</v>
      </c>
      <c r="J3" s="1" t="s">
        <v>110</v>
      </c>
      <c r="K3" s="1" t="s">
        <v>111</v>
      </c>
      <c r="L3" s="1" t="s">
        <v>112</v>
      </c>
      <c r="M3" s="1" t="s">
        <v>113</v>
      </c>
      <c r="N3" s="1" t="s">
        <v>114</v>
      </c>
      <c r="P3" s="1" t="s">
        <v>115</v>
      </c>
      <c r="Q3" s="1" t="s">
        <v>116</v>
      </c>
    </row>
    <row r="4" spans="1:17" ht="15">
      <c r="A4" s="9" t="s">
        <v>19</v>
      </c>
      <c r="B4" s="9" t="s">
        <v>20</v>
      </c>
      <c r="C4" s="10">
        <v>0.29166666666666669</v>
      </c>
      <c r="D4" s="10">
        <v>0.66666666666666663</v>
      </c>
      <c r="E4" s="11">
        <v>1</v>
      </c>
      <c r="F4" s="8">
        <f t="shared" ref="F4:F12" si="0">IF(A4="","",IF(OR(C4="",D4=""),0,ROUND(((D4-C4)+(D4&lt;C4))*24-E4,2)))</f>
        <v>8</v>
      </c>
      <c r="G4" s="9" t="s">
        <v>117</v>
      </c>
      <c r="I4" s="3" t="s">
        <v>118</v>
      </c>
      <c r="J4" s="3" t="s">
        <v>119</v>
      </c>
      <c r="K4" s="3" t="s">
        <v>120</v>
      </c>
      <c r="L4" s="3" t="s">
        <v>76</v>
      </c>
      <c r="M4" s="3" t="s">
        <v>71</v>
      </c>
      <c r="N4" s="3" t="s">
        <v>117</v>
      </c>
      <c r="P4" s="3" t="s">
        <v>121</v>
      </c>
      <c r="Q4" s="23">
        <v>4</v>
      </c>
    </row>
    <row r="5" spans="1:17">
      <c r="A5" s="9" t="s">
        <v>24</v>
      </c>
      <c r="B5" s="9" t="s">
        <v>25</v>
      </c>
      <c r="C5" s="10">
        <v>0.54166666666666663</v>
      </c>
      <c r="D5" s="10">
        <v>0.91666666666666663</v>
      </c>
      <c r="E5" s="11">
        <v>1</v>
      </c>
      <c r="F5" s="8">
        <f t="shared" si="0"/>
        <v>8</v>
      </c>
      <c r="G5" s="9" t="s">
        <v>117</v>
      </c>
      <c r="I5" s="3" t="s">
        <v>122</v>
      </c>
      <c r="J5" s="3" t="s">
        <v>123</v>
      </c>
      <c r="K5" s="3" t="s">
        <v>124</v>
      </c>
      <c r="L5" s="3" t="s">
        <v>68</v>
      </c>
      <c r="M5" s="3" t="s">
        <v>125</v>
      </c>
      <c r="N5" s="3" t="s">
        <v>126</v>
      </c>
    </row>
    <row r="6" spans="1:17">
      <c r="A6" s="9" t="s">
        <v>28</v>
      </c>
      <c r="B6" s="9" t="s">
        <v>29</v>
      </c>
      <c r="C6" s="10">
        <v>0.91666666666666663</v>
      </c>
      <c r="D6" s="10">
        <v>0.25</v>
      </c>
      <c r="E6" s="11">
        <v>1</v>
      </c>
      <c r="F6" s="8">
        <f t="shared" si="0"/>
        <v>7</v>
      </c>
      <c r="G6" s="9" t="s">
        <v>117</v>
      </c>
      <c r="I6" s="3" t="s">
        <v>127</v>
      </c>
      <c r="J6" s="3" t="s">
        <v>128</v>
      </c>
      <c r="K6" s="3" t="s">
        <v>129</v>
      </c>
      <c r="L6" s="3" t="s">
        <v>81</v>
      </c>
      <c r="M6" s="3"/>
      <c r="N6" s="3"/>
    </row>
    <row r="7" spans="1:17">
      <c r="A7" s="9" t="s">
        <v>96</v>
      </c>
      <c r="B7" s="9" t="s">
        <v>86</v>
      </c>
      <c r="C7" s="10">
        <v>0.33333333333333331</v>
      </c>
      <c r="D7" s="10">
        <v>0.70833333333333337</v>
      </c>
      <c r="E7" s="11">
        <v>1</v>
      </c>
      <c r="F7" s="8">
        <f t="shared" si="0"/>
        <v>8</v>
      </c>
      <c r="G7" s="9" t="s">
        <v>117</v>
      </c>
      <c r="I7" s="3" t="s">
        <v>130</v>
      </c>
      <c r="J7" s="3"/>
      <c r="K7" s="3"/>
      <c r="L7" s="3" t="s">
        <v>94</v>
      </c>
      <c r="M7" s="3"/>
      <c r="N7" s="3"/>
    </row>
    <row r="8" spans="1:17">
      <c r="A8" s="9" t="s">
        <v>131</v>
      </c>
      <c r="B8" s="9" t="s">
        <v>132</v>
      </c>
      <c r="C8" s="10">
        <v>0.33333333333333331</v>
      </c>
      <c r="D8" s="10">
        <v>0.70833333333333337</v>
      </c>
      <c r="E8" s="11">
        <v>1</v>
      </c>
      <c r="F8" s="8">
        <f t="shared" si="0"/>
        <v>8</v>
      </c>
      <c r="G8" s="9" t="s">
        <v>117</v>
      </c>
      <c r="I8" s="3" t="s">
        <v>133</v>
      </c>
      <c r="J8" s="3"/>
      <c r="K8" s="3"/>
      <c r="L8" s="3" t="s">
        <v>86</v>
      </c>
      <c r="M8" s="3"/>
      <c r="N8" s="3"/>
    </row>
    <row r="9" spans="1:17">
      <c r="A9" s="9" t="s">
        <v>134</v>
      </c>
      <c r="B9" s="9" t="s">
        <v>135</v>
      </c>
      <c r="C9" s="10">
        <v>0.33333333333333331</v>
      </c>
      <c r="D9" s="10">
        <v>0.70833333333333337</v>
      </c>
      <c r="E9" s="11">
        <v>1</v>
      </c>
      <c r="F9" s="8">
        <f t="shared" si="0"/>
        <v>8</v>
      </c>
      <c r="G9" s="9" t="s">
        <v>117</v>
      </c>
      <c r="I9" s="3" t="s">
        <v>136</v>
      </c>
      <c r="J9" s="3"/>
      <c r="K9" s="3"/>
      <c r="L9" s="3"/>
      <c r="M9" s="3"/>
      <c r="N9" s="3"/>
    </row>
    <row r="10" spans="1:17">
      <c r="A10" s="9" t="s">
        <v>32</v>
      </c>
      <c r="B10" s="9" t="s">
        <v>33</v>
      </c>
      <c r="C10" s="10"/>
      <c r="D10" s="10"/>
      <c r="E10" s="11">
        <v>0</v>
      </c>
      <c r="F10" s="8">
        <f t="shared" si="0"/>
        <v>0</v>
      </c>
      <c r="G10" s="9" t="s">
        <v>126</v>
      </c>
      <c r="I10" s="3" t="s">
        <v>137</v>
      </c>
      <c r="J10" s="3"/>
      <c r="K10" s="3"/>
      <c r="L10" s="3"/>
      <c r="M10" s="3"/>
      <c r="N10" s="3"/>
    </row>
    <row r="11" spans="1:17">
      <c r="A11" s="9" t="s">
        <v>138</v>
      </c>
      <c r="B11" s="9" t="s">
        <v>137</v>
      </c>
      <c r="C11" s="10"/>
      <c r="D11" s="10"/>
      <c r="E11" s="11">
        <v>0</v>
      </c>
      <c r="F11" s="8">
        <f t="shared" si="0"/>
        <v>0</v>
      </c>
      <c r="G11" s="9" t="s">
        <v>126</v>
      </c>
      <c r="I11" s="3" t="s">
        <v>139</v>
      </c>
      <c r="J11" s="3"/>
      <c r="K11" s="3"/>
      <c r="L11" s="3"/>
      <c r="M11" s="3"/>
      <c r="N11" s="3"/>
    </row>
    <row r="12" spans="1:17">
      <c r="A12" s="9" t="s">
        <v>140</v>
      </c>
      <c r="B12" s="9" t="s">
        <v>139</v>
      </c>
      <c r="C12" s="10"/>
      <c r="D12" s="10"/>
      <c r="E12" s="11">
        <v>0</v>
      </c>
      <c r="F12" s="8">
        <f t="shared" si="0"/>
        <v>0</v>
      </c>
      <c r="G12" s="9" t="s">
        <v>126</v>
      </c>
      <c r="I12" s="3" t="s">
        <v>135</v>
      </c>
      <c r="J12" s="3"/>
      <c r="K12" s="3"/>
      <c r="L12" s="3"/>
      <c r="M12" s="3"/>
      <c r="N12" s="3"/>
    </row>
  </sheetData>
  <mergeCells count="1">
    <mergeCell ref="A1:N1"/>
  </mergeCells>
  <dataValidations count="1">
    <dataValidation type="list" sqref="G4:G12">
      <formula1>$N$4:$N$5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45"/>
  <sheetViews>
    <sheetView workbookViewId="0"/>
  </sheetViews>
  <sheetFormatPr defaultRowHeight="14.25"/>
  <cols>
    <col min="1" max="1" width="22" customWidth="1"/>
    <col min="2" max="32" width="6.25" customWidth="1"/>
    <col min="33" max="35" width="14" customWidth="1"/>
    <col min="36" max="36" width="17" customWidth="1"/>
  </cols>
  <sheetData>
    <row r="1" spans="1:36" ht="20.25">
      <c r="A1" s="29" t="s">
        <v>141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29"/>
      <c r="Q1" s="29"/>
      <c r="R1" s="29"/>
      <c r="S1" s="29"/>
      <c r="T1" s="29"/>
      <c r="U1" s="29"/>
      <c r="V1" s="29"/>
      <c r="W1" s="29"/>
      <c r="X1" s="29"/>
      <c r="Y1" s="29"/>
      <c r="Z1" s="29"/>
      <c r="AA1" s="29"/>
      <c r="AB1" s="29"/>
      <c r="AC1" s="29"/>
      <c r="AD1" s="29"/>
      <c r="AE1" s="29"/>
      <c r="AF1" s="29"/>
      <c r="AG1" s="29"/>
      <c r="AH1" s="29"/>
      <c r="AI1" s="29"/>
      <c r="AJ1" s="29"/>
    </row>
    <row r="2" spans="1:36" ht="15">
      <c r="A2" t="s">
        <v>142</v>
      </c>
      <c r="B2" s="31">
        <v>46235</v>
      </c>
      <c r="C2" s="31"/>
      <c r="D2" s="30" t="s">
        <v>143</v>
      </c>
      <c r="E2" s="30"/>
      <c r="F2" s="30"/>
      <c r="G2" s="30"/>
      <c r="H2" s="30"/>
      <c r="I2" s="30"/>
      <c r="J2" s="30"/>
      <c r="K2" s="30"/>
      <c r="L2" s="30"/>
      <c r="M2" s="30"/>
      <c r="N2" s="30"/>
      <c r="O2" s="30"/>
      <c r="P2" s="30"/>
      <c r="Q2" s="30"/>
      <c r="R2" s="30"/>
      <c r="S2" s="30"/>
      <c r="T2" s="30"/>
      <c r="U2" s="30"/>
      <c r="V2" s="30"/>
      <c r="W2" s="30"/>
      <c r="X2" s="30"/>
      <c r="Y2" s="30"/>
      <c r="Z2" s="30"/>
      <c r="AA2" s="30"/>
      <c r="AB2" s="30"/>
      <c r="AC2" s="30"/>
      <c r="AD2" s="30"/>
      <c r="AE2" s="30"/>
      <c r="AF2" s="30"/>
      <c r="AG2" s="30"/>
      <c r="AH2" s="30"/>
      <c r="AI2" s="30"/>
      <c r="AJ2" s="30"/>
    </row>
    <row r="5" spans="1:36" ht="33.950000000000003" customHeight="1">
      <c r="A5" s="1" t="s">
        <v>57</v>
      </c>
      <c r="B5" s="12">
        <f>$B$2</f>
        <v>46235</v>
      </c>
      <c r="C5" s="12">
        <f t="shared" ref="C5:AF5" si="0">IF(B5="","",IF(MONTH(B5+1)=MONTH($B$2),B5+1,""))</f>
        <v>46236</v>
      </c>
      <c r="D5" s="12">
        <f t="shared" si="0"/>
        <v>46237</v>
      </c>
      <c r="E5" s="12">
        <f t="shared" si="0"/>
        <v>46238</v>
      </c>
      <c r="F5" s="12">
        <f t="shared" si="0"/>
        <v>46239</v>
      </c>
      <c r="G5" s="12">
        <f t="shared" si="0"/>
        <v>46240</v>
      </c>
      <c r="H5" s="12">
        <f t="shared" si="0"/>
        <v>46241</v>
      </c>
      <c r="I5" s="12">
        <f t="shared" si="0"/>
        <v>46242</v>
      </c>
      <c r="J5" s="12">
        <f t="shared" si="0"/>
        <v>46243</v>
      </c>
      <c r="K5" s="12">
        <f t="shared" si="0"/>
        <v>46244</v>
      </c>
      <c r="L5" s="12">
        <f t="shared" si="0"/>
        <v>46245</v>
      </c>
      <c r="M5" s="12">
        <f t="shared" si="0"/>
        <v>46246</v>
      </c>
      <c r="N5" s="12">
        <f t="shared" si="0"/>
        <v>46247</v>
      </c>
      <c r="O5" s="12">
        <f t="shared" si="0"/>
        <v>46248</v>
      </c>
      <c r="P5" s="12">
        <f t="shared" si="0"/>
        <v>46249</v>
      </c>
      <c r="Q5" s="12">
        <f t="shared" si="0"/>
        <v>46250</v>
      </c>
      <c r="R5" s="12">
        <f t="shared" si="0"/>
        <v>46251</v>
      </c>
      <c r="S5" s="12">
        <f t="shared" si="0"/>
        <v>46252</v>
      </c>
      <c r="T5" s="12">
        <f t="shared" si="0"/>
        <v>46253</v>
      </c>
      <c r="U5" s="12">
        <f t="shared" si="0"/>
        <v>46254</v>
      </c>
      <c r="V5" s="12">
        <f t="shared" si="0"/>
        <v>46255</v>
      </c>
      <c r="W5" s="12">
        <f t="shared" si="0"/>
        <v>46256</v>
      </c>
      <c r="X5" s="12">
        <f t="shared" si="0"/>
        <v>46257</v>
      </c>
      <c r="Y5" s="12">
        <f t="shared" si="0"/>
        <v>46258</v>
      </c>
      <c r="Z5" s="12">
        <f t="shared" si="0"/>
        <v>46259</v>
      </c>
      <c r="AA5" s="12">
        <f t="shared" si="0"/>
        <v>46260</v>
      </c>
      <c r="AB5" s="12">
        <f t="shared" si="0"/>
        <v>46261</v>
      </c>
      <c r="AC5" s="12">
        <f t="shared" si="0"/>
        <v>46262</v>
      </c>
      <c r="AD5" s="12">
        <f t="shared" si="0"/>
        <v>46263</v>
      </c>
      <c r="AE5" s="12">
        <f t="shared" si="0"/>
        <v>46264</v>
      </c>
      <c r="AF5" s="12">
        <f t="shared" si="0"/>
        <v>46265</v>
      </c>
      <c r="AG5" s="1" t="s">
        <v>144</v>
      </c>
      <c r="AH5" s="1" t="s">
        <v>145</v>
      </c>
      <c r="AI5" s="1" t="s">
        <v>146</v>
      </c>
      <c r="AJ5" s="1" t="s">
        <v>107</v>
      </c>
    </row>
    <row r="6" spans="1:36" ht="15">
      <c r="A6" s="2" t="str">
        <f>IF(COLABORADORES!B5="","",COLABORADORES!B5)</f>
        <v>Ana Souza</v>
      </c>
      <c r="B6" s="13" t="s">
        <v>32</v>
      </c>
      <c r="C6" s="13" t="s">
        <v>32</v>
      </c>
      <c r="D6" s="13" t="s">
        <v>19</v>
      </c>
      <c r="E6" s="13" t="s">
        <v>19</v>
      </c>
      <c r="F6" s="13" t="s">
        <v>19</v>
      </c>
      <c r="G6" s="13" t="s">
        <v>19</v>
      </c>
      <c r="H6" s="13" t="s">
        <v>19</v>
      </c>
      <c r="I6" s="13" t="s">
        <v>32</v>
      </c>
      <c r="J6" s="13" t="s">
        <v>32</v>
      </c>
      <c r="K6" s="13" t="s">
        <v>19</v>
      </c>
      <c r="L6" s="13" t="s">
        <v>19</v>
      </c>
      <c r="M6" s="13" t="s">
        <v>19</v>
      </c>
      <c r="N6" s="13" t="s">
        <v>19</v>
      </c>
      <c r="O6" s="13" t="s">
        <v>19</v>
      </c>
      <c r="P6" s="13" t="s">
        <v>32</v>
      </c>
      <c r="Q6" s="13" t="s">
        <v>32</v>
      </c>
      <c r="R6" s="13" t="s">
        <v>19</v>
      </c>
      <c r="S6" s="13" t="s">
        <v>19</v>
      </c>
      <c r="T6" s="13" t="s">
        <v>19</v>
      </c>
      <c r="U6" s="13" t="s">
        <v>19</v>
      </c>
      <c r="V6" s="13" t="s">
        <v>19</v>
      </c>
      <c r="W6" s="13" t="s">
        <v>32</v>
      </c>
      <c r="X6" s="13" t="s">
        <v>32</v>
      </c>
      <c r="Y6" s="13" t="s">
        <v>19</v>
      </c>
      <c r="Z6" s="13" t="s">
        <v>19</v>
      </c>
      <c r="AA6" s="13" t="s">
        <v>19</v>
      </c>
      <c r="AB6" s="13" t="s">
        <v>19</v>
      </c>
      <c r="AC6" s="13" t="s">
        <v>19</v>
      </c>
      <c r="AD6" s="13" t="s">
        <v>32</v>
      </c>
      <c r="AE6" s="13" t="s">
        <v>32</v>
      </c>
      <c r="AF6" s="13" t="s">
        <v>19</v>
      </c>
      <c r="AG6" s="14">
        <f t="shared" ref="AG6:AG45" si="1">COUNTIF(B6:AF6,"M")+COUNTIF(B6:AF6,"T")+COUNTIF(B6:AF6,"N")+COUNTIF(B6:AF6,"C")+COUNTIF(B6:AF6,"HOME")+COUNTIF(B6:AF6,"TRN")</f>
        <v>21</v>
      </c>
      <c r="AH6" s="14">
        <f t="shared" ref="AH6:AH45" si="2">COUNTIF(B6:AF6,"FOL")</f>
        <v>10</v>
      </c>
      <c r="AI6" s="14">
        <f t="shared" ref="AI6:AI45" si="3">COUNTIF(B6:AF6,"FER")+COUNTIF(B6:AF6,"LIC")</f>
        <v>0</v>
      </c>
      <c r="AJ6" s="8">
        <f>COUNTIF(B6:AF6,LISTAS!$A$4)*LISTAS!$F$4+COUNTIF(B6:AF6,LISTAS!$A$5)*LISTAS!$F$5+COUNTIF(B6:AF6,LISTAS!$A$6)*LISTAS!$F$6+COUNTIF(B6:AF6,LISTAS!$A$7)*LISTAS!$F$7+COUNTIF(B6:AF6,LISTAS!$A$8)*LISTAS!$F$8+COUNTIF(B6:AF6,LISTAS!$A$9)*LISTAS!$F$9+COUNTIF(B6:AF6,LISTAS!$A$10)*LISTAS!$F$10+COUNTIF(B6:AF6,LISTAS!$A$11)*LISTAS!$F$11+COUNTIF(B6:AF6,LISTAS!$A$12)*LISTAS!$F$12</f>
        <v>168</v>
      </c>
    </row>
    <row r="7" spans="1:36" ht="15">
      <c r="A7" s="2" t="str">
        <f>IF(COLABORADORES!B6="","",COLABORADORES!B6)</f>
        <v>Bruno Lima</v>
      </c>
      <c r="B7" s="13" t="s">
        <v>32</v>
      </c>
      <c r="C7" s="13" t="s">
        <v>32</v>
      </c>
      <c r="D7" s="13" t="s">
        <v>24</v>
      </c>
      <c r="E7" s="13" t="s">
        <v>24</v>
      </c>
      <c r="F7" s="13" t="s">
        <v>24</v>
      </c>
      <c r="G7" s="13" t="s">
        <v>24</v>
      </c>
      <c r="H7" s="13" t="s">
        <v>24</v>
      </c>
      <c r="I7" s="13" t="s">
        <v>32</v>
      </c>
      <c r="J7" s="13" t="s">
        <v>32</v>
      </c>
      <c r="K7" s="13" t="s">
        <v>24</v>
      </c>
      <c r="L7" s="13" t="s">
        <v>24</v>
      </c>
      <c r="M7" s="13" t="s">
        <v>24</v>
      </c>
      <c r="N7" s="13" t="s">
        <v>24</v>
      </c>
      <c r="O7" s="13" t="s">
        <v>24</v>
      </c>
      <c r="P7" s="13" t="s">
        <v>32</v>
      </c>
      <c r="Q7" s="13" t="s">
        <v>32</v>
      </c>
      <c r="R7" s="13" t="s">
        <v>24</v>
      </c>
      <c r="S7" s="13" t="s">
        <v>24</v>
      </c>
      <c r="T7" s="13" t="s">
        <v>24</v>
      </c>
      <c r="U7" s="13" t="s">
        <v>24</v>
      </c>
      <c r="V7" s="13" t="s">
        <v>24</v>
      </c>
      <c r="W7" s="13" t="s">
        <v>32</v>
      </c>
      <c r="X7" s="13" t="s">
        <v>32</v>
      </c>
      <c r="Y7" s="13" t="s">
        <v>24</v>
      </c>
      <c r="Z7" s="13" t="s">
        <v>24</v>
      </c>
      <c r="AA7" s="13" t="s">
        <v>24</v>
      </c>
      <c r="AB7" s="13" t="s">
        <v>24</v>
      </c>
      <c r="AC7" s="13" t="s">
        <v>24</v>
      </c>
      <c r="AD7" s="13" t="s">
        <v>32</v>
      </c>
      <c r="AE7" s="13" t="s">
        <v>32</v>
      </c>
      <c r="AF7" s="13" t="s">
        <v>24</v>
      </c>
      <c r="AG7" s="14">
        <f t="shared" si="1"/>
        <v>21</v>
      </c>
      <c r="AH7" s="14">
        <f t="shared" si="2"/>
        <v>10</v>
      </c>
      <c r="AI7" s="14">
        <f t="shared" si="3"/>
        <v>0</v>
      </c>
      <c r="AJ7" s="8">
        <f>COUNTIF(B7:AF7,LISTAS!$A$4)*LISTAS!$F$4+COUNTIF(B7:AF7,LISTAS!$A$5)*LISTAS!$F$5+COUNTIF(B7:AF7,LISTAS!$A$6)*LISTAS!$F$6+COUNTIF(B7:AF7,LISTAS!$A$7)*LISTAS!$F$7+COUNTIF(B7:AF7,LISTAS!$A$8)*LISTAS!$F$8+COUNTIF(B7:AF7,LISTAS!$A$9)*LISTAS!$F$9+COUNTIF(B7:AF7,LISTAS!$A$10)*LISTAS!$F$10+COUNTIF(B7:AF7,LISTAS!$A$11)*LISTAS!$F$11+COUNTIF(B7:AF7,LISTAS!$A$12)*LISTAS!$F$12</f>
        <v>168</v>
      </c>
    </row>
    <row r="8" spans="1:36" ht="15">
      <c r="A8" s="2" t="str">
        <f>IF(COLABORADORES!B7="","",COLABORADORES!B7)</f>
        <v>Carla Rocha</v>
      </c>
      <c r="B8" s="13" t="s">
        <v>32</v>
      </c>
      <c r="C8" s="13" t="s">
        <v>32</v>
      </c>
      <c r="D8" s="13" t="s">
        <v>28</v>
      </c>
      <c r="E8" s="13" t="s">
        <v>28</v>
      </c>
      <c r="F8" s="13" t="s">
        <v>28</v>
      </c>
      <c r="G8" s="13" t="s">
        <v>28</v>
      </c>
      <c r="H8" s="13" t="s">
        <v>28</v>
      </c>
      <c r="I8" s="13" t="s">
        <v>32</v>
      </c>
      <c r="J8" s="13" t="s">
        <v>32</v>
      </c>
      <c r="K8" s="13" t="s">
        <v>28</v>
      </c>
      <c r="L8" s="13" t="s">
        <v>28</v>
      </c>
      <c r="M8" s="13" t="s">
        <v>28</v>
      </c>
      <c r="N8" s="13" t="s">
        <v>28</v>
      </c>
      <c r="O8" s="13" t="s">
        <v>28</v>
      </c>
      <c r="P8" s="13" t="s">
        <v>32</v>
      </c>
      <c r="Q8" s="13" t="s">
        <v>32</v>
      </c>
      <c r="R8" s="13" t="s">
        <v>28</v>
      </c>
      <c r="S8" s="13" t="s">
        <v>28</v>
      </c>
      <c r="T8" s="13" t="s">
        <v>28</v>
      </c>
      <c r="U8" s="13" t="s">
        <v>28</v>
      </c>
      <c r="V8" s="13" t="s">
        <v>28</v>
      </c>
      <c r="W8" s="13" t="s">
        <v>32</v>
      </c>
      <c r="X8" s="13" t="s">
        <v>32</v>
      </c>
      <c r="Y8" s="13" t="s">
        <v>28</v>
      </c>
      <c r="Z8" s="13" t="s">
        <v>28</v>
      </c>
      <c r="AA8" s="13" t="s">
        <v>28</v>
      </c>
      <c r="AB8" s="13" t="s">
        <v>28</v>
      </c>
      <c r="AC8" s="13" t="s">
        <v>28</v>
      </c>
      <c r="AD8" s="13" t="s">
        <v>32</v>
      </c>
      <c r="AE8" s="13" t="s">
        <v>32</v>
      </c>
      <c r="AF8" s="13" t="s">
        <v>28</v>
      </c>
      <c r="AG8" s="14">
        <f t="shared" si="1"/>
        <v>21</v>
      </c>
      <c r="AH8" s="14">
        <f t="shared" si="2"/>
        <v>10</v>
      </c>
      <c r="AI8" s="14">
        <f t="shared" si="3"/>
        <v>0</v>
      </c>
      <c r="AJ8" s="8">
        <f>COUNTIF(B8:AF8,LISTAS!$A$4)*LISTAS!$F$4+COUNTIF(B8:AF8,LISTAS!$A$5)*LISTAS!$F$5+COUNTIF(B8:AF8,LISTAS!$A$6)*LISTAS!$F$6+COUNTIF(B8:AF8,LISTAS!$A$7)*LISTAS!$F$7+COUNTIF(B8:AF8,LISTAS!$A$8)*LISTAS!$F$8+COUNTIF(B8:AF8,LISTAS!$A$9)*LISTAS!$F$9+COUNTIF(B8:AF8,LISTAS!$A$10)*LISTAS!$F$10+COUNTIF(B8:AF8,LISTAS!$A$11)*LISTAS!$F$11+COUNTIF(B8:AF8,LISTAS!$A$12)*LISTAS!$F$12</f>
        <v>147</v>
      </c>
    </row>
    <row r="9" spans="1:36" ht="15">
      <c r="A9" s="2" t="str">
        <f>IF(COLABORADORES!B8="","",COLABORADORES!B8)</f>
        <v>Diego Alves</v>
      </c>
      <c r="B9" s="13" t="s">
        <v>19</v>
      </c>
      <c r="C9" s="13" t="s">
        <v>32</v>
      </c>
      <c r="D9" s="13" t="s">
        <v>32</v>
      </c>
      <c r="E9" s="13" t="s">
        <v>19</v>
      </c>
      <c r="F9" s="13" t="s">
        <v>19</v>
      </c>
      <c r="G9" s="13" t="s">
        <v>19</v>
      </c>
      <c r="H9" s="13" t="s">
        <v>19</v>
      </c>
      <c r="I9" s="13" t="s">
        <v>19</v>
      </c>
      <c r="J9" s="13" t="s">
        <v>32</v>
      </c>
      <c r="K9" s="13" t="s">
        <v>32</v>
      </c>
      <c r="L9" s="13" t="s">
        <v>19</v>
      </c>
      <c r="M9" s="13" t="s">
        <v>19</v>
      </c>
      <c r="N9" s="13" t="s">
        <v>19</v>
      </c>
      <c r="O9" s="13" t="s">
        <v>19</v>
      </c>
      <c r="P9" s="13" t="s">
        <v>19</v>
      </c>
      <c r="Q9" s="13" t="s">
        <v>32</v>
      </c>
      <c r="R9" s="13" t="s">
        <v>32</v>
      </c>
      <c r="S9" s="13" t="s">
        <v>19</v>
      </c>
      <c r="T9" s="13" t="s">
        <v>19</v>
      </c>
      <c r="U9" s="13" t="s">
        <v>19</v>
      </c>
      <c r="V9" s="13" t="s">
        <v>19</v>
      </c>
      <c r="W9" s="13" t="s">
        <v>19</v>
      </c>
      <c r="X9" s="13" t="s">
        <v>32</v>
      </c>
      <c r="Y9" s="13" t="s">
        <v>32</v>
      </c>
      <c r="Z9" s="13" t="s">
        <v>19</v>
      </c>
      <c r="AA9" s="13" t="s">
        <v>19</v>
      </c>
      <c r="AB9" s="13" t="s">
        <v>19</v>
      </c>
      <c r="AC9" s="13" t="s">
        <v>19</v>
      </c>
      <c r="AD9" s="13" t="s">
        <v>19</v>
      </c>
      <c r="AE9" s="13" t="s">
        <v>32</v>
      </c>
      <c r="AF9" s="13" t="s">
        <v>32</v>
      </c>
      <c r="AG9" s="14">
        <f t="shared" si="1"/>
        <v>21</v>
      </c>
      <c r="AH9" s="14">
        <f t="shared" si="2"/>
        <v>10</v>
      </c>
      <c r="AI9" s="14">
        <f t="shared" si="3"/>
        <v>0</v>
      </c>
      <c r="AJ9" s="8">
        <f>COUNTIF(B9:AF9,LISTAS!$A$4)*LISTAS!$F$4+COUNTIF(B9:AF9,LISTAS!$A$5)*LISTAS!$F$5+COUNTIF(B9:AF9,LISTAS!$A$6)*LISTAS!$F$6+COUNTIF(B9:AF9,LISTAS!$A$7)*LISTAS!$F$7+COUNTIF(B9:AF9,LISTAS!$A$8)*LISTAS!$F$8+COUNTIF(B9:AF9,LISTAS!$A$9)*LISTAS!$F$9+COUNTIF(B9:AF9,LISTAS!$A$10)*LISTAS!$F$10+COUNTIF(B9:AF9,LISTAS!$A$11)*LISTAS!$F$11+COUNTIF(B9:AF9,LISTAS!$A$12)*LISTAS!$F$12</f>
        <v>168</v>
      </c>
    </row>
    <row r="10" spans="1:36" ht="15">
      <c r="A10" s="2" t="str">
        <f>IF(COLABORADORES!B9="","",COLABORADORES!B9)</f>
        <v>Elisa Moraes</v>
      </c>
      <c r="B10" s="13" t="s">
        <v>24</v>
      </c>
      <c r="C10" s="13" t="s">
        <v>24</v>
      </c>
      <c r="D10" s="13" t="s">
        <v>32</v>
      </c>
      <c r="E10" s="13" t="s">
        <v>32</v>
      </c>
      <c r="F10" s="13" t="s">
        <v>24</v>
      </c>
      <c r="G10" s="13" t="s">
        <v>24</v>
      </c>
      <c r="H10" s="13" t="s">
        <v>24</v>
      </c>
      <c r="I10" s="13" t="s">
        <v>24</v>
      </c>
      <c r="J10" s="13" t="s">
        <v>24</v>
      </c>
      <c r="K10" s="13" t="s">
        <v>32</v>
      </c>
      <c r="L10" s="13" t="s">
        <v>32</v>
      </c>
      <c r="M10" s="13" t="s">
        <v>24</v>
      </c>
      <c r="N10" s="13" t="s">
        <v>24</v>
      </c>
      <c r="O10" s="13" t="s">
        <v>24</v>
      </c>
      <c r="P10" s="13" t="s">
        <v>24</v>
      </c>
      <c r="Q10" s="13" t="s">
        <v>24</v>
      </c>
      <c r="R10" s="13" t="s">
        <v>32</v>
      </c>
      <c r="S10" s="13" t="s">
        <v>32</v>
      </c>
      <c r="T10" s="13" t="s">
        <v>24</v>
      </c>
      <c r="U10" s="13" t="s">
        <v>24</v>
      </c>
      <c r="V10" s="13" t="s">
        <v>24</v>
      </c>
      <c r="W10" s="13" t="s">
        <v>24</v>
      </c>
      <c r="X10" s="13" t="s">
        <v>24</v>
      </c>
      <c r="Y10" s="13" t="s">
        <v>32</v>
      </c>
      <c r="Z10" s="13" t="s">
        <v>32</v>
      </c>
      <c r="AA10" s="13" t="s">
        <v>24</v>
      </c>
      <c r="AB10" s="13" t="s">
        <v>24</v>
      </c>
      <c r="AC10" s="13" t="s">
        <v>24</v>
      </c>
      <c r="AD10" s="13" t="s">
        <v>24</v>
      </c>
      <c r="AE10" s="13" t="s">
        <v>24</v>
      </c>
      <c r="AF10" s="13" t="s">
        <v>32</v>
      </c>
      <c r="AG10" s="14">
        <f t="shared" si="1"/>
        <v>22</v>
      </c>
      <c r="AH10" s="14">
        <f t="shared" si="2"/>
        <v>9</v>
      </c>
      <c r="AI10" s="14">
        <f t="shared" si="3"/>
        <v>0</v>
      </c>
      <c r="AJ10" s="8">
        <f>COUNTIF(B10:AF10,LISTAS!$A$4)*LISTAS!$F$4+COUNTIF(B10:AF10,LISTAS!$A$5)*LISTAS!$F$5+COUNTIF(B10:AF10,LISTAS!$A$6)*LISTAS!$F$6+COUNTIF(B10:AF10,LISTAS!$A$7)*LISTAS!$F$7+COUNTIF(B10:AF10,LISTAS!$A$8)*LISTAS!$F$8+COUNTIF(B10:AF10,LISTAS!$A$9)*LISTAS!$F$9+COUNTIF(B10:AF10,LISTAS!$A$10)*LISTAS!$F$10+COUNTIF(B10:AF10,LISTAS!$A$11)*LISTAS!$F$11+COUNTIF(B10:AF10,LISTAS!$A$12)*LISTAS!$F$12</f>
        <v>176</v>
      </c>
    </row>
    <row r="11" spans="1:36" ht="15">
      <c r="A11" s="2" t="str">
        <f>IF(COLABORADORES!B10="","",COLABORADORES!B10)</f>
        <v>Fabio Costa</v>
      </c>
      <c r="B11" s="13" t="s">
        <v>28</v>
      </c>
      <c r="C11" s="13" t="s">
        <v>28</v>
      </c>
      <c r="D11" s="13" t="s">
        <v>28</v>
      </c>
      <c r="E11" s="13" t="s">
        <v>32</v>
      </c>
      <c r="F11" s="13" t="s">
        <v>32</v>
      </c>
      <c r="G11" s="13" t="s">
        <v>28</v>
      </c>
      <c r="H11" s="13" t="s">
        <v>28</v>
      </c>
      <c r="I11" s="13" t="s">
        <v>28</v>
      </c>
      <c r="J11" s="13" t="s">
        <v>28</v>
      </c>
      <c r="K11" s="13" t="s">
        <v>28</v>
      </c>
      <c r="L11" s="13" t="s">
        <v>32</v>
      </c>
      <c r="M11" s="13" t="s">
        <v>32</v>
      </c>
      <c r="N11" s="13" t="s">
        <v>28</v>
      </c>
      <c r="O11" s="13" t="s">
        <v>28</v>
      </c>
      <c r="P11" s="13" t="s">
        <v>28</v>
      </c>
      <c r="Q11" s="13" t="s">
        <v>28</v>
      </c>
      <c r="R11" s="13" t="s">
        <v>28</v>
      </c>
      <c r="S11" s="13" t="s">
        <v>32</v>
      </c>
      <c r="T11" s="13" t="s">
        <v>32</v>
      </c>
      <c r="U11" s="13" t="s">
        <v>28</v>
      </c>
      <c r="V11" s="13" t="s">
        <v>28</v>
      </c>
      <c r="W11" s="13" t="s">
        <v>28</v>
      </c>
      <c r="X11" s="13" t="s">
        <v>28</v>
      </c>
      <c r="Y11" s="13" t="s">
        <v>28</v>
      </c>
      <c r="Z11" s="13" t="s">
        <v>32</v>
      </c>
      <c r="AA11" s="13" t="s">
        <v>32</v>
      </c>
      <c r="AB11" s="13" t="s">
        <v>28</v>
      </c>
      <c r="AC11" s="13" t="s">
        <v>28</v>
      </c>
      <c r="AD11" s="13" t="s">
        <v>28</v>
      </c>
      <c r="AE11" s="13" t="s">
        <v>28</v>
      </c>
      <c r="AF11" s="13" t="s">
        <v>28</v>
      </c>
      <c r="AG11" s="14">
        <f t="shared" si="1"/>
        <v>23</v>
      </c>
      <c r="AH11" s="14">
        <f t="shared" si="2"/>
        <v>8</v>
      </c>
      <c r="AI11" s="14">
        <f t="shared" si="3"/>
        <v>0</v>
      </c>
      <c r="AJ11" s="8">
        <f>COUNTIF(B11:AF11,LISTAS!$A$4)*LISTAS!$F$4+COUNTIF(B11:AF11,LISTAS!$A$5)*LISTAS!$F$5+COUNTIF(B11:AF11,LISTAS!$A$6)*LISTAS!$F$6+COUNTIF(B11:AF11,LISTAS!$A$7)*LISTAS!$F$7+COUNTIF(B11:AF11,LISTAS!$A$8)*LISTAS!$F$8+COUNTIF(B11:AF11,LISTAS!$A$9)*LISTAS!$F$9+COUNTIF(B11:AF11,LISTAS!$A$10)*LISTAS!$F$10+COUNTIF(B11:AF11,LISTAS!$A$11)*LISTAS!$F$11+COUNTIF(B11:AF11,LISTAS!$A$12)*LISTAS!$F$12</f>
        <v>161</v>
      </c>
    </row>
    <row r="12" spans="1:36" ht="15">
      <c r="A12" s="2" t="str">
        <f>IF(COLABORADORES!B11="","",COLABORADORES!B11)</f>
        <v>Giovana Reis</v>
      </c>
      <c r="B12" s="13" t="s">
        <v>96</v>
      </c>
      <c r="C12" s="13" t="s">
        <v>32</v>
      </c>
      <c r="D12" s="13" t="s">
        <v>96</v>
      </c>
      <c r="E12" s="13" t="s">
        <v>96</v>
      </c>
      <c r="F12" s="13" t="s">
        <v>32</v>
      </c>
      <c r="G12" s="13" t="s">
        <v>96</v>
      </c>
      <c r="H12" s="13" t="s">
        <v>96</v>
      </c>
      <c r="I12" s="13" t="s">
        <v>96</v>
      </c>
      <c r="J12" s="13" t="s">
        <v>32</v>
      </c>
      <c r="K12" s="13" t="s">
        <v>96</v>
      </c>
      <c r="L12" s="13" t="s">
        <v>96</v>
      </c>
      <c r="M12" s="13" t="s">
        <v>32</v>
      </c>
      <c r="N12" s="13" t="s">
        <v>96</v>
      </c>
      <c r="O12" s="13" t="s">
        <v>96</v>
      </c>
      <c r="P12" s="13" t="s">
        <v>96</v>
      </c>
      <c r="Q12" s="13" t="s">
        <v>32</v>
      </c>
      <c r="R12" s="13" t="s">
        <v>96</v>
      </c>
      <c r="S12" s="13" t="s">
        <v>96</v>
      </c>
      <c r="T12" s="13" t="s">
        <v>32</v>
      </c>
      <c r="U12" s="13" t="s">
        <v>96</v>
      </c>
      <c r="V12" s="13" t="s">
        <v>96</v>
      </c>
      <c r="W12" s="13" t="s">
        <v>96</v>
      </c>
      <c r="X12" s="13" t="s">
        <v>32</v>
      </c>
      <c r="Y12" s="13" t="s">
        <v>96</v>
      </c>
      <c r="Z12" s="13" t="s">
        <v>96</v>
      </c>
      <c r="AA12" s="13" t="s">
        <v>32</v>
      </c>
      <c r="AB12" s="13" t="s">
        <v>96</v>
      </c>
      <c r="AC12" s="13" t="s">
        <v>96</v>
      </c>
      <c r="AD12" s="13" t="s">
        <v>96</v>
      </c>
      <c r="AE12" s="13" t="s">
        <v>32</v>
      </c>
      <c r="AF12" s="13" t="s">
        <v>96</v>
      </c>
      <c r="AG12" s="14">
        <f t="shared" si="1"/>
        <v>22</v>
      </c>
      <c r="AH12" s="14">
        <f t="shared" si="2"/>
        <v>9</v>
      </c>
      <c r="AI12" s="14">
        <f t="shared" si="3"/>
        <v>0</v>
      </c>
      <c r="AJ12" s="8">
        <f>COUNTIF(B12:AF12,LISTAS!$A$4)*LISTAS!$F$4+COUNTIF(B12:AF12,LISTAS!$A$5)*LISTAS!$F$5+COUNTIF(B12:AF12,LISTAS!$A$6)*LISTAS!$F$6+COUNTIF(B12:AF12,LISTAS!$A$7)*LISTAS!$F$7+COUNTIF(B12:AF12,LISTAS!$A$8)*LISTAS!$F$8+COUNTIF(B12:AF12,LISTAS!$A$9)*LISTAS!$F$9+COUNTIF(B12:AF12,LISTAS!$A$10)*LISTAS!$F$10+COUNTIF(B12:AF12,LISTAS!$A$11)*LISTAS!$F$11+COUNTIF(B12:AF12,LISTAS!$A$12)*LISTAS!$F$12</f>
        <v>176</v>
      </c>
    </row>
    <row r="13" spans="1:36" ht="15">
      <c r="A13" s="2" t="str">
        <f>IF(COLABORADORES!B12="","",COLABORADORES!B12)</f>
        <v>Henrique Dias</v>
      </c>
      <c r="B13" s="13" t="s">
        <v>24</v>
      </c>
      <c r="C13" s="13" t="s">
        <v>32</v>
      </c>
      <c r="D13" s="13" t="s">
        <v>32</v>
      </c>
      <c r="E13" s="13" t="s">
        <v>24</v>
      </c>
      <c r="F13" s="13" t="s">
        <v>24</v>
      </c>
      <c r="G13" s="13" t="s">
        <v>24</v>
      </c>
      <c r="H13" s="13" t="s">
        <v>24</v>
      </c>
      <c r="I13" s="13" t="s">
        <v>24</v>
      </c>
      <c r="J13" s="13" t="s">
        <v>32</v>
      </c>
      <c r="K13" s="13" t="s">
        <v>32</v>
      </c>
      <c r="L13" s="13" t="s">
        <v>24</v>
      </c>
      <c r="M13" s="13" t="s">
        <v>24</v>
      </c>
      <c r="N13" s="13" t="s">
        <v>24</v>
      </c>
      <c r="O13" s="13" t="s">
        <v>24</v>
      </c>
      <c r="P13" s="13" t="s">
        <v>24</v>
      </c>
      <c r="Q13" s="13" t="s">
        <v>32</v>
      </c>
      <c r="R13" s="13" t="s">
        <v>32</v>
      </c>
      <c r="S13" s="13" t="s">
        <v>24</v>
      </c>
      <c r="T13" s="13" t="s">
        <v>24</v>
      </c>
      <c r="U13" s="13" t="s">
        <v>24</v>
      </c>
      <c r="V13" s="13" t="s">
        <v>24</v>
      </c>
      <c r="W13" s="13" t="s">
        <v>24</v>
      </c>
      <c r="X13" s="13" t="s">
        <v>32</v>
      </c>
      <c r="Y13" s="13" t="s">
        <v>32</v>
      </c>
      <c r="Z13" s="13" t="s">
        <v>24</v>
      </c>
      <c r="AA13" s="13" t="s">
        <v>24</v>
      </c>
      <c r="AB13" s="13" t="s">
        <v>24</v>
      </c>
      <c r="AC13" s="13" t="s">
        <v>24</v>
      </c>
      <c r="AD13" s="13" t="s">
        <v>24</v>
      </c>
      <c r="AE13" s="13" t="s">
        <v>32</v>
      </c>
      <c r="AF13" s="13" t="s">
        <v>32</v>
      </c>
      <c r="AG13" s="14">
        <f t="shared" si="1"/>
        <v>21</v>
      </c>
      <c r="AH13" s="14">
        <f t="shared" si="2"/>
        <v>10</v>
      </c>
      <c r="AI13" s="14">
        <f t="shared" si="3"/>
        <v>0</v>
      </c>
      <c r="AJ13" s="8">
        <f>COUNTIF(B13:AF13,LISTAS!$A$4)*LISTAS!$F$4+COUNTIF(B13:AF13,LISTAS!$A$5)*LISTAS!$F$5+COUNTIF(B13:AF13,LISTAS!$A$6)*LISTAS!$F$6+COUNTIF(B13:AF13,LISTAS!$A$7)*LISTAS!$F$7+COUNTIF(B13:AF13,LISTAS!$A$8)*LISTAS!$F$8+COUNTIF(B13:AF13,LISTAS!$A$9)*LISTAS!$F$9+COUNTIF(B13:AF13,LISTAS!$A$10)*LISTAS!$F$10+COUNTIF(B13:AF13,LISTAS!$A$11)*LISTAS!$F$11+COUNTIF(B13:AF13,LISTAS!$A$12)*LISTAS!$F$12</f>
        <v>168</v>
      </c>
    </row>
    <row r="14" spans="1:36" ht="15">
      <c r="A14" s="2" t="str">
        <f>IF(COLABORADORES!B13="","",COLABORADORES!B13)</f>
        <v/>
      </c>
      <c r="B14" s="13"/>
      <c r="C14" s="13"/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13"/>
      <c r="AG14" s="14">
        <f t="shared" si="1"/>
        <v>0</v>
      </c>
      <c r="AH14" s="14">
        <f t="shared" si="2"/>
        <v>0</v>
      </c>
      <c r="AI14" s="14">
        <f t="shared" si="3"/>
        <v>0</v>
      </c>
      <c r="AJ14" s="8">
        <f>COUNTIF(B14:AF14,LISTAS!$A$4)*LISTAS!$F$4+COUNTIF(B14:AF14,LISTAS!$A$5)*LISTAS!$F$5+COUNTIF(B14:AF14,LISTAS!$A$6)*LISTAS!$F$6+COUNTIF(B14:AF14,LISTAS!$A$7)*LISTAS!$F$7+COUNTIF(B14:AF14,LISTAS!$A$8)*LISTAS!$F$8+COUNTIF(B14:AF14,LISTAS!$A$9)*LISTAS!$F$9+COUNTIF(B14:AF14,LISTAS!$A$10)*LISTAS!$F$10+COUNTIF(B14:AF14,LISTAS!$A$11)*LISTAS!$F$11+COUNTIF(B14:AF14,LISTAS!$A$12)*LISTAS!$F$12</f>
        <v>0</v>
      </c>
    </row>
    <row r="15" spans="1:36" ht="15">
      <c r="A15" s="2" t="str">
        <f>IF(COLABORADORES!B14="","",COLABORADORES!B14)</f>
        <v/>
      </c>
      <c r="B15" s="13"/>
      <c r="C15" s="13"/>
      <c r="D15" s="13"/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3"/>
      <c r="V15" s="13"/>
      <c r="W15" s="13"/>
      <c r="X15" s="13"/>
      <c r="Y15" s="13"/>
      <c r="Z15" s="13"/>
      <c r="AA15" s="13"/>
      <c r="AB15" s="13"/>
      <c r="AC15" s="13"/>
      <c r="AD15" s="13"/>
      <c r="AE15" s="13"/>
      <c r="AF15" s="13"/>
      <c r="AG15" s="14">
        <f t="shared" si="1"/>
        <v>0</v>
      </c>
      <c r="AH15" s="14">
        <f t="shared" si="2"/>
        <v>0</v>
      </c>
      <c r="AI15" s="14">
        <f t="shared" si="3"/>
        <v>0</v>
      </c>
      <c r="AJ15" s="8">
        <f>COUNTIF(B15:AF15,LISTAS!$A$4)*LISTAS!$F$4+COUNTIF(B15:AF15,LISTAS!$A$5)*LISTAS!$F$5+COUNTIF(B15:AF15,LISTAS!$A$6)*LISTAS!$F$6+COUNTIF(B15:AF15,LISTAS!$A$7)*LISTAS!$F$7+COUNTIF(B15:AF15,LISTAS!$A$8)*LISTAS!$F$8+COUNTIF(B15:AF15,LISTAS!$A$9)*LISTAS!$F$9+COUNTIF(B15:AF15,LISTAS!$A$10)*LISTAS!$F$10+COUNTIF(B15:AF15,LISTAS!$A$11)*LISTAS!$F$11+COUNTIF(B15:AF15,LISTAS!$A$12)*LISTAS!$F$12</f>
        <v>0</v>
      </c>
    </row>
    <row r="16" spans="1:36" ht="15">
      <c r="A16" s="2" t="str">
        <f>IF(COLABORADORES!B15="","",COLABORADORES!B15)</f>
        <v/>
      </c>
      <c r="B16" s="13"/>
      <c r="C16" s="13"/>
      <c r="D16" s="13"/>
      <c r="E16" s="13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3"/>
      <c r="Q16" s="13"/>
      <c r="R16" s="13"/>
      <c r="S16" s="13"/>
      <c r="T16" s="13"/>
      <c r="U16" s="13"/>
      <c r="V16" s="13"/>
      <c r="W16" s="13"/>
      <c r="X16" s="13"/>
      <c r="Y16" s="13"/>
      <c r="Z16" s="13"/>
      <c r="AA16" s="13"/>
      <c r="AB16" s="13"/>
      <c r="AC16" s="13"/>
      <c r="AD16" s="13"/>
      <c r="AE16" s="13"/>
      <c r="AF16" s="13"/>
      <c r="AG16" s="14">
        <f t="shared" si="1"/>
        <v>0</v>
      </c>
      <c r="AH16" s="14">
        <f t="shared" si="2"/>
        <v>0</v>
      </c>
      <c r="AI16" s="14">
        <f t="shared" si="3"/>
        <v>0</v>
      </c>
      <c r="AJ16" s="8">
        <f>COUNTIF(B16:AF16,LISTAS!$A$4)*LISTAS!$F$4+COUNTIF(B16:AF16,LISTAS!$A$5)*LISTAS!$F$5+COUNTIF(B16:AF16,LISTAS!$A$6)*LISTAS!$F$6+COUNTIF(B16:AF16,LISTAS!$A$7)*LISTAS!$F$7+COUNTIF(B16:AF16,LISTAS!$A$8)*LISTAS!$F$8+COUNTIF(B16:AF16,LISTAS!$A$9)*LISTAS!$F$9+COUNTIF(B16:AF16,LISTAS!$A$10)*LISTAS!$F$10+COUNTIF(B16:AF16,LISTAS!$A$11)*LISTAS!$F$11+COUNTIF(B16:AF16,LISTAS!$A$12)*LISTAS!$F$12</f>
        <v>0</v>
      </c>
    </row>
    <row r="17" spans="1:36" ht="15">
      <c r="A17" s="2" t="str">
        <f>IF(COLABORADORES!B16="","",COLABORADORES!B16)</f>
        <v/>
      </c>
      <c r="B17" s="13"/>
      <c r="C17" s="13"/>
      <c r="D17" s="13"/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3"/>
      <c r="V17" s="13"/>
      <c r="W17" s="13"/>
      <c r="X17" s="13"/>
      <c r="Y17" s="13"/>
      <c r="Z17" s="13"/>
      <c r="AA17" s="13"/>
      <c r="AB17" s="13"/>
      <c r="AC17" s="13"/>
      <c r="AD17" s="13"/>
      <c r="AE17" s="13"/>
      <c r="AF17" s="13"/>
      <c r="AG17" s="14">
        <f t="shared" si="1"/>
        <v>0</v>
      </c>
      <c r="AH17" s="14">
        <f t="shared" si="2"/>
        <v>0</v>
      </c>
      <c r="AI17" s="14">
        <f t="shared" si="3"/>
        <v>0</v>
      </c>
      <c r="AJ17" s="8">
        <f>COUNTIF(B17:AF17,LISTAS!$A$4)*LISTAS!$F$4+COUNTIF(B17:AF17,LISTAS!$A$5)*LISTAS!$F$5+COUNTIF(B17:AF17,LISTAS!$A$6)*LISTAS!$F$6+COUNTIF(B17:AF17,LISTAS!$A$7)*LISTAS!$F$7+COUNTIF(B17:AF17,LISTAS!$A$8)*LISTAS!$F$8+COUNTIF(B17:AF17,LISTAS!$A$9)*LISTAS!$F$9+COUNTIF(B17:AF17,LISTAS!$A$10)*LISTAS!$F$10+COUNTIF(B17:AF17,LISTAS!$A$11)*LISTAS!$F$11+COUNTIF(B17:AF17,LISTAS!$A$12)*LISTAS!$F$12</f>
        <v>0</v>
      </c>
    </row>
    <row r="18" spans="1:36" ht="15">
      <c r="A18" s="2" t="str">
        <f>IF(COLABORADORES!B17="","",COLABORADORES!B17)</f>
        <v/>
      </c>
      <c r="B18" s="13"/>
      <c r="C18" s="13"/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  <c r="W18" s="13"/>
      <c r="X18" s="13"/>
      <c r="Y18" s="13"/>
      <c r="Z18" s="13"/>
      <c r="AA18" s="13"/>
      <c r="AB18" s="13"/>
      <c r="AC18" s="13"/>
      <c r="AD18" s="13"/>
      <c r="AE18" s="13"/>
      <c r="AF18" s="13"/>
      <c r="AG18" s="14">
        <f t="shared" si="1"/>
        <v>0</v>
      </c>
      <c r="AH18" s="14">
        <f t="shared" si="2"/>
        <v>0</v>
      </c>
      <c r="AI18" s="14">
        <f t="shared" si="3"/>
        <v>0</v>
      </c>
      <c r="AJ18" s="8">
        <f>COUNTIF(B18:AF18,LISTAS!$A$4)*LISTAS!$F$4+COUNTIF(B18:AF18,LISTAS!$A$5)*LISTAS!$F$5+COUNTIF(B18:AF18,LISTAS!$A$6)*LISTAS!$F$6+COUNTIF(B18:AF18,LISTAS!$A$7)*LISTAS!$F$7+COUNTIF(B18:AF18,LISTAS!$A$8)*LISTAS!$F$8+COUNTIF(B18:AF18,LISTAS!$A$9)*LISTAS!$F$9+COUNTIF(B18:AF18,LISTAS!$A$10)*LISTAS!$F$10+COUNTIF(B18:AF18,LISTAS!$A$11)*LISTAS!$F$11+COUNTIF(B18:AF18,LISTAS!$A$12)*LISTAS!$F$12</f>
        <v>0</v>
      </c>
    </row>
    <row r="19" spans="1:36" ht="15">
      <c r="A19" s="2" t="str">
        <f>IF(COLABORADORES!B18="","",COLABORADORES!B18)</f>
        <v/>
      </c>
      <c r="B19" s="13"/>
      <c r="C19" s="13"/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  <c r="Q19" s="13"/>
      <c r="R19" s="13"/>
      <c r="S19" s="13"/>
      <c r="T19" s="13"/>
      <c r="U19" s="13"/>
      <c r="V19" s="13"/>
      <c r="W19" s="13"/>
      <c r="X19" s="13"/>
      <c r="Y19" s="13"/>
      <c r="Z19" s="13"/>
      <c r="AA19" s="13"/>
      <c r="AB19" s="13"/>
      <c r="AC19" s="13"/>
      <c r="AD19" s="13"/>
      <c r="AE19" s="13"/>
      <c r="AF19" s="13"/>
      <c r="AG19" s="14">
        <f t="shared" si="1"/>
        <v>0</v>
      </c>
      <c r="AH19" s="14">
        <f t="shared" si="2"/>
        <v>0</v>
      </c>
      <c r="AI19" s="14">
        <f t="shared" si="3"/>
        <v>0</v>
      </c>
      <c r="AJ19" s="8">
        <f>COUNTIF(B19:AF19,LISTAS!$A$4)*LISTAS!$F$4+COUNTIF(B19:AF19,LISTAS!$A$5)*LISTAS!$F$5+COUNTIF(B19:AF19,LISTAS!$A$6)*LISTAS!$F$6+COUNTIF(B19:AF19,LISTAS!$A$7)*LISTAS!$F$7+COUNTIF(B19:AF19,LISTAS!$A$8)*LISTAS!$F$8+COUNTIF(B19:AF19,LISTAS!$A$9)*LISTAS!$F$9+COUNTIF(B19:AF19,LISTAS!$A$10)*LISTAS!$F$10+COUNTIF(B19:AF19,LISTAS!$A$11)*LISTAS!$F$11+COUNTIF(B19:AF19,LISTAS!$A$12)*LISTAS!$F$12</f>
        <v>0</v>
      </c>
    </row>
    <row r="20" spans="1:36" ht="15">
      <c r="A20" s="2" t="str">
        <f>IF(COLABORADORES!B19="","",COLABORADORES!B19)</f>
        <v/>
      </c>
      <c r="B20" s="13"/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F20" s="13"/>
      <c r="AG20" s="14">
        <f t="shared" si="1"/>
        <v>0</v>
      </c>
      <c r="AH20" s="14">
        <f t="shared" si="2"/>
        <v>0</v>
      </c>
      <c r="AI20" s="14">
        <f t="shared" si="3"/>
        <v>0</v>
      </c>
      <c r="AJ20" s="8">
        <f>COUNTIF(B20:AF20,LISTAS!$A$4)*LISTAS!$F$4+COUNTIF(B20:AF20,LISTAS!$A$5)*LISTAS!$F$5+COUNTIF(B20:AF20,LISTAS!$A$6)*LISTAS!$F$6+COUNTIF(B20:AF20,LISTAS!$A$7)*LISTAS!$F$7+COUNTIF(B20:AF20,LISTAS!$A$8)*LISTAS!$F$8+COUNTIF(B20:AF20,LISTAS!$A$9)*LISTAS!$F$9+COUNTIF(B20:AF20,LISTAS!$A$10)*LISTAS!$F$10+COUNTIF(B20:AF20,LISTAS!$A$11)*LISTAS!$F$11+COUNTIF(B20:AF20,LISTAS!$A$12)*LISTAS!$F$12</f>
        <v>0</v>
      </c>
    </row>
    <row r="21" spans="1:36" ht="15">
      <c r="A21" s="2" t="str">
        <f>IF(COLABORADORES!B20="","",COLABORADORES!B20)</f>
        <v/>
      </c>
      <c r="B21" s="13"/>
      <c r="C21" s="13"/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  <c r="W21" s="13"/>
      <c r="X21" s="13"/>
      <c r="Y21" s="13"/>
      <c r="Z21" s="13"/>
      <c r="AA21" s="13"/>
      <c r="AB21" s="13"/>
      <c r="AC21" s="13"/>
      <c r="AD21" s="13"/>
      <c r="AE21" s="13"/>
      <c r="AF21" s="13"/>
      <c r="AG21" s="14">
        <f t="shared" si="1"/>
        <v>0</v>
      </c>
      <c r="AH21" s="14">
        <f t="shared" si="2"/>
        <v>0</v>
      </c>
      <c r="AI21" s="14">
        <f t="shared" si="3"/>
        <v>0</v>
      </c>
      <c r="AJ21" s="8">
        <f>COUNTIF(B21:AF21,LISTAS!$A$4)*LISTAS!$F$4+COUNTIF(B21:AF21,LISTAS!$A$5)*LISTAS!$F$5+COUNTIF(B21:AF21,LISTAS!$A$6)*LISTAS!$F$6+COUNTIF(B21:AF21,LISTAS!$A$7)*LISTAS!$F$7+COUNTIF(B21:AF21,LISTAS!$A$8)*LISTAS!$F$8+COUNTIF(B21:AF21,LISTAS!$A$9)*LISTAS!$F$9+COUNTIF(B21:AF21,LISTAS!$A$10)*LISTAS!$F$10+COUNTIF(B21:AF21,LISTAS!$A$11)*LISTAS!$F$11+COUNTIF(B21:AF21,LISTAS!$A$12)*LISTAS!$F$12</f>
        <v>0</v>
      </c>
    </row>
    <row r="22" spans="1:36" ht="15">
      <c r="A22" s="2" t="str">
        <f>IF(COLABORADORES!B21="","",COLABORADORES!B21)</f>
        <v/>
      </c>
      <c r="B22" s="13"/>
      <c r="C22" s="13"/>
      <c r="D22" s="13"/>
      <c r="E22" s="13"/>
      <c r="F22" s="13"/>
      <c r="G22" s="13"/>
      <c r="H22" s="13"/>
      <c r="I22" s="13"/>
      <c r="J22" s="13"/>
      <c r="K22" s="13"/>
      <c r="L22" s="13"/>
      <c r="M22" s="13"/>
      <c r="N22" s="13"/>
      <c r="O22" s="13"/>
      <c r="P22" s="13"/>
      <c r="Q22" s="13"/>
      <c r="R22" s="13"/>
      <c r="S22" s="13"/>
      <c r="T22" s="13"/>
      <c r="U22" s="13"/>
      <c r="V22" s="13"/>
      <c r="W22" s="13"/>
      <c r="X22" s="13"/>
      <c r="Y22" s="13"/>
      <c r="Z22" s="13"/>
      <c r="AA22" s="13"/>
      <c r="AB22" s="13"/>
      <c r="AC22" s="13"/>
      <c r="AD22" s="13"/>
      <c r="AE22" s="13"/>
      <c r="AF22" s="13"/>
      <c r="AG22" s="14">
        <f t="shared" si="1"/>
        <v>0</v>
      </c>
      <c r="AH22" s="14">
        <f t="shared" si="2"/>
        <v>0</v>
      </c>
      <c r="AI22" s="14">
        <f t="shared" si="3"/>
        <v>0</v>
      </c>
      <c r="AJ22" s="8">
        <f>COUNTIF(B22:AF22,LISTAS!$A$4)*LISTAS!$F$4+COUNTIF(B22:AF22,LISTAS!$A$5)*LISTAS!$F$5+COUNTIF(B22:AF22,LISTAS!$A$6)*LISTAS!$F$6+COUNTIF(B22:AF22,LISTAS!$A$7)*LISTAS!$F$7+COUNTIF(B22:AF22,LISTAS!$A$8)*LISTAS!$F$8+COUNTIF(B22:AF22,LISTAS!$A$9)*LISTAS!$F$9+COUNTIF(B22:AF22,LISTAS!$A$10)*LISTAS!$F$10+COUNTIF(B22:AF22,LISTAS!$A$11)*LISTAS!$F$11+COUNTIF(B22:AF22,LISTAS!$A$12)*LISTAS!$F$12</f>
        <v>0</v>
      </c>
    </row>
    <row r="23" spans="1:36" ht="15">
      <c r="A23" s="2" t="str">
        <f>IF(COLABORADORES!B22="","",COLABORADORES!B22)</f>
        <v/>
      </c>
      <c r="B23" s="13"/>
      <c r="C23" s="13"/>
      <c r="D23" s="13"/>
      <c r="E23" s="13"/>
      <c r="F23" s="13"/>
      <c r="G23" s="13"/>
      <c r="H23" s="13"/>
      <c r="I23" s="13"/>
      <c r="J23" s="13"/>
      <c r="K23" s="13"/>
      <c r="L23" s="13"/>
      <c r="M23" s="13"/>
      <c r="N23" s="13"/>
      <c r="O23" s="13"/>
      <c r="P23" s="13"/>
      <c r="Q23" s="13"/>
      <c r="R23" s="13"/>
      <c r="S23" s="13"/>
      <c r="T23" s="13"/>
      <c r="U23" s="13"/>
      <c r="V23" s="13"/>
      <c r="W23" s="13"/>
      <c r="X23" s="13"/>
      <c r="Y23" s="13"/>
      <c r="Z23" s="13"/>
      <c r="AA23" s="13"/>
      <c r="AB23" s="13"/>
      <c r="AC23" s="13"/>
      <c r="AD23" s="13"/>
      <c r="AE23" s="13"/>
      <c r="AF23" s="13"/>
      <c r="AG23" s="14">
        <f t="shared" si="1"/>
        <v>0</v>
      </c>
      <c r="AH23" s="14">
        <f t="shared" si="2"/>
        <v>0</v>
      </c>
      <c r="AI23" s="14">
        <f t="shared" si="3"/>
        <v>0</v>
      </c>
      <c r="AJ23" s="8">
        <f>COUNTIF(B23:AF23,LISTAS!$A$4)*LISTAS!$F$4+COUNTIF(B23:AF23,LISTAS!$A$5)*LISTAS!$F$5+COUNTIF(B23:AF23,LISTAS!$A$6)*LISTAS!$F$6+COUNTIF(B23:AF23,LISTAS!$A$7)*LISTAS!$F$7+COUNTIF(B23:AF23,LISTAS!$A$8)*LISTAS!$F$8+COUNTIF(B23:AF23,LISTAS!$A$9)*LISTAS!$F$9+COUNTIF(B23:AF23,LISTAS!$A$10)*LISTAS!$F$10+COUNTIF(B23:AF23,LISTAS!$A$11)*LISTAS!$F$11+COUNTIF(B23:AF23,LISTAS!$A$12)*LISTAS!$F$12</f>
        <v>0</v>
      </c>
    </row>
    <row r="24" spans="1:36" ht="15">
      <c r="A24" s="2" t="str">
        <f>IF(COLABORADORES!B23="","",COLABORADORES!B23)</f>
        <v/>
      </c>
      <c r="B24" s="13"/>
      <c r="C24" s="13"/>
      <c r="D24" s="13"/>
      <c r="E24" s="13"/>
      <c r="F24" s="13"/>
      <c r="G24" s="13"/>
      <c r="H24" s="13"/>
      <c r="I24" s="13"/>
      <c r="J24" s="13"/>
      <c r="K24" s="13"/>
      <c r="L24" s="13"/>
      <c r="M24" s="13"/>
      <c r="N24" s="13"/>
      <c r="O24" s="13"/>
      <c r="P24" s="13"/>
      <c r="Q24" s="13"/>
      <c r="R24" s="13"/>
      <c r="S24" s="13"/>
      <c r="T24" s="13"/>
      <c r="U24" s="13"/>
      <c r="V24" s="13"/>
      <c r="W24" s="13"/>
      <c r="X24" s="13"/>
      <c r="Y24" s="13"/>
      <c r="Z24" s="13"/>
      <c r="AA24" s="13"/>
      <c r="AB24" s="13"/>
      <c r="AC24" s="13"/>
      <c r="AD24" s="13"/>
      <c r="AE24" s="13"/>
      <c r="AF24" s="13"/>
      <c r="AG24" s="14">
        <f t="shared" si="1"/>
        <v>0</v>
      </c>
      <c r="AH24" s="14">
        <f t="shared" si="2"/>
        <v>0</v>
      </c>
      <c r="AI24" s="14">
        <f t="shared" si="3"/>
        <v>0</v>
      </c>
      <c r="AJ24" s="8">
        <f>COUNTIF(B24:AF24,LISTAS!$A$4)*LISTAS!$F$4+COUNTIF(B24:AF24,LISTAS!$A$5)*LISTAS!$F$5+COUNTIF(B24:AF24,LISTAS!$A$6)*LISTAS!$F$6+COUNTIF(B24:AF24,LISTAS!$A$7)*LISTAS!$F$7+COUNTIF(B24:AF24,LISTAS!$A$8)*LISTAS!$F$8+COUNTIF(B24:AF24,LISTAS!$A$9)*LISTAS!$F$9+COUNTIF(B24:AF24,LISTAS!$A$10)*LISTAS!$F$10+COUNTIF(B24:AF24,LISTAS!$A$11)*LISTAS!$F$11+COUNTIF(B24:AF24,LISTAS!$A$12)*LISTAS!$F$12</f>
        <v>0</v>
      </c>
    </row>
    <row r="25" spans="1:36" ht="15">
      <c r="A25" s="2" t="str">
        <f>IF(COLABORADORES!B24="","",COLABORADORES!B24)</f>
        <v/>
      </c>
      <c r="B25" s="13"/>
      <c r="C25" s="13"/>
      <c r="D25" s="13"/>
      <c r="E25" s="13"/>
      <c r="F25" s="13"/>
      <c r="G25" s="13"/>
      <c r="H25" s="13"/>
      <c r="I25" s="13"/>
      <c r="J25" s="13"/>
      <c r="K25" s="13"/>
      <c r="L25" s="13"/>
      <c r="M25" s="13"/>
      <c r="N25" s="13"/>
      <c r="O25" s="13"/>
      <c r="P25" s="13"/>
      <c r="Q25" s="13"/>
      <c r="R25" s="13"/>
      <c r="S25" s="13"/>
      <c r="T25" s="13"/>
      <c r="U25" s="13"/>
      <c r="V25" s="13"/>
      <c r="W25" s="13"/>
      <c r="X25" s="13"/>
      <c r="Y25" s="13"/>
      <c r="Z25" s="13"/>
      <c r="AA25" s="13"/>
      <c r="AB25" s="13"/>
      <c r="AC25" s="13"/>
      <c r="AD25" s="13"/>
      <c r="AE25" s="13"/>
      <c r="AF25" s="13"/>
      <c r="AG25" s="14">
        <f t="shared" si="1"/>
        <v>0</v>
      </c>
      <c r="AH25" s="14">
        <f t="shared" si="2"/>
        <v>0</v>
      </c>
      <c r="AI25" s="14">
        <f t="shared" si="3"/>
        <v>0</v>
      </c>
      <c r="AJ25" s="8">
        <f>COUNTIF(B25:AF25,LISTAS!$A$4)*LISTAS!$F$4+COUNTIF(B25:AF25,LISTAS!$A$5)*LISTAS!$F$5+COUNTIF(B25:AF25,LISTAS!$A$6)*LISTAS!$F$6+COUNTIF(B25:AF25,LISTAS!$A$7)*LISTAS!$F$7+COUNTIF(B25:AF25,LISTAS!$A$8)*LISTAS!$F$8+COUNTIF(B25:AF25,LISTAS!$A$9)*LISTAS!$F$9+COUNTIF(B25:AF25,LISTAS!$A$10)*LISTAS!$F$10+COUNTIF(B25:AF25,LISTAS!$A$11)*LISTAS!$F$11+COUNTIF(B25:AF25,LISTAS!$A$12)*LISTAS!$F$12</f>
        <v>0</v>
      </c>
    </row>
    <row r="26" spans="1:36" ht="15">
      <c r="A26" s="2" t="str">
        <f>IF(COLABORADORES!B25="","",COLABORADORES!B25)</f>
        <v/>
      </c>
      <c r="B26" s="13"/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4">
        <f t="shared" si="1"/>
        <v>0</v>
      </c>
      <c r="AH26" s="14">
        <f t="shared" si="2"/>
        <v>0</v>
      </c>
      <c r="AI26" s="14">
        <f t="shared" si="3"/>
        <v>0</v>
      </c>
      <c r="AJ26" s="8">
        <f>COUNTIF(B26:AF26,LISTAS!$A$4)*LISTAS!$F$4+COUNTIF(B26:AF26,LISTAS!$A$5)*LISTAS!$F$5+COUNTIF(B26:AF26,LISTAS!$A$6)*LISTAS!$F$6+COUNTIF(B26:AF26,LISTAS!$A$7)*LISTAS!$F$7+COUNTIF(B26:AF26,LISTAS!$A$8)*LISTAS!$F$8+COUNTIF(B26:AF26,LISTAS!$A$9)*LISTAS!$F$9+COUNTIF(B26:AF26,LISTAS!$A$10)*LISTAS!$F$10+COUNTIF(B26:AF26,LISTAS!$A$11)*LISTAS!$F$11+COUNTIF(B26:AF26,LISTAS!$A$12)*LISTAS!$F$12</f>
        <v>0</v>
      </c>
    </row>
    <row r="27" spans="1:36" ht="15">
      <c r="A27" s="2" t="str">
        <f>IF(COLABORADORES!B26="","",COLABORADORES!B26)</f>
        <v/>
      </c>
      <c r="B27" s="13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4">
        <f t="shared" si="1"/>
        <v>0</v>
      </c>
      <c r="AH27" s="14">
        <f t="shared" si="2"/>
        <v>0</v>
      </c>
      <c r="AI27" s="14">
        <f t="shared" si="3"/>
        <v>0</v>
      </c>
      <c r="AJ27" s="8">
        <f>COUNTIF(B27:AF27,LISTAS!$A$4)*LISTAS!$F$4+COUNTIF(B27:AF27,LISTAS!$A$5)*LISTAS!$F$5+COUNTIF(B27:AF27,LISTAS!$A$6)*LISTAS!$F$6+COUNTIF(B27:AF27,LISTAS!$A$7)*LISTAS!$F$7+COUNTIF(B27:AF27,LISTAS!$A$8)*LISTAS!$F$8+COUNTIF(B27:AF27,LISTAS!$A$9)*LISTAS!$F$9+COUNTIF(B27:AF27,LISTAS!$A$10)*LISTAS!$F$10+COUNTIF(B27:AF27,LISTAS!$A$11)*LISTAS!$F$11+COUNTIF(B27:AF27,LISTAS!$A$12)*LISTAS!$F$12</f>
        <v>0</v>
      </c>
    </row>
    <row r="28" spans="1:36" ht="15">
      <c r="A28" s="2" t="str">
        <f>IF(COLABORADORES!B27="","",COLABORADORES!B27)</f>
        <v/>
      </c>
      <c r="B28" s="13"/>
      <c r="C28" s="13"/>
      <c r="D28" s="13"/>
      <c r="E28" s="13"/>
      <c r="F28" s="13"/>
      <c r="G28" s="13"/>
      <c r="H28" s="13"/>
      <c r="I28" s="13"/>
      <c r="J28" s="13"/>
      <c r="K28" s="13"/>
      <c r="L28" s="13"/>
      <c r="M28" s="13"/>
      <c r="N28" s="13"/>
      <c r="O28" s="13"/>
      <c r="P28" s="13"/>
      <c r="Q28" s="13"/>
      <c r="R28" s="13"/>
      <c r="S28" s="13"/>
      <c r="T28" s="13"/>
      <c r="U28" s="13"/>
      <c r="V28" s="13"/>
      <c r="W28" s="13"/>
      <c r="X28" s="13"/>
      <c r="Y28" s="13"/>
      <c r="Z28" s="13"/>
      <c r="AA28" s="13"/>
      <c r="AB28" s="13"/>
      <c r="AC28" s="13"/>
      <c r="AD28" s="13"/>
      <c r="AE28" s="13"/>
      <c r="AF28" s="13"/>
      <c r="AG28" s="14">
        <f t="shared" si="1"/>
        <v>0</v>
      </c>
      <c r="AH28" s="14">
        <f t="shared" si="2"/>
        <v>0</v>
      </c>
      <c r="AI28" s="14">
        <f t="shared" si="3"/>
        <v>0</v>
      </c>
      <c r="AJ28" s="8">
        <f>COUNTIF(B28:AF28,LISTAS!$A$4)*LISTAS!$F$4+COUNTIF(B28:AF28,LISTAS!$A$5)*LISTAS!$F$5+COUNTIF(B28:AF28,LISTAS!$A$6)*LISTAS!$F$6+COUNTIF(B28:AF28,LISTAS!$A$7)*LISTAS!$F$7+COUNTIF(B28:AF28,LISTAS!$A$8)*LISTAS!$F$8+COUNTIF(B28:AF28,LISTAS!$A$9)*LISTAS!$F$9+COUNTIF(B28:AF28,LISTAS!$A$10)*LISTAS!$F$10+COUNTIF(B28:AF28,LISTAS!$A$11)*LISTAS!$F$11+COUNTIF(B28:AF28,LISTAS!$A$12)*LISTAS!$F$12</f>
        <v>0</v>
      </c>
    </row>
    <row r="29" spans="1:36" ht="15">
      <c r="A29" s="2" t="str">
        <f>IF(COLABORADORES!B28="","",COLABORADORES!B28)</f>
        <v/>
      </c>
      <c r="B29" s="13"/>
      <c r="C29" s="13"/>
      <c r="D29" s="13"/>
      <c r="E29" s="13"/>
      <c r="F29" s="13"/>
      <c r="G29" s="13"/>
      <c r="H29" s="13"/>
      <c r="I29" s="13"/>
      <c r="J29" s="13"/>
      <c r="K29" s="13"/>
      <c r="L29" s="13"/>
      <c r="M29" s="13"/>
      <c r="N29" s="13"/>
      <c r="O29" s="13"/>
      <c r="P29" s="13"/>
      <c r="Q29" s="13"/>
      <c r="R29" s="13"/>
      <c r="S29" s="13"/>
      <c r="T29" s="13"/>
      <c r="U29" s="13"/>
      <c r="V29" s="13"/>
      <c r="W29" s="13"/>
      <c r="X29" s="13"/>
      <c r="Y29" s="13"/>
      <c r="Z29" s="13"/>
      <c r="AA29" s="13"/>
      <c r="AB29" s="13"/>
      <c r="AC29" s="13"/>
      <c r="AD29" s="13"/>
      <c r="AE29" s="13"/>
      <c r="AF29" s="13"/>
      <c r="AG29" s="14">
        <f t="shared" si="1"/>
        <v>0</v>
      </c>
      <c r="AH29" s="14">
        <f t="shared" si="2"/>
        <v>0</v>
      </c>
      <c r="AI29" s="14">
        <f t="shared" si="3"/>
        <v>0</v>
      </c>
      <c r="AJ29" s="8">
        <f>COUNTIF(B29:AF29,LISTAS!$A$4)*LISTAS!$F$4+COUNTIF(B29:AF29,LISTAS!$A$5)*LISTAS!$F$5+COUNTIF(B29:AF29,LISTAS!$A$6)*LISTAS!$F$6+COUNTIF(B29:AF29,LISTAS!$A$7)*LISTAS!$F$7+COUNTIF(B29:AF29,LISTAS!$A$8)*LISTAS!$F$8+COUNTIF(B29:AF29,LISTAS!$A$9)*LISTAS!$F$9+COUNTIF(B29:AF29,LISTAS!$A$10)*LISTAS!$F$10+COUNTIF(B29:AF29,LISTAS!$A$11)*LISTAS!$F$11+COUNTIF(B29:AF29,LISTAS!$A$12)*LISTAS!$F$12</f>
        <v>0</v>
      </c>
    </row>
    <row r="30" spans="1:36" ht="15">
      <c r="A30" s="2" t="str">
        <f>IF(COLABORADORES!B29="","",COLABORADORES!B29)</f>
        <v/>
      </c>
      <c r="B30" s="13"/>
      <c r="C30" s="13"/>
      <c r="D30" s="13"/>
      <c r="E30" s="13"/>
      <c r="F30" s="13"/>
      <c r="G30" s="13"/>
      <c r="H30" s="13"/>
      <c r="I30" s="13"/>
      <c r="J30" s="13"/>
      <c r="K30" s="13"/>
      <c r="L30" s="13"/>
      <c r="M30" s="13"/>
      <c r="N30" s="13"/>
      <c r="O30" s="13"/>
      <c r="P30" s="13"/>
      <c r="Q30" s="13"/>
      <c r="R30" s="13"/>
      <c r="S30" s="13"/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  <c r="AG30" s="14">
        <f t="shared" si="1"/>
        <v>0</v>
      </c>
      <c r="AH30" s="14">
        <f t="shared" si="2"/>
        <v>0</v>
      </c>
      <c r="AI30" s="14">
        <f t="shared" si="3"/>
        <v>0</v>
      </c>
      <c r="AJ30" s="8">
        <f>COUNTIF(B30:AF30,LISTAS!$A$4)*LISTAS!$F$4+COUNTIF(B30:AF30,LISTAS!$A$5)*LISTAS!$F$5+COUNTIF(B30:AF30,LISTAS!$A$6)*LISTAS!$F$6+COUNTIF(B30:AF30,LISTAS!$A$7)*LISTAS!$F$7+COUNTIF(B30:AF30,LISTAS!$A$8)*LISTAS!$F$8+COUNTIF(B30:AF30,LISTAS!$A$9)*LISTAS!$F$9+COUNTIF(B30:AF30,LISTAS!$A$10)*LISTAS!$F$10+COUNTIF(B30:AF30,LISTAS!$A$11)*LISTAS!$F$11+COUNTIF(B30:AF30,LISTAS!$A$12)*LISTAS!$F$12</f>
        <v>0</v>
      </c>
    </row>
    <row r="31" spans="1:36" ht="15">
      <c r="A31" s="2" t="str">
        <f>IF(COLABORADORES!B30="","",COLABORADORES!B30)</f>
        <v/>
      </c>
      <c r="B31" s="13"/>
      <c r="C31" s="13"/>
      <c r="D31" s="13"/>
      <c r="E31" s="13"/>
      <c r="F31" s="13"/>
      <c r="G31" s="13"/>
      <c r="H31" s="13"/>
      <c r="I31" s="13"/>
      <c r="J31" s="13"/>
      <c r="K31" s="13"/>
      <c r="L31" s="13"/>
      <c r="M31" s="13"/>
      <c r="N31" s="13"/>
      <c r="O31" s="13"/>
      <c r="P31" s="13"/>
      <c r="Q31" s="13"/>
      <c r="R31" s="13"/>
      <c r="S31" s="13"/>
      <c r="T31" s="13"/>
      <c r="U31" s="13"/>
      <c r="V31" s="13"/>
      <c r="W31" s="13"/>
      <c r="X31" s="13"/>
      <c r="Y31" s="13"/>
      <c r="Z31" s="13"/>
      <c r="AA31" s="13"/>
      <c r="AB31" s="13"/>
      <c r="AC31" s="13"/>
      <c r="AD31" s="13"/>
      <c r="AE31" s="13"/>
      <c r="AF31" s="13"/>
      <c r="AG31" s="14">
        <f t="shared" si="1"/>
        <v>0</v>
      </c>
      <c r="AH31" s="14">
        <f t="shared" si="2"/>
        <v>0</v>
      </c>
      <c r="AI31" s="14">
        <f t="shared" si="3"/>
        <v>0</v>
      </c>
      <c r="AJ31" s="8">
        <f>COUNTIF(B31:AF31,LISTAS!$A$4)*LISTAS!$F$4+COUNTIF(B31:AF31,LISTAS!$A$5)*LISTAS!$F$5+COUNTIF(B31:AF31,LISTAS!$A$6)*LISTAS!$F$6+COUNTIF(B31:AF31,LISTAS!$A$7)*LISTAS!$F$7+COUNTIF(B31:AF31,LISTAS!$A$8)*LISTAS!$F$8+COUNTIF(B31:AF31,LISTAS!$A$9)*LISTAS!$F$9+COUNTIF(B31:AF31,LISTAS!$A$10)*LISTAS!$F$10+COUNTIF(B31:AF31,LISTAS!$A$11)*LISTAS!$F$11+COUNTIF(B31:AF31,LISTAS!$A$12)*LISTAS!$F$12</f>
        <v>0</v>
      </c>
    </row>
    <row r="32" spans="1:36" ht="15">
      <c r="A32" s="2" t="str">
        <f>IF(COLABORADORES!B31="","",COLABORADORES!B31)</f>
        <v/>
      </c>
      <c r="B32" s="13"/>
      <c r="C32" s="13"/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4">
        <f t="shared" si="1"/>
        <v>0</v>
      </c>
      <c r="AH32" s="14">
        <f t="shared" si="2"/>
        <v>0</v>
      </c>
      <c r="AI32" s="14">
        <f t="shared" si="3"/>
        <v>0</v>
      </c>
      <c r="AJ32" s="8">
        <f>COUNTIF(B32:AF32,LISTAS!$A$4)*LISTAS!$F$4+COUNTIF(B32:AF32,LISTAS!$A$5)*LISTAS!$F$5+COUNTIF(B32:AF32,LISTAS!$A$6)*LISTAS!$F$6+COUNTIF(B32:AF32,LISTAS!$A$7)*LISTAS!$F$7+COUNTIF(B32:AF32,LISTAS!$A$8)*LISTAS!$F$8+COUNTIF(B32:AF32,LISTAS!$A$9)*LISTAS!$F$9+COUNTIF(B32:AF32,LISTAS!$A$10)*LISTAS!$F$10+COUNTIF(B32:AF32,LISTAS!$A$11)*LISTAS!$F$11+COUNTIF(B32:AF32,LISTAS!$A$12)*LISTAS!$F$12</f>
        <v>0</v>
      </c>
    </row>
    <row r="33" spans="1:36" ht="15">
      <c r="A33" s="2" t="str">
        <f>IF(COLABORADORES!B32="","",COLABORADORES!B32)</f>
        <v/>
      </c>
      <c r="B33" s="13"/>
      <c r="C33" s="13"/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  <c r="AG33" s="14">
        <f t="shared" si="1"/>
        <v>0</v>
      </c>
      <c r="AH33" s="14">
        <f t="shared" si="2"/>
        <v>0</v>
      </c>
      <c r="AI33" s="14">
        <f t="shared" si="3"/>
        <v>0</v>
      </c>
      <c r="AJ33" s="8">
        <f>COUNTIF(B33:AF33,LISTAS!$A$4)*LISTAS!$F$4+COUNTIF(B33:AF33,LISTAS!$A$5)*LISTAS!$F$5+COUNTIF(B33:AF33,LISTAS!$A$6)*LISTAS!$F$6+COUNTIF(B33:AF33,LISTAS!$A$7)*LISTAS!$F$7+COUNTIF(B33:AF33,LISTAS!$A$8)*LISTAS!$F$8+COUNTIF(B33:AF33,LISTAS!$A$9)*LISTAS!$F$9+COUNTIF(B33:AF33,LISTAS!$A$10)*LISTAS!$F$10+COUNTIF(B33:AF33,LISTAS!$A$11)*LISTAS!$F$11+COUNTIF(B33:AF33,LISTAS!$A$12)*LISTAS!$F$12</f>
        <v>0</v>
      </c>
    </row>
    <row r="34" spans="1:36" ht="15">
      <c r="A34" s="2" t="str">
        <f>IF(COLABORADORES!B33="","",COLABORADORES!B33)</f>
        <v/>
      </c>
      <c r="B34" s="13"/>
      <c r="C34" s="13"/>
      <c r="D34" s="13"/>
      <c r="E34" s="13"/>
      <c r="F34" s="13"/>
      <c r="G34" s="13"/>
      <c r="H34" s="13"/>
      <c r="I34" s="13"/>
      <c r="J34" s="13"/>
      <c r="K34" s="13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4">
        <f t="shared" si="1"/>
        <v>0</v>
      </c>
      <c r="AH34" s="14">
        <f t="shared" si="2"/>
        <v>0</v>
      </c>
      <c r="AI34" s="14">
        <f t="shared" si="3"/>
        <v>0</v>
      </c>
      <c r="AJ34" s="8">
        <f>COUNTIF(B34:AF34,LISTAS!$A$4)*LISTAS!$F$4+COUNTIF(B34:AF34,LISTAS!$A$5)*LISTAS!$F$5+COUNTIF(B34:AF34,LISTAS!$A$6)*LISTAS!$F$6+COUNTIF(B34:AF34,LISTAS!$A$7)*LISTAS!$F$7+COUNTIF(B34:AF34,LISTAS!$A$8)*LISTAS!$F$8+COUNTIF(B34:AF34,LISTAS!$A$9)*LISTAS!$F$9+COUNTIF(B34:AF34,LISTAS!$A$10)*LISTAS!$F$10+COUNTIF(B34:AF34,LISTAS!$A$11)*LISTAS!$F$11+COUNTIF(B34:AF34,LISTAS!$A$12)*LISTAS!$F$12</f>
        <v>0</v>
      </c>
    </row>
    <row r="35" spans="1:36" ht="15">
      <c r="A35" s="2" t="str">
        <f>IF(COLABORADORES!B34="","",COLABORADORES!B34)</f>
        <v/>
      </c>
      <c r="B35" s="13"/>
      <c r="C35" s="13"/>
      <c r="D35" s="13"/>
      <c r="E35" s="13"/>
      <c r="F35" s="13"/>
      <c r="G35" s="13"/>
      <c r="H35" s="13"/>
      <c r="I35" s="13"/>
      <c r="J35" s="13"/>
      <c r="K35" s="13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3"/>
      <c r="Y35" s="13"/>
      <c r="Z35" s="13"/>
      <c r="AA35" s="13"/>
      <c r="AB35" s="13"/>
      <c r="AC35" s="13"/>
      <c r="AD35" s="13"/>
      <c r="AE35" s="13"/>
      <c r="AF35" s="13"/>
      <c r="AG35" s="14">
        <f t="shared" si="1"/>
        <v>0</v>
      </c>
      <c r="AH35" s="14">
        <f t="shared" si="2"/>
        <v>0</v>
      </c>
      <c r="AI35" s="14">
        <f t="shared" si="3"/>
        <v>0</v>
      </c>
      <c r="AJ35" s="8">
        <f>COUNTIF(B35:AF35,LISTAS!$A$4)*LISTAS!$F$4+COUNTIF(B35:AF35,LISTAS!$A$5)*LISTAS!$F$5+COUNTIF(B35:AF35,LISTAS!$A$6)*LISTAS!$F$6+COUNTIF(B35:AF35,LISTAS!$A$7)*LISTAS!$F$7+COUNTIF(B35:AF35,LISTAS!$A$8)*LISTAS!$F$8+COUNTIF(B35:AF35,LISTAS!$A$9)*LISTAS!$F$9+COUNTIF(B35:AF35,LISTAS!$A$10)*LISTAS!$F$10+COUNTIF(B35:AF35,LISTAS!$A$11)*LISTAS!$F$11+COUNTIF(B35:AF35,LISTAS!$A$12)*LISTAS!$F$12</f>
        <v>0</v>
      </c>
    </row>
    <row r="36" spans="1:36" ht="15">
      <c r="A36" s="2" t="str">
        <f>IF(COLABORADORES!B35="","",COLABORADORES!B35)</f>
        <v/>
      </c>
      <c r="B36" s="13"/>
      <c r="C36" s="13"/>
      <c r="D36" s="13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4">
        <f t="shared" si="1"/>
        <v>0</v>
      </c>
      <c r="AH36" s="14">
        <f t="shared" si="2"/>
        <v>0</v>
      </c>
      <c r="AI36" s="14">
        <f t="shared" si="3"/>
        <v>0</v>
      </c>
      <c r="AJ36" s="8">
        <f>COUNTIF(B36:AF36,LISTAS!$A$4)*LISTAS!$F$4+COUNTIF(B36:AF36,LISTAS!$A$5)*LISTAS!$F$5+COUNTIF(B36:AF36,LISTAS!$A$6)*LISTAS!$F$6+COUNTIF(B36:AF36,LISTAS!$A$7)*LISTAS!$F$7+COUNTIF(B36:AF36,LISTAS!$A$8)*LISTAS!$F$8+COUNTIF(B36:AF36,LISTAS!$A$9)*LISTAS!$F$9+COUNTIF(B36:AF36,LISTAS!$A$10)*LISTAS!$F$10+COUNTIF(B36:AF36,LISTAS!$A$11)*LISTAS!$F$11+COUNTIF(B36:AF36,LISTAS!$A$12)*LISTAS!$F$12</f>
        <v>0</v>
      </c>
    </row>
    <row r="37" spans="1:36" ht="15">
      <c r="A37" s="2" t="str">
        <f>IF(COLABORADORES!B36="","",COLABORADORES!B36)</f>
        <v/>
      </c>
      <c r="B37" s="13"/>
      <c r="C37" s="13"/>
      <c r="D37" s="13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13"/>
      <c r="Y37" s="13"/>
      <c r="Z37" s="13"/>
      <c r="AA37" s="13"/>
      <c r="AB37" s="13"/>
      <c r="AC37" s="13"/>
      <c r="AD37" s="13"/>
      <c r="AE37" s="13"/>
      <c r="AF37" s="13"/>
      <c r="AG37" s="14">
        <f t="shared" si="1"/>
        <v>0</v>
      </c>
      <c r="AH37" s="14">
        <f t="shared" si="2"/>
        <v>0</v>
      </c>
      <c r="AI37" s="14">
        <f t="shared" si="3"/>
        <v>0</v>
      </c>
      <c r="AJ37" s="8">
        <f>COUNTIF(B37:AF37,LISTAS!$A$4)*LISTAS!$F$4+COUNTIF(B37:AF37,LISTAS!$A$5)*LISTAS!$F$5+COUNTIF(B37:AF37,LISTAS!$A$6)*LISTAS!$F$6+COUNTIF(B37:AF37,LISTAS!$A$7)*LISTAS!$F$7+COUNTIF(B37:AF37,LISTAS!$A$8)*LISTAS!$F$8+COUNTIF(B37:AF37,LISTAS!$A$9)*LISTAS!$F$9+COUNTIF(B37:AF37,LISTAS!$A$10)*LISTAS!$F$10+COUNTIF(B37:AF37,LISTAS!$A$11)*LISTAS!$F$11+COUNTIF(B37:AF37,LISTAS!$A$12)*LISTAS!$F$12</f>
        <v>0</v>
      </c>
    </row>
    <row r="38" spans="1:36" ht="15">
      <c r="A38" s="2" t="str">
        <f>IF(COLABORADORES!B37="","",COLABORADORES!B37)</f>
        <v/>
      </c>
      <c r="B38" s="13"/>
      <c r="C38" s="13"/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4">
        <f t="shared" si="1"/>
        <v>0</v>
      </c>
      <c r="AH38" s="14">
        <f t="shared" si="2"/>
        <v>0</v>
      </c>
      <c r="AI38" s="14">
        <f t="shared" si="3"/>
        <v>0</v>
      </c>
      <c r="AJ38" s="8">
        <f>COUNTIF(B38:AF38,LISTAS!$A$4)*LISTAS!$F$4+COUNTIF(B38:AF38,LISTAS!$A$5)*LISTAS!$F$5+COUNTIF(B38:AF38,LISTAS!$A$6)*LISTAS!$F$6+COUNTIF(B38:AF38,LISTAS!$A$7)*LISTAS!$F$7+COUNTIF(B38:AF38,LISTAS!$A$8)*LISTAS!$F$8+COUNTIF(B38:AF38,LISTAS!$A$9)*LISTAS!$F$9+COUNTIF(B38:AF38,LISTAS!$A$10)*LISTAS!$F$10+COUNTIF(B38:AF38,LISTAS!$A$11)*LISTAS!$F$11+COUNTIF(B38:AF38,LISTAS!$A$12)*LISTAS!$F$12</f>
        <v>0</v>
      </c>
    </row>
    <row r="39" spans="1:36" ht="15">
      <c r="A39" s="2" t="str">
        <f>IF(COLABORADORES!B38="","",COLABORADORES!B38)</f>
        <v/>
      </c>
      <c r="B39" s="13"/>
      <c r="C39" s="13"/>
      <c r="D39" s="13"/>
      <c r="E39" s="13"/>
      <c r="F39" s="13"/>
      <c r="G39" s="13"/>
      <c r="H39" s="13"/>
      <c r="I39" s="13"/>
      <c r="J39" s="13"/>
      <c r="K39" s="13"/>
      <c r="L39" s="13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13"/>
      <c r="Y39" s="13"/>
      <c r="Z39" s="13"/>
      <c r="AA39" s="13"/>
      <c r="AB39" s="13"/>
      <c r="AC39" s="13"/>
      <c r="AD39" s="13"/>
      <c r="AE39" s="13"/>
      <c r="AF39" s="13"/>
      <c r="AG39" s="14">
        <f t="shared" si="1"/>
        <v>0</v>
      </c>
      <c r="AH39" s="14">
        <f t="shared" si="2"/>
        <v>0</v>
      </c>
      <c r="AI39" s="14">
        <f t="shared" si="3"/>
        <v>0</v>
      </c>
      <c r="AJ39" s="8">
        <f>COUNTIF(B39:AF39,LISTAS!$A$4)*LISTAS!$F$4+COUNTIF(B39:AF39,LISTAS!$A$5)*LISTAS!$F$5+COUNTIF(B39:AF39,LISTAS!$A$6)*LISTAS!$F$6+COUNTIF(B39:AF39,LISTAS!$A$7)*LISTAS!$F$7+COUNTIF(B39:AF39,LISTAS!$A$8)*LISTAS!$F$8+COUNTIF(B39:AF39,LISTAS!$A$9)*LISTAS!$F$9+COUNTIF(B39:AF39,LISTAS!$A$10)*LISTAS!$F$10+COUNTIF(B39:AF39,LISTAS!$A$11)*LISTAS!$F$11+COUNTIF(B39:AF39,LISTAS!$A$12)*LISTAS!$F$12</f>
        <v>0</v>
      </c>
    </row>
    <row r="40" spans="1:36" ht="15">
      <c r="A40" s="2" t="str">
        <f>IF(COLABORADORES!B39="","",COLABORADORES!B39)</f>
        <v/>
      </c>
      <c r="B40" s="13"/>
      <c r="C40" s="13"/>
      <c r="D40" s="13"/>
      <c r="E40" s="13"/>
      <c r="F40" s="13"/>
      <c r="G40" s="13"/>
      <c r="H40" s="13"/>
      <c r="I40" s="13"/>
      <c r="J40" s="13"/>
      <c r="K40" s="13"/>
      <c r="L40" s="13"/>
      <c r="M40" s="13"/>
      <c r="N40" s="13"/>
      <c r="O40" s="13"/>
      <c r="P40" s="13"/>
      <c r="Q40" s="13"/>
      <c r="R40" s="13"/>
      <c r="S40" s="13"/>
      <c r="T40" s="13"/>
      <c r="U40" s="13"/>
      <c r="V40" s="13"/>
      <c r="W40" s="13"/>
      <c r="X40" s="13"/>
      <c r="Y40" s="13"/>
      <c r="Z40" s="13"/>
      <c r="AA40" s="13"/>
      <c r="AB40" s="13"/>
      <c r="AC40" s="13"/>
      <c r="AD40" s="13"/>
      <c r="AE40" s="13"/>
      <c r="AF40" s="13"/>
      <c r="AG40" s="14">
        <f t="shared" si="1"/>
        <v>0</v>
      </c>
      <c r="AH40" s="14">
        <f t="shared" si="2"/>
        <v>0</v>
      </c>
      <c r="AI40" s="14">
        <f t="shared" si="3"/>
        <v>0</v>
      </c>
      <c r="AJ40" s="8">
        <f>COUNTIF(B40:AF40,LISTAS!$A$4)*LISTAS!$F$4+COUNTIF(B40:AF40,LISTAS!$A$5)*LISTAS!$F$5+COUNTIF(B40:AF40,LISTAS!$A$6)*LISTAS!$F$6+COUNTIF(B40:AF40,LISTAS!$A$7)*LISTAS!$F$7+COUNTIF(B40:AF40,LISTAS!$A$8)*LISTAS!$F$8+COUNTIF(B40:AF40,LISTAS!$A$9)*LISTAS!$F$9+COUNTIF(B40:AF40,LISTAS!$A$10)*LISTAS!$F$10+COUNTIF(B40:AF40,LISTAS!$A$11)*LISTAS!$F$11+COUNTIF(B40:AF40,LISTAS!$A$12)*LISTAS!$F$12</f>
        <v>0</v>
      </c>
    </row>
    <row r="41" spans="1:36" ht="15">
      <c r="A41" s="2" t="str">
        <f>IF(COLABORADORES!B40="","",COLABORADORES!B40)</f>
        <v/>
      </c>
      <c r="B41" s="13"/>
      <c r="C41" s="13"/>
      <c r="D41" s="13"/>
      <c r="E41" s="13"/>
      <c r="F41" s="13"/>
      <c r="G41" s="13"/>
      <c r="H41" s="13"/>
      <c r="I41" s="13"/>
      <c r="J41" s="13"/>
      <c r="K41" s="13"/>
      <c r="L41" s="13"/>
      <c r="M41" s="13"/>
      <c r="N41" s="13"/>
      <c r="O41" s="13"/>
      <c r="P41" s="13"/>
      <c r="Q41" s="13"/>
      <c r="R41" s="13"/>
      <c r="S41" s="13"/>
      <c r="T41" s="13"/>
      <c r="U41" s="13"/>
      <c r="V41" s="13"/>
      <c r="W41" s="13"/>
      <c r="X41" s="13"/>
      <c r="Y41" s="13"/>
      <c r="Z41" s="13"/>
      <c r="AA41" s="13"/>
      <c r="AB41" s="13"/>
      <c r="AC41" s="13"/>
      <c r="AD41" s="13"/>
      <c r="AE41" s="13"/>
      <c r="AF41" s="13"/>
      <c r="AG41" s="14">
        <f t="shared" si="1"/>
        <v>0</v>
      </c>
      <c r="AH41" s="14">
        <f t="shared" si="2"/>
        <v>0</v>
      </c>
      <c r="AI41" s="14">
        <f t="shared" si="3"/>
        <v>0</v>
      </c>
      <c r="AJ41" s="8">
        <f>COUNTIF(B41:AF41,LISTAS!$A$4)*LISTAS!$F$4+COUNTIF(B41:AF41,LISTAS!$A$5)*LISTAS!$F$5+COUNTIF(B41:AF41,LISTAS!$A$6)*LISTAS!$F$6+COUNTIF(B41:AF41,LISTAS!$A$7)*LISTAS!$F$7+COUNTIF(B41:AF41,LISTAS!$A$8)*LISTAS!$F$8+COUNTIF(B41:AF41,LISTAS!$A$9)*LISTAS!$F$9+COUNTIF(B41:AF41,LISTAS!$A$10)*LISTAS!$F$10+COUNTIF(B41:AF41,LISTAS!$A$11)*LISTAS!$F$11+COUNTIF(B41:AF41,LISTAS!$A$12)*LISTAS!$F$12</f>
        <v>0</v>
      </c>
    </row>
    <row r="42" spans="1:36" ht="15">
      <c r="A42" s="2" t="str">
        <f>IF(COLABORADORES!B41="","",COLABORADORES!B41)</f>
        <v/>
      </c>
      <c r="B42" s="13"/>
      <c r="C42" s="13"/>
      <c r="D42" s="13"/>
      <c r="E42" s="13"/>
      <c r="F42" s="13"/>
      <c r="G42" s="13"/>
      <c r="H42" s="13"/>
      <c r="I42" s="13"/>
      <c r="J42" s="13"/>
      <c r="K42" s="13"/>
      <c r="L42" s="13"/>
      <c r="M42" s="13"/>
      <c r="N42" s="13"/>
      <c r="O42" s="13"/>
      <c r="P42" s="13"/>
      <c r="Q42" s="13"/>
      <c r="R42" s="13"/>
      <c r="S42" s="13"/>
      <c r="T42" s="13"/>
      <c r="U42" s="13"/>
      <c r="V42" s="13"/>
      <c r="W42" s="13"/>
      <c r="X42" s="13"/>
      <c r="Y42" s="13"/>
      <c r="Z42" s="13"/>
      <c r="AA42" s="13"/>
      <c r="AB42" s="13"/>
      <c r="AC42" s="13"/>
      <c r="AD42" s="13"/>
      <c r="AE42" s="13"/>
      <c r="AF42" s="13"/>
      <c r="AG42" s="14">
        <f t="shared" si="1"/>
        <v>0</v>
      </c>
      <c r="AH42" s="14">
        <f t="shared" si="2"/>
        <v>0</v>
      </c>
      <c r="AI42" s="14">
        <f t="shared" si="3"/>
        <v>0</v>
      </c>
      <c r="AJ42" s="8">
        <f>COUNTIF(B42:AF42,LISTAS!$A$4)*LISTAS!$F$4+COUNTIF(B42:AF42,LISTAS!$A$5)*LISTAS!$F$5+COUNTIF(B42:AF42,LISTAS!$A$6)*LISTAS!$F$6+COUNTIF(B42:AF42,LISTAS!$A$7)*LISTAS!$F$7+COUNTIF(B42:AF42,LISTAS!$A$8)*LISTAS!$F$8+COUNTIF(B42:AF42,LISTAS!$A$9)*LISTAS!$F$9+COUNTIF(B42:AF42,LISTAS!$A$10)*LISTAS!$F$10+COUNTIF(B42:AF42,LISTAS!$A$11)*LISTAS!$F$11+COUNTIF(B42:AF42,LISTAS!$A$12)*LISTAS!$F$12</f>
        <v>0</v>
      </c>
    </row>
    <row r="43" spans="1:36" ht="15">
      <c r="A43" s="2" t="str">
        <f>IF(COLABORADORES!B42="","",COLABORADORES!B42)</f>
        <v/>
      </c>
      <c r="B43" s="13"/>
      <c r="C43" s="13"/>
      <c r="D43" s="13"/>
      <c r="E43" s="13"/>
      <c r="F43" s="13"/>
      <c r="G43" s="13"/>
      <c r="H43" s="13"/>
      <c r="I43" s="13"/>
      <c r="J43" s="13"/>
      <c r="K43" s="13"/>
      <c r="L43" s="13"/>
      <c r="M43" s="13"/>
      <c r="N43" s="13"/>
      <c r="O43" s="13"/>
      <c r="P43" s="13"/>
      <c r="Q43" s="13"/>
      <c r="R43" s="13"/>
      <c r="S43" s="13"/>
      <c r="T43" s="13"/>
      <c r="U43" s="13"/>
      <c r="V43" s="13"/>
      <c r="W43" s="13"/>
      <c r="X43" s="13"/>
      <c r="Y43" s="13"/>
      <c r="Z43" s="13"/>
      <c r="AA43" s="13"/>
      <c r="AB43" s="13"/>
      <c r="AC43" s="13"/>
      <c r="AD43" s="13"/>
      <c r="AE43" s="13"/>
      <c r="AF43" s="13"/>
      <c r="AG43" s="14">
        <f t="shared" si="1"/>
        <v>0</v>
      </c>
      <c r="AH43" s="14">
        <f t="shared" si="2"/>
        <v>0</v>
      </c>
      <c r="AI43" s="14">
        <f t="shared" si="3"/>
        <v>0</v>
      </c>
      <c r="AJ43" s="8">
        <f>COUNTIF(B43:AF43,LISTAS!$A$4)*LISTAS!$F$4+COUNTIF(B43:AF43,LISTAS!$A$5)*LISTAS!$F$5+COUNTIF(B43:AF43,LISTAS!$A$6)*LISTAS!$F$6+COUNTIF(B43:AF43,LISTAS!$A$7)*LISTAS!$F$7+COUNTIF(B43:AF43,LISTAS!$A$8)*LISTAS!$F$8+COUNTIF(B43:AF43,LISTAS!$A$9)*LISTAS!$F$9+COUNTIF(B43:AF43,LISTAS!$A$10)*LISTAS!$F$10+COUNTIF(B43:AF43,LISTAS!$A$11)*LISTAS!$F$11+COUNTIF(B43:AF43,LISTAS!$A$12)*LISTAS!$F$12</f>
        <v>0</v>
      </c>
    </row>
    <row r="44" spans="1:36" ht="15">
      <c r="A44" s="2" t="str">
        <f>IF(COLABORADORES!B43="","",COLABORADORES!B43)</f>
        <v/>
      </c>
      <c r="B44" s="13"/>
      <c r="C44" s="13"/>
      <c r="D44" s="13"/>
      <c r="E44" s="13"/>
      <c r="F44" s="13"/>
      <c r="G44" s="13"/>
      <c r="H44" s="13"/>
      <c r="I44" s="13"/>
      <c r="J44" s="13"/>
      <c r="K44" s="13"/>
      <c r="L44" s="13"/>
      <c r="M44" s="13"/>
      <c r="N44" s="13"/>
      <c r="O44" s="13"/>
      <c r="P44" s="13"/>
      <c r="Q44" s="13"/>
      <c r="R44" s="13"/>
      <c r="S44" s="13"/>
      <c r="T44" s="13"/>
      <c r="U44" s="13"/>
      <c r="V44" s="13"/>
      <c r="W44" s="13"/>
      <c r="X44" s="13"/>
      <c r="Y44" s="13"/>
      <c r="Z44" s="13"/>
      <c r="AA44" s="13"/>
      <c r="AB44" s="13"/>
      <c r="AC44" s="13"/>
      <c r="AD44" s="13"/>
      <c r="AE44" s="13"/>
      <c r="AF44" s="13"/>
      <c r="AG44" s="14">
        <f t="shared" si="1"/>
        <v>0</v>
      </c>
      <c r="AH44" s="14">
        <f t="shared" si="2"/>
        <v>0</v>
      </c>
      <c r="AI44" s="14">
        <f t="shared" si="3"/>
        <v>0</v>
      </c>
      <c r="AJ44" s="8">
        <f>COUNTIF(B44:AF44,LISTAS!$A$4)*LISTAS!$F$4+COUNTIF(B44:AF44,LISTAS!$A$5)*LISTAS!$F$5+COUNTIF(B44:AF44,LISTAS!$A$6)*LISTAS!$F$6+COUNTIF(B44:AF44,LISTAS!$A$7)*LISTAS!$F$7+COUNTIF(B44:AF44,LISTAS!$A$8)*LISTAS!$F$8+COUNTIF(B44:AF44,LISTAS!$A$9)*LISTAS!$F$9+COUNTIF(B44:AF44,LISTAS!$A$10)*LISTAS!$F$10+COUNTIF(B44:AF44,LISTAS!$A$11)*LISTAS!$F$11+COUNTIF(B44:AF44,LISTAS!$A$12)*LISTAS!$F$12</f>
        <v>0</v>
      </c>
    </row>
    <row r="45" spans="1:36" ht="15">
      <c r="A45" s="2" t="str">
        <f>IF(COLABORADORES!B44="","",COLABORADORES!B44)</f>
        <v/>
      </c>
      <c r="B45" s="13"/>
      <c r="C45" s="13"/>
      <c r="D45" s="13"/>
      <c r="E45" s="13"/>
      <c r="F45" s="13"/>
      <c r="G45" s="13"/>
      <c r="H45" s="13"/>
      <c r="I45" s="13"/>
      <c r="J45" s="13"/>
      <c r="K45" s="13"/>
      <c r="L45" s="13"/>
      <c r="M45" s="13"/>
      <c r="N45" s="13"/>
      <c r="O45" s="13"/>
      <c r="P45" s="13"/>
      <c r="Q45" s="13"/>
      <c r="R45" s="13"/>
      <c r="S45" s="13"/>
      <c r="T45" s="13"/>
      <c r="U45" s="13"/>
      <c r="V45" s="13"/>
      <c r="W45" s="13"/>
      <c r="X45" s="13"/>
      <c r="Y45" s="13"/>
      <c r="Z45" s="13"/>
      <c r="AA45" s="13"/>
      <c r="AB45" s="13"/>
      <c r="AC45" s="13"/>
      <c r="AD45" s="13"/>
      <c r="AE45" s="13"/>
      <c r="AF45" s="13"/>
      <c r="AG45" s="14">
        <f t="shared" si="1"/>
        <v>0</v>
      </c>
      <c r="AH45" s="14">
        <f t="shared" si="2"/>
        <v>0</v>
      </c>
      <c r="AI45" s="14">
        <f t="shared" si="3"/>
        <v>0</v>
      </c>
      <c r="AJ45" s="8">
        <f>COUNTIF(B45:AF45,LISTAS!$A$4)*LISTAS!$F$4+COUNTIF(B45:AF45,LISTAS!$A$5)*LISTAS!$F$5+COUNTIF(B45:AF45,LISTAS!$A$6)*LISTAS!$F$6+COUNTIF(B45:AF45,LISTAS!$A$7)*LISTAS!$F$7+COUNTIF(B45:AF45,LISTAS!$A$8)*LISTAS!$F$8+COUNTIF(B45:AF45,LISTAS!$A$9)*LISTAS!$F$9+COUNTIF(B45:AF45,LISTAS!$A$10)*LISTAS!$F$10+COUNTIF(B45:AF45,LISTAS!$A$11)*LISTAS!$F$11+COUNTIF(B45:AF45,LISTAS!$A$12)*LISTAS!$F$12</f>
        <v>0</v>
      </c>
    </row>
  </sheetData>
  <mergeCells count="3">
    <mergeCell ref="A1:AJ1"/>
    <mergeCell ref="D2:AJ2"/>
    <mergeCell ref="B2:C2"/>
  </mergeCells>
  <conditionalFormatting sqref="B6:AF45">
    <cfRule type="expression" dxfId="13" priority="1">
      <formula>B6="M"</formula>
    </cfRule>
    <cfRule type="expression" dxfId="12" priority="2">
      <formula>B6="T"</formula>
    </cfRule>
    <cfRule type="expression" dxfId="11" priority="3">
      <formula>B6="N"</formula>
    </cfRule>
    <cfRule type="expression" dxfId="10" priority="4">
      <formula>B6="C"</formula>
    </cfRule>
    <cfRule type="expression" dxfId="9" priority="5">
      <formula>B6="HOME"</formula>
    </cfRule>
    <cfRule type="expression" dxfId="8" priority="6">
      <formula>B6="TRN"</formula>
    </cfRule>
    <cfRule type="expression" dxfId="7" priority="7">
      <formula>B6="FOL"</formula>
    </cfRule>
    <cfRule type="expression" dxfId="6" priority="8">
      <formula>B6="FER"</formula>
    </cfRule>
    <cfRule type="expression" dxfId="5" priority="9">
      <formula>B6="LIC"</formula>
    </cfRule>
  </conditionalFormatting>
  <conditionalFormatting sqref="B5:AF5">
    <cfRule type="expression" dxfId="4" priority="10">
      <formula>AND(B5&lt;&gt;"",WEEKDAY(B5,2)&gt;5)</formula>
    </cfRule>
  </conditionalFormatting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>
          <x14:formula1>
            <xm:f>LISTAS!$A$4:$A$12</xm:f>
          </x14:formula1>
          <xm:sqref>B6:AF45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04"/>
  <sheetViews>
    <sheetView workbookViewId="0"/>
  </sheetViews>
  <sheetFormatPr defaultRowHeight="14.25"/>
  <cols>
    <col min="1" max="1" width="11" customWidth="1"/>
    <col min="2" max="2" width="13" customWidth="1"/>
    <col min="3" max="3" width="22" customWidth="1"/>
    <col min="4" max="4" width="20" customWidth="1"/>
    <col min="5" max="5" width="14" customWidth="1"/>
    <col min="6" max="6" width="12" customWidth="1"/>
    <col min="7" max="7" width="15" customWidth="1"/>
    <col min="8" max="8" width="22" customWidth="1"/>
    <col min="9" max="9" width="14" customWidth="1"/>
    <col min="10" max="10" width="20" customWidth="1"/>
    <col min="11" max="11" width="34" customWidth="1"/>
    <col min="12" max="12" width="22" customWidth="1"/>
    <col min="13" max="13" width="14" customWidth="1"/>
  </cols>
  <sheetData>
    <row r="1" spans="1:13" ht="20.25">
      <c r="A1" s="29" t="s">
        <v>147</v>
      </c>
      <c r="B1" s="29"/>
      <c r="C1" s="29"/>
      <c r="D1" s="29"/>
      <c r="E1" s="29"/>
      <c r="F1" s="29"/>
      <c r="G1" s="29"/>
      <c r="H1" s="29"/>
      <c r="I1" s="29"/>
      <c r="J1" s="29"/>
      <c r="K1" s="32"/>
      <c r="L1" s="32"/>
      <c r="M1" s="29"/>
    </row>
    <row r="2" spans="1:13">
      <c r="A2" s="30" t="s">
        <v>148</v>
      </c>
      <c r="B2" s="30"/>
      <c r="C2" s="30"/>
      <c r="D2" s="30"/>
      <c r="E2" s="30"/>
      <c r="F2" s="30"/>
      <c r="G2" s="30"/>
      <c r="H2" s="30"/>
      <c r="I2" s="30"/>
      <c r="J2" s="30"/>
      <c r="K2" s="30"/>
      <c r="L2" s="30"/>
      <c r="M2" s="30"/>
    </row>
    <row r="4" spans="1:13" ht="30">
      <c r="A4" s="1" t="s">
        <v>56</v>
      </c>
      <c r="B4" s="1" t="s">
        <v>149</v>
      </c>
      <c r="C4" s="1" t="s">
        <v>57</v>
      </c>
      <c r="D4" s="1" t="s">
        <v>150</v>
      </c>
      <c r="E4" s="1" t="s">
        <v>151</v>
      </c>
      <c r="F4" s="1" t="s">
        <v>152</v>
      </c>
      <c r="G4" s="1" t="s">
        <v>111</v>
      </c>
      <c r="H4" s="1" t="s">
        <v>153</v>
      </c>
      <c r="I4" s="1" t="s">
        <v>63</v>
      </c>
      <c r="J4" s="1" t="s">
        <v>154</v>
      </c>
      <c r="K4" s="1" t="s">
        <v>155</v>
      </c>
      <c r="L4" s="1" t="s">
        <v>156</v>
      </c>
      <c r="M4" s="1" t="s">
        <v>157</v>
      </c>
    </row>
    <row r="5" spans="1:13">
      <c r="A5" s="9" t="s">
        <v>158</v>
      </c>
      <c r="B5" s="15">
        <v>46238</v>
      </c>
      <c r="C5" s="9" t="s">
        <v>73</v>
      </c>
      <c r="D5" s="9" t="s">
        <v>127</v>
      </c>
      <c r="E5" s="9" t="s">
        <v>24</v>
      </c>
      <c r="F5" s="11">
        <v>0.5</v>
      </c>
      <c r="G5" s="9" t="s">
        <v>120</v>
      </c>
      <c r="H5" s="9"/>
      <c r="I5" s="9" t="s">
        <v>128</v>
      </c>
      <c r="J5" s="9" t="s">
        <v>70</v>
      </c>
      <c r="K5" s="9" t="s">
        <v>159</v>
      </c>
      <c r="L5" s="9"/>
      <c r="M5" s="3" t="str">
        <f t="shared" ref="M5:M36" si="0">IF(A5="","",IF(OR(B5="",C5="",D5="",I5=""),"PENDÊNCIA","OK"))</f>
        <v>OK</v>
      </c>
    </row>
    <row r="6" spans="1:13">
      <c r="A6" s="9" t="s">
        <v>160</v>
      </c>
      <c r="B6" s="15">
        <v>46241</v>
      </c>
      <c r="C6" s="9" t="s">
        <v>75</v>
      </c>
      <c r="D6" s="9" t="s">
        <v>118</v>
      </c>
      <c r="E6" s="9" t="s">
        <v>28</v>
      </c>
      <c r="F6" s="11">
        <v>1</v>
      </c>
      <c r="G6" s="9" t="s">
        <v>124</v>
      </c>
      <c r="H6" s="9" t="s">
        <v>90</v>
      </c>
      <c r="I6" s="9" t="s">
        <v>128</v>
      </c>
      <c r="J6" s="9" t="s">
        <v>78</v>
      </c>
      <c r="K6" s="9" t="s">
        <v>161</v>
      </c>
      <c r="L6" s="9"/>
      <c r="M6" s="3" t="str">
        <f t="shared" si="0"/>
        <v>OK</v>
      </c>
    </row>
    <row r="7" spans="1:13">
      <c r="A7" s="9" t="s">
        <v>162</v>
      </c>
      <c r="B7" s="15">
        <v>46244</v>
      </c>
      <c r="C7" s="9" t="s">
        <v>67</v>
      </c>
      <c r="D7" s="9" t="s">
        <v>122</v>
      </c>
      <c r="E7" s="9" t="s">
        <v>19</v>
      </c>
      <c r="F7" s="11">
        <v>1</v>
      </c>
      <c r="G7" s="9" t="s">
        <v>120</v>
      </c>
      <c r="H7" s="9" t="s">
        <v>80</v>
      </c>
      <c r="I7" s="9" t="s">
        <v>123</v>
      </c>
      <c r="J7" s="9" t="s">
        <v>70</v>
      </c>
      <c r="K7" s="9" t="s">
        <v>163</v>
      </c>
      <c r="L7" s="9" t="s">
        <v>164</v>
      </c>
      <c r="M7" s="3" t="str">
        <f t="shared" si="0"/>
        <v>OK</v>
      </c>
    </row>
    <row r="8" spans="1:13">
      <c r="A8" s="9" t="s">
        <v>165</v>
      </c>
      <c r="B8" s="15">
        <v>46246</v>
      </c>
      <c r="C8" s="9" t="s">
        <v>99</v>
      </c>
      <c r="D8" s="9" t="s">
        <v>133</v>
      </c>
      <c r="E8" s="9" t="s">
        <v>24</v>
      </c>
      <c r="F8" s="11">
        <v>1</v>
      </c>
      <c r="G8" s="9" t="s">
        <v>129</v>
      </c>
      <c r="H8" s="9" t="s">
        <v>73</v>
      </c>
      <c r="I8" s="9" t="s">
        <v>123</v>
      </c>
      <c r="J8" s="9" t="s">
        <v>83</v>
      </c>
      <c r="K8" s="9" t="s">
        <v>166</v>
      </c>
      <c r="L8" s="9"/>
      <c r="M8" s="3" t="str">
        <f t="shared" si="0"/>
        <v>OK</v>
      </c>
    </row>
    <row r="9" spans="1:13">
      <c r="A9" s="9" t="s">
        <v>167</v>
      </c>
      <c r="B9" s="15">
        <v>46252</v>
      </c>
      <c r="C9" s="9" t="s">
        <v>93</v>
      </c>
      <c r="D9" s="9" t="s">
        <v>136</v>
      </c>
      <c r="E9" s="9" t="s">
        <v>96</v>
      </c>
      <c r="F9" s="11">
        <v>1</v>
      </c>
      <c r="G9" s="9" t="s">
        <v>120</v>
      </c>
      <c r="H9" s="9"/>
      <c r="I9" s="9" t="s">
        <v>119</v>
      </c>
      <c r="J9" s="9" t="s">
        <v>97</v>
      </c>
      <c r="K9" s="9" t="s">
        <v>168</v>
      </c>
      <c r="L9" s="9"/>
      <c r="M9" s="3" t="str">
        <f t="shared" si="0"/>
        <v>OK</v>
      </c>
    </row>
    <row r="10" spans="1:13">
      <c r="A10" s="9" t="s">
        <v>169</v>
      </c>
      <c r="B10" s="15">
        <v>46255</v>
      </c>
      <c r="C10" s="9" t="s">
        <v>85</v>
      </c>
      <c r="D10" s="9" t="s">
        <v>135</v>
      </c>
      <c r="E10" s="9" t="s">
        <v>24</v>
      </c>
      <c r="F10" s="11">
        <v>4</v>
      </c>
      <c r="G10" s="9" t="s">
        <v>129</v>
      </c>
      <c r="H10" s="9"/>
      <c r="I10" s="9" t="s">
        <v>123</v>
      </c>
      <c r="J10" s="9" t="s">
        <v>88</v>
      </c>
      <c r="K10" s="9" t="s">
        <v>170</v>
      </c>
      <c r="L10" s="9"/>
      <c r="M10" s="3" t="str">
        <f t="shared" si="0"/>
        <v>OK</v>
      </c>
    </row>
    <row r="11" spans="1:13">
      <c r="A11" s="9"/>
      <c r="B11" s="15"/>
      <c r="C11" s="9"/>
      <c r="D11" s="9"/>
      <c r="E11" s="9"/>
      <c r="F11" s="11"/>
      <c r="G11" s="9"/>
      <c r="H11" s="9"/>
      <c r="I11" s="9"/>
      <c r="J11" s="9"/>
      <c r="K11" s="9"/>
      <c r="L11" s="9"/>
      <c r="M11" s="3" t="str">
        <f t="shared" si="0"/>
        <v/>
      </c>
    </row>
    <row r="12" spans="1:13">
      <c r="A12" s="9"/>
      <c r="B12" s="15"/>
      <c r="C12" s="9"/>
      <c r="D12" s="9"/>
      <c r="E12" s="9"/>
      <c r="F12" s="11"/>
      <c r="G12" s="9"/>
      <c r="H12" s="9"/>
      <c r="I12" s="9"/>
      <c r="J12" s="9"/>
      <c r="K12" s="9"/>
      <c r="L12" s="9"/>
      <c r="M12" s="3" t="str">
        <f t="shared" si="0"/>
        <v/>
      </c>
    </row>
    <row r="13" spans="1:13">
      <c r="A13" s="9"/>
      <c r="B13" s="15"/>
      <c r="C13" s="9"/>
      <c r="D13" s="9"/>
      <c r="E13" s="9"/>
      <c r="F13" s="11"/>
      <c r="G13" s="9"/>
      <c r="H13" s="9"/>
      <c r="I13" s="9"/>
      <c r="J13" s="9"/>
      <c r="K13" s="9"/>
      <c r="L13" s="9"/>
      <c r="M13" s="3" t="str">
        <f t="shared" si="0"/>
        <v/>
      </c>
    </row>
    <row r="14" spans="1:13">
      <c r="A14" s="9"/>
      <c r="B14" s="15"/>
      <c r="C14" s="9"/>
      <c r="D14" s="9"/>
      <c r="E14" s="9"/>
      <c r="F14" s="11"/>
      <c r="G14" s="9"/>
      <c r="H14" s="9"/>
      <c r="I14" s="9"/>
      <c r="J14" s="9"/>
      <c r="K14" s="9"/>
      <c r="L14" s="9"/>
      <c r="M14" s="3" t="str">
        <f t="shared" si="0"/>
        <v/>
      </c>
    </row>
    <row r="15" spans="1:13">
      <c r="A15" s="9"/>
      <c r="B15" s="15"/>
      <c r="C15" s="9"/>
      <c r="D15" s="9"/>
      <c r="E15" s="9"/>
      <c r="F15" s="11"/>
      <c r="G15" s="9"/>
      <c r="H15" s="9"/>
      <c r="I15" s="9"/>
      <c r="J15" s="9"/>
      <c r="K15" s="9"/>
      <c r="L15" s="9"/>
      <c r="M15" s="3" t="str">
        <f t="shared" si="0"/>
        <v/>
      </c>
    </row>
    <row r="16" spans="1:13">
      <c r="A16" s="9"/>
      <c r="B16" s="15"/>
      <c r="C16" s="9"/>
      <c r="D16" s="9"/>
      <c r="E16" s="9"/>
      <c r="F16" s="11"/>
      <c r="G16" s="9"/>
      <c r="H16" s="9"/>
      <c r="I16" s="9"/>
      <c r="J16" s="9"/>
      <c r="K16" s="9"/>
      <c r="L16" s="9"/>
      <c r="M16" s="3" t="str">
        <f t="shared" si="0"/>
        <v/>
      </c>
    </row>
    <row r="17" spans="1:13">
      <c r="A17" s="9"/>
      <c r="B17" s="15"/>
      <c r="C17" s="9"/>
      <c r="D17" s="9"/>
      <c r="E17" s="9"/>
      <c r="F17" s="11"/>
      <c r="G17" s="9"/>
      <c r="H17" s="9"/>
      <c r="I17" s="9"/>
      <c r="J17" s="9"/>
      <c r="K17" s="9"/>
      <c r="L17" s="9"/>
      <c r="M17" s="3" t="str">
        <f t="shared" si="0"/>
        <v/>
      </c>
    </row>
    <row r="18" spans="1:13">
      <c r="A18" s="9"/>
      <c r="B18" s="15"/>
      <c r="C18" s="9"/>
      <c r="D18" s="9"/>
      <c r="E18" s="9"/>
      <c r="F18" s="11"/>
      <c r="G18" s="9"/>
      <c r="H18" s="9"/>
      <c r="I18" s="9"/>
      <c r="J18" s="9"/>
      <c r="K18" s="9"/>
      <c r="L18" s="9"/>
      <c r="M18" s="3" t="str">
        <f t="shared" si="0"/>
        <v/>
      </c>
    </row>
    <row r="19" spans="1:13">
      <c r="A19" s="9"/>
      <c r="B19" s="15"/>
      <c r="C19" s="9"/>
      <c r="D19" s="9"/>
      <c r="E19" s="9"/>
      <c r="F19" s="11"/>
      <c r="G19" s="9"/>
      <c r="H19" s="9"/>
      <c r="I19" s="9"/>
      <c r="J19" s="9"/>
      <c r="K19" s="9"/>
      <c r="L19" s="9"/>
      <c r="M19" s="3" t="str">
        <f t="shared" si="0"/>
        <v/>
      </c>
    </row>
    <row r="20" spans="1:13">
      <c r="A20" s="9"/>
      <c r="B20" s="15"/>
      <c r="C20" s="9"/>
      <c r="D20" s="9"/>
      <c r="E20" s="9"/>
      <c r="F20" s="11"/>
      <c r="G20" s="9"/>
      <c r="H20" s="9"/>
      <c r="I20" s="9"/>
      <c r="J20" s="9"/>
      <c r="K20" s="9"/>
      <c r="L20" s="9"/>
      <c r="M20" s="3" t="str">
        <f t="shared" si="0"/>
        <v/>
      </c>
    </row>
    <row r="21" spans="1:13">
      <c r="A21" s="9"/>
      <c r="B21" s="15"/>
      <c r="C21" s="9"/>
      <c r="D21" s="9"/>
      <c r="E21" s="9"/>
      <c r="F21" s="11"/>
      <c r="G21" s="9"/>
      <c r="H21" s="9"/>
      <c r="I21" s="9"/>
      <c r="J21" s="9"/>
      <c r="K21" s="9"/>
      <c r="L21" s="9"/>
      <c r="M21" s="3" t="str">
        <f t="shared" si="0"/>
        <v/>
      </c>
    </row>
    <row r="22" spans="1:13">
      <c r="A22" s="9"/>
      <c r="B22" s="15"/>
      <c r="C22" s="9"/>
      <c r="D22" s="9"/>
      <c r="E22" s="9"/>
      <c r="F22" s="11"/>
      <c r="G22" s="9"/>
      <c r="H22" s="9"/>
      <c r="I22" s="9"/>
      <c r="J22" s="9"/>
      <c r="K22" s="9"/>
      <c r="L22" s="9"/>
      <c r="M22" s="3" t="str">
        <f t="shared" si="0"/>
        <v/>
      </c>
    </row>
    <row r="23" spans="1:13">
      <c r="A23" s="9"/>
      <c r="B23" s="15"/>
      <c r="C23" s="9"/>
      <c r="D23" s="9"/>
      <c r="E23" s="9"/>
      <c r="F23" s="11"/>
      <c r="G23" s="9"/>
      <c r="H23" s="9"/>
      <c r="I23" s="9"/>
      <c r="J23" s="9"/>
      <c r="K23" s="9"/>
      <c r="L23" s="9"/>
      <c r="M23" s="3" t="str">
        <f t="shared" si="0"/>
        <v/>
      </c>
    </row>
    <row r="24" spans="1:13">
      <c r="A24" s="9"/>
      <c r="B24" s="15"/>
      <c r="C24" s="9"/>
      <c r="D24" s="9"/>
      <c r="E24" s="9"/>
      <c r="F24" s="11"/>
      <c r="G24" s="9"/>
      <c r="H24" s="9"/>
      <c r="I24" s="9"/>
      <c r="J24" s="9"/>
      <c r="K24" s="9"/>
      <c r="L24" s="9"/>
      <c r="M24" s="3" t="str">
        <f t="shared" si="0"/>
        <v/>
      </c>
    </row>
    <row r="25" spans="1:13">
      <c r="A25" s="9"/>
      <c r="B25" s="15"/>
      <c r="C25" s="9"/>
      <c r="D25" s="9"/>
      <c r="E25" s="9"/>
      <c r="F25" s="11"/>
      <c r="G25" s="9"/>
      <c r="H25" s="9"/>
      <c r="I25" s="9"/>
      <c r="J25" s="9"/>
      <c r="K25" s="9"/>
      <c r="L25" s="9"/>
      <c r="M25" s="3" t="str">
        <f t="shared" si="0"/>
        <v/>
      </c>
    </row>
    <row r="26" spans="1:13">
      <c r="A26" s="9"/>
      <c r="B26" s="15"/>
      <c r="C26" s="9"/>
      <c r="D26" s="9"/>
      <c r="E26" s="9"/>
      <c r="F26" s="11"/>
      <c r="G26" s="9"/>
      <c r="H26" s="9"/>
      <c r="I26" s="9"/>
      <c r="J26" s="9"/>
      <c r="K26" s="9"/>
      <c r="L26" s="9"/>
      <c r="M26" s="3" t="str">
        <f t="shared" si="0"/>
        <v/>
      </c>
    </row>
    <row r="27" spans="1:13">
      <c r="A27" s="9"/>
      <c r="B27" s="15"/>
      <c r="C27" s="9"/>
      <c r="D27" s="9"/>
      <c r="E27" s="9"/>
      <c r="F27" s="11"/>
      <c r="G27" s="9"/>
      <c r="H27" s="9"/>
      <c r="I27" s="9"/>
      <c r="J27" s="9"/>
      <c r="K27" s="9"/>
      <c r="L27" s="9"/>
      <c r="M27" s="3" t="str">
        <f t="shared" si="0"/>
        <v/>
      </c>
    </row>
    <row r="28" spans="1:13">
      <c r="A28" s="9"/>
      <c r="B28" s="15"/>
      <c r="C28" s="9"/>
      <c r="D28" s="9"/>
      <c r="E28" s="9"/>
      <c r="F28" s="11"/>
      <c r="G28" s="9"/>
      <c r="H28" s="9"/>
      <c r="I28" s="9"/>
      <c r="J28" s="9"/>
      <c r="K28" s="9"/>
      <c r="L28" s="9"/>
      <c r="M28" s="3" t="str">
        <f t="shared" si="0"/>
        <v/>
      </c>
    </row>
    <row r="29" spans="1:13">
      <c r="A29" s="9"/>
      <c r="B29" s="15"/>
      <c r="C29" s="9"/>
      <c r="D29" s="9"/>
      <c r="E29" s="9"/>
      <c r="F29" s="11"/>
      <c r="G29" s="9"/>
      <c r="H29" s="9"/>
      <c r="I29" s="9"/>
      <c r="J29" s="9"/>
      <c r="K29" s="9"/>
      <c r="L29" s="9"/>
      <c r="M29" s="3" t="str">
        <f t="shared" si="0"/>
        <v/>
      </c>
    </row>
    <row r="30" spans="1:13">
      <c r="A30" s="9"/>
      <c r="B30" s="15"/>
      <c r="C30" s="9"/>
      <c r="D30" s="9"/>
      <c r="E30" s="9"/>
      <c r="F30" s="11"/>
      <c r="G30" s="9"/>
      <c r="H30" s="9"/>
      <c r="I30" s="9"/>
      <c r="J30" s="9"/>
      <c r="K30" s="9"/>
      <c r="L30" s="9"/>
      <c r="M30" s="3" t="str">
        <f t="shared" si="0"/>
        <v/>
      </c>
    </row>
    <row r="31" spans="1:13">
      <c r="A31" s="9"/>
      <c r="B31" s="15"/>
      <c r="C31" s="9"/>
      <c r="D31" s="9"/>
      <c r="E31" s="9"/>
      <c r="F31" s="11"/>
      <c r="G31" s="9"/>
      <c r="H31" s="9"/>
      <c r="I31" s="9"/>
      <c r="J31" s="9"/>
      <c r="K31" s="9"/>
      <c r="L31" s="9"/>
      <c r="M31" s="3" t="str">
        <f t="shared" si="0"/>
        <v/>
      </c>
    </row>
    <row r="32" spans="1:13">
      <c r="A32" s="9"/>
      <c r="B32" s="15"/>
      <c r="C32" s="9"/>
      <c r="D32" s="9"/>
      <c r="E32" s="9"/>
      <c r="F32" s="11"/>
      <c r="G32" s="9"/>
      <c r="H32" s="9"/>
      <c r="I32" s="9"/>
      <c r="J32" s="9"/>
      <c r="K32" s="9"/>
      <c r="L32" s="9"/>
      <c r="M32" s="3" t="str">
        <f t="shared" si="0"/>
        <v/>
      </c>
    </row>
    <row r="33" spans="1:13">
      <c r="A33" s="9"/>
      <c r="B33" s="15"/>
      <c r="C33" s="9"/>
      <c r="D33" s="9"/>
      <c r="E33" s="9"/>
      <c r="F33" s="11"/>
      <c r="G33" s="9"/>
      <c r="H33" s="9"/>
      <c r="I33" s="9"/>
      <c r="J33" s="9"/>
      <c r="K33" s="9"/>
      <c r="L33" s="9"/>
      <c r="M33" s="3" t="str">
        <f t="shared" si="0"/>
        <v/>
      </c>
    </row>
    <row r="34" spans="1:13">
      <c r="A34" s="9"/>
      <c r="B34" s="15"/>
      <c r="C34" s="9"/>
      <c r="D34" s="9"/>
      <c r="E34" s="9"/>
      <c r="F34" s="11"/>
      <c r="G34" s="9"/>
      <c r="H34" s="9"/>
      <c r="I34" s="9"/>
      <c r="J34" s="9"/>
      <c r="K34" s="9"/>
      <c r="L34" s="9"/>
      <c r="M34" s="3" t="str">
        <f t="shared" si="0"/>
        <v/>
      </c>
    </row>
    <row r="35" spans="1:13">
      <c r="A35" s="9"/>
      <c r="B35" s="15"/>
      <c r="C35" s="9"/>
      <c r="D35" s="9"/>
      <c r="E35" s="9"/>
      <c r="F35" s="11"/>
      <c r="G35" s="9"/>
      <c r="H35" s="9"/>
      <c r="I35" s="9"/>
      <c r="J35" s="9"/>
      <c r="K35" s="9"/>
      <c r="L35" s="9"/>
      <c r="M35" s="3" t="str">
        <f t="shared" si="0"/>
        <v/>
      </c>
    </row>
    <row r="36" spans="1:13">
      <c r="A36" s="9"/>
      <c r="B36" s="15"/>
      <c r="C36" s="9"/>
      <c r="D36" s="9"/>
      <c r="E36" s="9"/>
      <c r="F36" s="11"/>
      <c r="G36" s="9"/>
      <c r="H36" s="9"/>
      <c r="I36" s="9"/>
      <c r="J36" s="9"/>
      <c r="K36" s="9"/>
      <c r="L36" s="9"/>
      <c r="M36" s="3" t="str">
        <f t="shared" si="0"/>
        <v/>
      </c>
    </row>
    <row r="37" spans="1:13">
      <c r="A37" s="9"/>
      <c r="B37" s="15"/>
      <c r="C37" s="9"/>
      <c r="D37" s="9"/>
      <c r="E37" s="9"/>
      <c r="F37" s="11"/>
      <c r="G37" s="9"/>
      <c r="H37" s="9"/>
      <c r="I37" s="9"/>
      <c r="J37" s="9"/>
      <c r="K37" s="9"/>
      <c r="L37" s="9"/>
      <c r="M37" s="3" t="str">
        <f t="shared" ref="M37:M68" si="1">IF(A37="","",IF(OR(B37="",C37="",D37="",I37=""),"PENDÊNCIA","OK"))</f>
        <v/>
      </c>
    </row>
    <row r="38" spans="1:13">
      <c r="A38" s="9"/>
      <c r="B38" s="15"/>
      <c r="C38" s="9"/>
      <c r="D38" s="9"/>
      <c r="E38" s="9"/>
      <c r="F38" s="11"/>
      <c r="G38" s="9"/>
      <c r="H38" s="9"/>
      <c r="I38" s="9"/>
      <c r="J38" s="9"/>
      <c r="K38" s="9"/>
      <c r="L38" s="9"/>
      <c r="M38" s="3" t="str">
        <f t="shared" si="1"/>
        <v/>
      </c>
    </row>
    <row r="39" spans="1:13">
      <c r="A39" s="9"/>
      <c r="B39" s="15"/>
      <c r="C39" s="9"/>
      <c r="D39" s="9"/>
      <c r="E39" s="9"/>
      <c r="F39" s="11"/>
      <c r="G39" s="9"/>
      <c r="H39" s="9"/>
      <c r="I39" s="9"/>
      <c r="J39" s="9"/>
      <c r="K39" s="9"/>
      <c r="L39" s="9"/>
      <c r="M39" s="3" t="str">
        <f t="shared" si="1"/>
        <v/>
      </c>
    </row>
    <row r="40" spans="1:13">
      <c r="A40" s="9"/>
      <c r="B40" s="15"/>
      <c r="C40" s="9"/>
      <c r="D40" s="9"/>
      <c r="E40" s="9"/>
      <c r="F40" s="11"/>
      <c r="G40" s="9"/>
      <c r="H40" s="9"/>
      <c r="I40" s="9"/>
      <c r="J40" s="9"/>
      <c r="K40" s="9"/>
      <c r="L40" s="9"/>
      <c r="M40" s="3" t="str">
        <f t="shared" si="1"/>
        <v/>
      </c>
    </row>
    <row r="41" spans="1:13">
      <c r="A41" s="9"/>
      <c r="B41" s="15"/>
      <c r="C41" s="9"/>
      <c r="D41" s="9"/>
      <c r="E41" s="9"/>
      <c r="F41" s="11"/>
      <c r="G41" s="9"/>
      <c r="H41" s="9"/>
      <c r="I41" s="9"/>
      <c r="J41" s="9"/>
      <c r="K41" s="9"/>
      <c r="L41" s="9"/>
      <c r="M41" s="3" t="str">
        <f t="shared" si="1"/>
        <v/>
      </c>
    </row>
    <row r="42" spans="1:13">
      <c r="A42" s="9"/>
      <c r="B42" s="15"/>
      <c r="C42" s="9"/>
      <c r="D42" s="9"/>
      <c r="E42" s="9"/>
      <c r="F42" s="11"/>
      <c r="G42" s="9"/>
      <c r="H42" s="9"/>
      <c r="I42" s="9"/>
      <c r="J42" s="9"/>
      <c r="K42" s="9"/>
      <c r="L42" s="9"/>
      <c r="M42" s="3" t="str">
        <f t="shared" si="1"/>
        <v/>
      </c>
    </row>
    <row r="43" spans="1:13">
      <c r="A43" s="9"/>
      <c r="B43" s="15"/>
      <c r="C43" s="9"/>
      <c r="D43" s="9"/>
      <c r="E43" s="9"/>
      <c r="F43" s="11"/>
      <c r="G43" s="9"/>
      <c r="H43" s="9"/>
      <c r="I43" s="9"/>
      <c r="J43" s="9"/>
      <c r="K43" s="9"/>
      <c r="L43" s="9"/>
      <c r="M43" s="3" t="str">
        <f t="shared" si="1"/>
        <v/>
      </c>
    </row>
    <row r="44" spans="1:13">
      <c r="A44" s="9"/>
      <c r="B44" s="15"/>
      <c r="C44" s="9"/>
      <c r="D44" s="9"/>
      <c r="E44" s="9"/>
      <c r="F44" s="11"/>
      <c r="G44" s="9"/>
      <c r="H44" s="9"/>
      <c r="I44" s="9"/>
      <c r="J44" s="9"/>
      <c r="K44" s="9"/>
      <c r="L44" s="9"/>
      <c r="M44" s="3" t="str">
        <f t="shared" si="1"/>
        <v/>
      </c>
    </row>
    <row r="45" spans="1:13">
      <c r="A45" s="9"/>
      <c r="B45" s="15"/>
      <c r="C45" s="9"/>
      <c r="D45" s="9"/>
      <c r="E45" s="9"/>
      <c r="F45" s="11"/>
      <c r="G45" s="9"/>
      <c r="H45" s="9"/>
      <c r="I45" s="9"/>
      <c r="J45" s="9"/>
      <c r="K45" s="9"/>
      <c r="L45" s="9"/>
      <c r="M45" s="3" t="str">
        <f t="shared" si="1"/>
        <v/>
      </c>
    </row>
    <row r="46" spans="1:13">
      <c r="A46" s="9"/>
      <c r="B46" s="15"/>
      <c r="C46" s="9"/>
      <c r="D46" s="9"/>
      <c r="E46" s="9"/>
      <c r="F46" s="11"/>
      <c r="G46" s="9"/>
      <c r="H46" s="9"/>
      <c r="I46" s="9"/>
      <c r="J46" s="9"/>
      <c r="K46" s="9"/>
      <c r="L46" s="9"/>
      <c r="M46" s="3" t="str">
        <f t="shared" si="1"/>
        <v/>
      </c>
    </row>
    <row r="47" spans="1:13">
      <c r="A47" s="9"/>
      <c r="B47" s="15"/>
      <c r="C47" s="9"/>
      <c r="D47" s="9"/>
      <c r="E47" s="9"/>
      <c r="F47" s="11"/>
      <c r="G47" s="9"/>
      <c r="H47" s="9"/>
      <c r="I47" s="9"/>
      <c r="J47" s="9"/>
      <c r="K47" s="9"/>
      <c r="L47" s="9"/>
      <c r="M47" s="3" t="str">
        <f t="shared" si="1"/>
        <v/>
      </c>
    </row>
    <row r="48" spans="1:13">
      <c r="A48" s="9"/>
      <c r="B48" s="15"/>
      <c r="C48" s="9"/>
      <c r="D48" s="9"/>
      <c r="E48" s="9"/>
      <c r="F48" s="11"/>
      <c r="G48" s="9"/>
      <c r="H48" s="9"/>
      <c r="I48" s="9"/>
      <c r="J48" s="9"/>
      <c r="K48" s="9"/>
      <c r="L48" s="9"/>
      <c r="M48" s="3" t="str">
        <f t="shared" si="1"/>
        <v/>
      </c>
    </row>
    <row r="49" spans="1:13">
      <c r="A49" s="9"/>
      <c r="B49" s="15"/>
      <c r="C49" s="9"/>
      <c r="D49" s="9"/>
      <c r="E49" s="9"/>
      <c r="F49" s="11"/>
      <c r="G49" s="9"/>
      <c r="H49" s="9"/>
      <c r="I49" s="9"/>
      <c r="J49" s="9"/>
      <c r="K49" s="9"/>
      <c r="L49" s="9"/>
      <c r="M49" s="3" t="str">
        <f t="shared" si="1"/>
        <v/>
      </c>
    </row>
    <row r="50" spans="1:13">
      <c r="A50" s="9"/>
      <c r="B50" s="15"/>
      <c r="C50" s="9"/>
      <c r="D50" s="9"/>
      <c r="E50" s="9"/>
      <c r="F50" s="11"/>
      <c r="G50" s="9"/>
      <c r="H50" s="9"/>
      <c r="I50" s="9"/>
      <c r="J50" s="9"/>
      <c r="K50" s="9"/>
      <c r="L50" s="9"/>
      <c r="M50" s="3" t="str">
        <f t="shared" si="1"/>
        <v/>
      </c>
    </row>
    <row r="51" spans="1:13">
      <c r="A51" s="9"/>
      <c r="B51" s="15"/>
      <c r="C51" s="9"/>
      <c r="D51" s="9"/>
      <c r="E51" s="9"/>
      <c r="F51" s="11"/>
      <c r="G51" s="9"/>
      <c r="H51" s="9"/>
      <c r="I51" s="9"/>
      <c r="J51" s="9"/>
      <c r="K51" s="9"/>
      <c r="L51" s="9"/>
      <c r="M51" s="3" t="str">
        <f t="shared" si="1"/>
        <v/>
      </c>
    </row>
    <row r="52" spans="1:13">
      <c r="A52" s="9"/>
      <c r="B52" s="15"/>
      <c r="C52" s="9"/>
      <c r="D52" s="9"/>
      <c r="E52" s="9"/>
      <c r="F52" s="11"/>
      <c r="G52" s="9"/>
      <c r="H52" s="9"/>
      <c r="I52" s="9"/>
      <c r="J52" s="9"/>
      <c r="K52" s="9"/>
      <c r="L52" s="9"/>
      <c r="M52" s="3" t="str">
        <f t="shared" si="1"/>
        <v/>
      </c>
    </row>
    <row r="53" spans="1:13">
      <c r="A53" s="9"/>
      <c r="B53" s="15"/>
      <c r="C53" s="9"/>
      <c r="D53" s="9"/>
      <c r="E53" s="9"/>
      <c r="F53" s="11"/>
      <c r="G53" s="9"/>
      <c r="H53" s="9"/>
      <c r="I53" s="9"/>
      <c r="J53" s="9"/>
      <c r="K53" s="9"/>
      <c r="L53" s="9"/>
      <c r="M53" s="3" t="str">
        <f t="shared" si="1"/>
        <v/>
      </c>
    </row>
    <row r="54" spans="1:13">
      <c r="A54" s="9"/>
      <c r="B54" s="15"/>
      <c r="C54" s="9"/>
      <c r="D54" s="9"/>
      <c r="E54" s="9"/>
      <c r="F54" s="11"/>
      <c r="G54" s="9"/>
      <c r="H54" s="9"/>
      <c r="I54" s="9"/>
      <c r="J54" s="9"/>
      <c r="K54" s="9"/>
      <c r="L54" s="9"/>
      <c r="M54" s="3" t="str">
        <f t="shared" si="1"/>
        <v/>
      </c>
    </row>
    <row r="55" spans="1:13">
      <c r="A55" s="9"/>
      <c r="B55" s="15"/>
      <c r="C55" s="9"/>
      <c r="D55" s="9"/>
      <c r="E55" s="9"/>
      <c r="F55" s="11"/>
      <c r="G55" s="9"/>
      <c r="H55" s="9"/>
      <c r="I55" s="9"/>
      <c r="J55" s="9"/>
      <c r="K55" s="9"/>
      <c r="L55" s="9"/>
      <c r="M55" s="3" t="str">
        <f t="shared" si="1"/>
        <v/>
      </c>
    </row>
    <row r="56" spans="1:13">
      <c r="A56" s="9"/>
      <c r="B56" s="15"/>
      <c r="C56" s="9"/>
      <c r="D56" s="9"/>
      <c r="E56" s="9"/>
      <c r="F56" s="11"/>
      <c r="G56" s="9"/>
      <c r="H56" s="9"/>
      <c r="I56" s="9"/>
      <c r="J56" s="9"/>
      <c r="K56" s="9"/>
      <c r="L56" s="9"/>
      <c r="M56" s="3" t="str">
        <f t="shared" si="1"/>
        <v/>
      </c>
    </row>
    <row r="57" spans="1:13">
      <c r="A57" s="9"/>
      <c r="B57" s="15"/>
      <c r="C57" s="9"/>
      <c r="D57" s="9"/>
      <c r="E57" s="9"/>
      <c r="F57" s="11"/>
      <c r="G57" s="9"/>
      <c r="H57" s="9"/>
      <c r="I57" s="9"/>
      <c r="J57" s="9"/>
      <c r="K57" s="9"/>
      <c r="L57" s="9"/>
      <c r="M57" s="3" t="str">
        <f t="shared" si="1"/>
        <v/>
      </c>
    </row>
    <row r="58" spans="1:13">
      <c r="A58" s="9"/>
      <c r="B58" s="15"/>
      <c r="C58" s="9"/>
      <c r="D58" s="9"/>
      <c r="E58" s="9"/>
      <c r="F58" s="11"/>
      <c r="G58" s="9"/>
      <c r="H58" s="9"/>
      <c r="I58" s="9"/>
      <c r="J58" s="9"/>
      <c r="K58" s="9"/>
      <c r="L58" s="9"/>
      <c r="M58" s="3" t="str">
        <f t="shared" si="1"/>
        <v/>
      </c>
    </row>
    <row r="59" spans="1:13">
      <c r="A59" s="9"/>
      <c r="B59" s="15"/>
      <c r="C59" s="9"/>
      <c r="D59" s="9"/>
      <c r="E59" s="9"/>
      <c r="F59" s="11"/>
      <c r="G59" s="9"/>
      <c r="H59" s="9"/>
      <c r="I59" s="9"/>
      <c r="J59" s="9"/>
      <c r="K59" s="9"/>
      <c r="L59" s="9"/>
      <c r="M59" s="3" t="str">
        <f t="shared" si="1"/>
        <v/>
      </c>
    </row>
    <row r="60" spans="1:13">
      <c r="A60" s="9"/>
      <c r="B60" s="15"/>
      <c r="C60" s="9"/>
      <c r="D60" s="9"/>
      <c r="E60" s="9"/>
      <c r="F60" s="11"/>
      <c r="G60" s="9"/>
      <c r="H60" s="9"/>
      <c r="I60" s="9"/>
      <c r="J60" s="9"/>
      <c r="K60" s="9"/>
      <c r="L60" s="9"/>
      <c r="M60" s="3" t="str">
        <f t="shared" si="1"/>
        <v/>
      </c>
    </row>
    <row r="61" spans="1:13">
      <c r="A61" s="9"/>
      <c r="B61" s="15"/>
      <c r="C61" s="9"/>
      <c r="D61" s="9"/>
      <c r="E61" s="9"/>
      <c r="F61" s="11"/>
      <c r="G61" s="9"/>
      <c r="H61" s="9"/>
      <c r="I61" s="9"/>
      <c r="J61" s="9"/>
      <c r="K61" s="9"/>
      <c r="L61" s="9"/>
      <c r="M61" s="3" t="str">
        <f t="shared" si="1"/>
        <v/>
      </c>
    </row>
    <row r="62" spans="1:13">
      <c r="A62" s="9"/>
      <c r="B62" s="15"/>
      <c r="C62" s="9"/>
      <c r="D62" s="9"/>
      <c r="E62" s="9"/>
      <c r="F62" s="11"/>
      <c r="G62" s="9"/>
      <c r="H62" s="9"/>
      <c r="I62" s="9"/>
      <c r="J62" s="9"/>
      <c r="K62" s="9"/>
      <c r="L62" s="9"/>
      <c r="M62" s="3" t="str">
        <f t="shared" si="1"/>
        <v/>
      </c>
    </row>
    <row r="63" spans="1:13">
      <c r="A63" s="9"/>
      <c r="B63" s="15"/>
      <c r="C63" s="9"/>
      <c r="D63" s="9"/>
      <c r="E63" s="9"/>
      <c r="F63" s="11"/>
      <c r="G63" s="9"/>
      <c r="H63" s="9"/>
      <c r="I63" s="9"/>
      <c r="J63" s="9"/>
      <c r="K63" s="9"/>
      <c r="L63" s="9"/>
      <c r="M63" s="3" t="str">
        <f t="shared" si="1"/>
        <v/>
      </c>
    </row>
    <row r="64" spans="1:13">
      <c r="A64" s="9"/>
      <c r="B64" s="15"/>
      <c r="C64" s="9"/>
      <c r="D64" s="9"/>
      <c r="E64" s="9"/>
      <c r="F64" s="11"/>
      <c r="G64" s="9"/>
      <c r="H64" s="9"/>
      <c r="I64" s="9"/>
      <c r="J64" s="9"/>
      <c r="K64" s="9"/>
      <c r="L64" s="9"/>
      <c r="M64" s="3" t="str">
        <f t="shared" si="1"/>
        <v/>
      </c>
    </row>
    <row r="65" spans="1:13">
      <c r="A65" s="9"/>
      <c r="B65" s="15"/>
      <c r="C65" s="9"/>
      <c r="D65" s="9"/>
      <c r="E65" s="9"/>
      <c r="F65" s="11"/>
      <c r="G65" s="9"/>
      <c r="H65" s="9"/>
      <c r="I65" s="9"/>
      <c r="J65" s="9"/>
      <c r="K65" s="9"/>
      <c r="L65" s="9"/>
      <c r="M65" s="3" t="str">
        <f t="shared" si="1"/>
        <v/>
      </c>
    </row>
    <row r="66" spans="1:13">
      <c r="A66" s="9"/>
      <c r="B66" s="15"/>
      <c r="C66" s="9"/>
      <c r="D66" s="9"/>
      <c r="E66" s="9"/>
      <c r="F66" s="11"/>
      <c r="G66" s="9"/>
      <c r="H66" s="9"/>
      <c r="I66" s="9"/>
      <c r="J66" s="9"/>
      <c r="K66" s="9"/>
      <c r="L66" s="9"/>
      <c r="M66" s="3" t="str">
        <f t="shared" si="1"/>
        <v/>
      </c>
    </row>
    <row r="67" spans="1:13">
      <c r="A67" s="9"/>
      <c r="B67" s="15"/>
      <c r="C67" s="9"/>
      <c r="D67" s="9"/>
      <c r="E67" s="9"/>
      <c r="F67" s="11"/>
      <c r="G67" s="9"/>
      <c r="H67" s="9"/>
      <c r="I67" s="9"/>
      <c r="J67" s="9"/>
      <c r="K67" s="9"/>
      <c r="L67" s="9"/>
      <c r="M67" s="3" t="str">
        <f t="shared" si="1"/>
        <v/>
      </c>
    </row>
    <row r="68" spans="1:13">
      <c r="A68" s="9"/>
      <c r="B68" s="15"/>
      <c r="C68" s="9"/>
      <c r="D68" s="9"/>
      <c r="E68" s="9"/>
      <c r="F68" s="11"/>
      <c r="G68" s="9"/>
      <c r="H68" s="9"/>
      <c r="I68" s="9"/>
      <c r="J68" s="9"/>
      <c r="K68" s="9"/>
      <c r="L68" s="9"/>
      <c r="M68" s="3" t="str">
        <f t="shared" si="1"/>
        <v/>
      </c>
    </row>
    <row r="69" spans="1:13">
      <c r="A69" s="9"/>
      <c r="B69" s="15"/>
      <c r="C69" s="9"/>
      <c r="D69" s="9"/>
      <c r="E69" s="9"/>
      <c r="F69" s="11"/>
      <c r="G69" s="9"/>
      <c r="H69" s="9"/>
      <c r="I69" s="9"/>
      <c r="J69" s="9"/>
      <c r="K69" s="9"/>
      <c r="L69" s="9"/>
      <c r="M69" s="3" t="str">
        <f t="shared" ref="M69:M100" si="2">IF(A69="","",IF(OR(B69="",C69="",D69="",I69=""),"PENDÊNCIA","OK"))</f>
        <v/>
      </c>
    </row>
    <row r="70" spans="1:13">
      <c r="A70" s="9"/>
      <c r="B70" s="15"/>
      <c r="C70" s="9"/>
      <c r="D70" s="9"/>
      <c r="E70" s="9"/>
      <c r="F70" s="11"/>
      <c r="G70" s="9"/>
      <c r="H70" s="9"/>
      <c r="I70" s="9"/>
      <c r="J70" s="9"/>
      <c r="K70" s="9"/>
      <c r="L70" s="9"/>
      <c r="M70" s="3" t="str">
        <f t="shared" si="2"/>
        <v/>
      </c>
    </row>
    <row r="71" spans="1:13">
      <c r="A71" s="9"/>
      <c r="B71" s="15"/>
      <c r="C71" s="9"/>
      <c r="D71" s="9"/>
      <c r="E71" s="9"/>
      <c r="F71" s="11"/>
      <c r="G71" s="9"/>
      <c r="H71" s="9"/>
      <c r="I71" s="9"/>
      <c r="J71" s="9"/>
      <c r="K71" s="9"/>
      <c r="L71" s="9"/>
      <c r="M71" s="3" t="str">
        <f t="shared" si="2"/>
        <v/>
      </c>
    </row>
    <row r="72" spans="1:13">
      <c r="A72" s="9"/>
      <c r="B72" s="15"/>
      <c r="C72" s="9"/>
      <c r="D72" s="9"/>
      <c r="E72" s="9"/>
      <c r="F72" s="11"/>
      <c r="G72" s="9"/>
      <c r="H72" s="9"/>
      <c r="I72" s="9"/>
      <c r="J72" s="9"/>
      <c r="K72" s="9"/>
      <c r="L72" s="9"/>
      <c r="M72" s="3" t="str">
        <f t="shared" si="2"/>
        <v/>
      </c>
    </row>
    <row r="73" spans="1:13">
      <c r="A73" s="9"/>
      <c r="B73" s="15"/>
      <c r="C73" s="9"/>
      <c r="D73" s="9"/>
      <c r="E73" s="9"/>
      <c r="F73" s="11"/>
      <c r="G73" s="9"/>
      <c r="H73" s="9"/>
      <c r="I73" s="9"/>
      <c r="J73" s="9"/>
      <c r="K73" s="9"/>
      <c r="L73" s="9"/>
      <c r="M73" s="3" t="str">
        <f t="shared" si="2"/>
        <v/>
      </c>
    </row>
    <row r="74" spans="1:13">
      <c r="A74" s="9"/>
      <c r="B74" s="15"/>
      <c r="C74" s="9"/>
      <c r="D74" s="9"/>
      <c r="E74" s="9"/>
      <c r="F74" s="11"/>
      <c r="G74" s="9"/>
      <c r="H74" s="9"/>
      <c r="I74" s="9"/>
      <c r="J74" s="9"/>
      <c r="K74" s="9"/>
      <c r="L74" s="9"/>
      <c r="M74" s="3" t="str">
        <f t="shared" si="2"/>
        <v/>
      </c>
    </row>
    <row r="75" spans="1:13">
      <c r="A75" s="9"/>
      <c r="B75" s="15"/>
      <c r="C75" s="9"/>
      <c r="D75" s="9"/>
      <c r="E75" s="9"/>
      <c r="F75" s="11"/>
      <c r="G75" s="9"/>
      <c r="H75" s="9"/>
      <c r="I75" s="9"/>
      <c r="J75" s="9"/>
      <c r="K75" s="9"/>
      <c r="L75" s="9"/>
      <c r="M75" s="3" t="str">
        <f t="shared" si="2"/>
        <v/>
      </c>
    </row>
    <row r="76" spans="1:13">
      <c r="A76" s="9"/>
      <c r="B76" s="15"/>
      <c r="C76" s="9"/>
      <c r="D76" s="9"/>
      <c r="E76" s="9"/>
      <c r="F76" s="11"/>
      <c r="G76" s="9"/>
      <c r="H76" s="9"/>
      <c r="I76" s="9"/>
      <c r="J76" s="9"/>
      <c r="K76" s="9"/>
      <c r="L76" s="9"/>
      <c r="M76" s="3" t="str">
        <f t="shared" si="2"/>
        <v/>
      </c>
    </row>
    <row r="77" spans="1:13">
      <c r="A77" s="9"/>
      <c r="B77" s="15"/>
      <c r="C77" s="9"/>
      <c r="D77" s="9"/>
      <c r="E77" s="9"/>
      <c r="F77" s="11"/>
      <c r="G77" s="9"/>
      <c r="H77" s="9"/>
      <c r="I77" s="9"/>
      <c r="J77" s="9"/>
      <c r="K77" s="9"/>
      <c r="L77" s="9"/>
      <c r="M77" s="3" t="str">
        <f t="shared" si="2"/>
        <v/>
      </c>
    </row>
    <row r="78" spans="1:13">
      <c r="A78" s="9"/>
      <c r="B78" s="15"/>
      <c r="C78" s="9"/>
      <c r="D78" s="9"/>
      <c r="E78" s="9"/>
      <c r="F78" s="11"/>
      <c r="G78" s="9"/>
      <c r="H78" s="9"/>
      <c r="I78" s="9"/>
      <c r="J78" s="9"/>
      <c r="K78" s="9"/>
      <c r="L78" s="9"/>
      <c r="M78" s="3" t="str">
        <f t="shared" si="2"/>
        <v/>
      </c>
    </row>
    <row r="79" spans="1:13">
      <c r="A79" s="9"/>
      <c r="B79" s="15"/>
      <c r="C79" s="9"/>
      <c r="D79" s="9"/>
      <c r="E79" s="9"/>
      <c r="F79" s="11"/>
      <c r="G79" s="9"/>
      <c r="H79" s="9"/>
      <c r="I79" s="9"/>
      <c r="J79" s="9"/>
      <c r="K79" s="9"/>
      <c r="L79" s="9"/>
      <c r="M79" s="3" t="str">
        <f t="shared" si="2"/>
        <v/>
      </c>
    </row>
    <row r="80" spans="1:13">
      <c r="A80" s="9"/>
      <c r="B80" s="15"/>
      <c r="C80" s="9"/>
      <c r="D80" s="9"/>
      <c r="E80" s="9"/>
      <c r="F80" s="11"/>
      <c r="G80" s="9"/>
      <c r="H80" s="9"/>
      <c r="I80" s="9"/>
      <c r="J80" s="9"/>
      <c r="K80" s="9"/>
      <c r="L80" s="9"/>
      <c r="M80" s="3" t="str">
        <f t="shared" si="2"/>
        <v/>
      </c>
    </row>
    <row r="81" spans="1:13">
      <c r="A81" s="9"/>
      <c r="B81" s="15"/>
      <c r="C81" s="9"/>
      <c r="D81" s="9"/>
      <c r="E81" s="9"/>
      <c r="F81" s="11"/>
      <c r="G81" s="9"/>
      <c r="H81" s="9"/>
      <c r="I81" s="9"/>
      <c r="J81" s="9"/>
      <c r="K81" s="9"/>
      <c r="L81" s="9"/>
      <c r="M81" s="3" t="str">
        <f t="shared" si="2"/>
        <v/>
      </c>
    </row>
    <row r="82" spans="1:13">
      <c r="A82" s="9"/>
      <c r="B82" s="15"/>
      <c r="C82" s="9"/>
      <c r="D82" s="9"/>
      <c r="E82" s="9"/>
      <c r="F82" s="11"/>
      <c r="G82" s="9"/>
      <c r="H82" s="9"/>
      <c r="I82" s="9"/>
      <c r="J82" s="9"/>
      <c r="K82" s="9"/>
      <c r="L82" s="9"/>
      <c r="M82" s="3" t="str">
        <f t="shared" si="2"/>
        <v/>
      </c>
    </row>
    <row r="83" spans="1:13">
      <c r="A83" s="9"/>
      <c r="B83" s="15"/>
      <c r="C83" s="9"/>
      <c r="D83" s="9"/>
      <c r="E83" s="9"/>
      <c r="F83" s="11"/>
      <c r="G83" s="9"/>
      <c r="H83" s="9"/>
      <c r="I83" s="9"/>
      <c r="J83" s="9"/>
      <c r="K83" s="9"/>
      <c r="L83" s="9"/>
      <c r="M83" s="3" t="str">
        <f t="shared" si="2"/>
        <v/>
      </c>
    </row>
    <row r="84" spans="1:13">
      <c r="A84" s="9"/>
      <c r="B84" s="15"/>
      <c r="C84" s="9"/>
      <c r="D84" s="9"/>
      <c r="E84" s="9"/>
      <c r="F84" s="11"/>
      <c r="G84" s="9"/>
      <c r="H84" s="9"/>
      <c r="I84" s="9"/>
      <c r="J84" s="9"/>
      <c r="K84" s="9"/>
      <c r="L84" s="9"/>
      <c r="M84" s="3" t="str">
        <f t="shared" si="2"/>
        <v/>
      </c>
    </row>
    <row r="85" spans="1:13">
      <c r="A85" s="9"/>
      <c r="B85" s="15"/>
      <c r="C85" s="9"/>
      <c r="D85" s="9"/>
      <c r="E85" s="9"/>
      <c r="F85" s="11"/>
      <c r="G85" s="9"/>
      <c r="H85" s="9"/>
      <c r="I85" s="9"/>
      <c r="J85" s="9"/>
      <c r="K85" s="9"/>
      <c r="L85" s="9"/>
      <c r="M85" s="3" t="str">
        <f t="shared" si="2"/>
        <v/>
      </c>
    </row>
    <row r="86" spans="1:13">
      <c r="A86" s="9"/>
      <c r="B86" s="15"/>
      <c r="C86" s="9"/>
      <c r="D86" s="9"/>
      <c r="E86" s="9"/>
      <c r="F86" s="11"/>
      <c r="G86" s="9"/>
      <c r="H86" s="9"/>
      <c r="I86" s="9"/>
      <c r="J86" s="9"/>
      <c r="K86" s="9"/>
      <c r="L86" s="9"/>
      <c r="M86" s="3" t="str">
        <f t="shared" si="2"/>
        <v/>
      </c>
    </row>
    <row r="87" spans="1:13">
      <c r="A87" s="9"/>
      <c r="B87" s="15"/>
      <c r="C87" s="9"/>
      <c r="D87" s="9"/>
      <c r="E87" s="9"/>
      <c r="F87" s="11"/>
      <c r="G87" s="9"/>
      <c r="H87" s="9"/>
      <c r="I87" s="9"/>
      <c r="J87" s="9"/>
      <c r="K87" s="9"/>
      <c r="L87" s="9"/>
      <c r="M87" s="3" t="str">
        <f t="shared" si="2"/>
        <v/>
      </c>
    </row>
    <row r="88" spans="1:13">
      <c r="A88" s="9"/>
      <c r="B88" s="15"/>
      <c r="C88" s="9"/>
      <c r="D88" s="9"/>
      <c r="E88" s="9"/>
      <c r="F88" s="11"/>
      <c r="G88" s="9"/>
      <c r="H88" s="9"/>
      <c r="I88" s="9"/>
      <c r="J88" s="9"/>
      <c r="K88" s="9"/>
      <c r="L88" s="9"/>
      <c r="M88" s="3" t="str">
        <f t="shared" si="2"/>
        <v/>
      </c>
    </row>
    <row r="89" spans="1:13">
      <c r="A89" s="9"/>
      <c r="B89" s="15"/>
      <c r="C89" s="9"/>
      <c r="D89" s="9"/>
      <c r="E89" s="9"/>
      <c r="F89" s="11"/>
      <c r="G89" s="9"/>
      <c r="H89" s="9"/>
      <c r="I89" s="9"/>
      <c r="J89" s="9"/>
      <c r="K89" s="9"/>
      <c r="L89" s="9"/>
      <c r="M89" s="3" t="str">
        <f t="shared" si="2"/>
        <v/>
      </c>
    </row>
    <row r="90" spans="1:13">
      <c r="A90" s="9"/>
      <c r="B90" s="15"/>
      <c r="C90" s="9"/>
      <c r="D90" s="9"/>
      <c r="E90" s="9"/>
      <c r="F90" s="11"/>
      <c r="G90" s="9"/>
      <c r="H90" s="9"/>
      <c r="I90" s="9"/>
      <c r="J90" s="9"/>
      <c r="K90" s="9"/>
      <c r="L90" s="9"/>
      <c r="M90" s="3" t="str">
        <f t="shared" si="2"/>
        <v/>
      </c>
    </row>
    <row r="91" spans="1:13">
      <c r="A91" s="9"/>
      <c r="B91" s="15"/>
      <c r="C91" s="9"/>
      <c r="D91" s="9"/>
      <c r="E91" s="9"/>
      <c r="F91" s="11"/>
      <c r="G91" s="9"/>
      <c r="H91" s="9"/>
      <c r="I91" s="9"/>
      <c r="J91" s="9"/>
      <c r="K91" s="9"/>
      <c r="L91" s="9"/>
      <c r="M91" s="3" t="str">
        <f t="shared" si="2"/>
        <v/>
      </c>
    </row>
    <row r="92" spans="1:13">
      <c r="A92" s="9"/>
      <c r="B92" s="15"/>
      <c r="C92" s="9"/>
      <c r="D92" s="9"/>
      <c r="E92" s="9"/>
      <c r="F92" s="11"/>
      <c r="G92" s="9"/>
      <c r="H92" s="9"/>
      <c r="I92" s="9"/>
      <c r="J92" s="9"/>
      <c r="K92" s="9"/>
      <c r="L92" s="9"/>
      <c r="M92" s="3" t="str">
        <f t="shared" si="2"/>
        <v/>
      </c>
    </row>
    <row r="93" spans="1:13">
      <c r="A93" s="9"/>
      <c r="B93" s="15"/>
      <c r="C93" s="9"/>
      <c r="D93" s="9"/>
      <c r="E93" s="9"/>
      <c r="F93" s="11"/>
      <c r="G93" s="9"/>
      <c r="H93" s="9"/>
      <c r="I93" s="9"/>
      <c r="J93" s="9"/>
      <c r="K93" s="9"/>
      <c r="L93" s="9"/>
      <c r="M93" s="3" t="str">
        <f t="shared" si="2"/>
        <v/>
      </c>
    </row>
    <row r="94" spans="1:13">
      <c r="A94" s="9"/>
      <c r="B94" s="15"/>
      <c r="C94" s="9"/>
      <c r="D94" s="9"/>
      <c r="E94" s="9"/>
      <c r="F94" s="11"/>
      <c r="G94" s="9"/>
      <c r="H94" s="9"/>
      <c r="I94" s="9"/>
      <c r="J94" s="9"/>
      <c r="K94" s="9"/>
      <c r="L94" s="9"/>
      <c r="M94" s="3" t="str">
        <f t="shared" si="2"/>
        <v/>
      </c>
    </row>
    <row r="95" spans="1:13">
      <c r="A95" s="9"/>
      <c r="B95" s="15"/>
      <c r="C95" s="9"/>
      <c r="D95" s="9"/>
      <c r="E95" s="9"/>
      <c r="F95" s="11"/>
      <c r="G95" s="9"/>
      <c r="H95" s="9"/>
      <c r="I95" s="9"/>
      <c r="J95" s="9"/>
      <c r="K95" s="9"/>
      <c r="L95" s="9"/>
      <c r="M95" s="3" t="str">
        <f t="shared" si="2"/>
        <v/>
      </c>
    </row>
    <row r="96" spans="1:13">
      <c r="A96" s="9"/>
      <c r="B96" s="15"/>
      <c r="C96" s="9"/>
      <c r="D96" s="9"/>
      <c r="E96" s="9"/>
      <c r="F96" s="11"/>
      <c r="G96" s="9"/>
      <c r="H96" s="9"/>
      <c r="I96" s="9"/>
      <c r="J96" s="9"/>
      <c r="K96" s="9"/>
      <c r="L96" s="9"/>
      <c r="M96" s="3" t="str">
        <f t="shared" si="2"/>
        <v/>
      </c>
    </row>
    <row r="97" spans="1:13">
      <c r="A97" s="9"/>
      <c r="B97" s="15"/>
      <c r="C97" s="9"/>
      <c r="D97" s="9"/>
      <c r="E97" s="9"/>
      <c r="F97" s="11"/>
      <c r="G97" s="9"/>
      <c r="H97" s="9"/>
      <c r="I97" s="9"/>
      <c r="J97" s="9"/>
      <c r="K97" s="9"/>
      <c r="L97" s="9"/>
      <c r="M97" s="3" t="str">
        <f t="shared" si="2"/>
        <v/>
      </c>
    </row>
    <row r="98" spans="1:13">
      <c r="A98" s="9"/>
      <c r="B98" s="15"/>
      <c r="C98" s="9"/>
      <c r="D98" s="9"/>
      <c r="E98" s="9"/>
      <c r="F98" s="11"/>
      <c r="G98" s="9"/>
      <c r="H98" s="9"/>
      <c r="I98" s="9"/>
      <c r="J98" s="9"/>
      <c r="K98" s="9"/>
      <c r="L98" s="9"/>
      <c r="M98" s="3" t="str">
        <f t="shared" si="2"/>
        <v/>
      </c>
    </row>
    <row r="99" spans="1:13">
      <c r="A99" s="9"/>
      <c r="B99" s="15"/>
      <c r="C99" s="9"/>
      <c r="D99" s="9"/>
      <c r="E99" s="9"/>
      <c r="F99" s="11"/>
      <c r="G99" s="9"/>
      <c r="H99" s="9"/>
      <c r="I99" s="9"/>
      <c r="J99" s="9"/>
      <c r="K99" s="9"/>
      <c r="L99" s="9"/>
      <c r="M99" s="3" t="str">
        <f t="shared" si="2"/>
        <v/>
      </c>
    </row>
    <row r="100" spans="1:13">
      <c r="A100" s="9"/>
      <c r="B100" s="15"/>
      <c r="C100" s="9"/>
      <c r="D100" s="9"/>
      <c r="E100" s="9"/>
      <c r="F100" s="11"/>
      <c r="G100" s="9"/>
      <c r="H100" s="9"/>
      <c r="I100" s="9"/>
      <c r="J100" s="9"/>
      <c r="K100" s="9"/>
      <c r="L100" s="9"/>
      <c r="M100" s="3" t="str">
        <f t="shared" si="2"/>
        <v/>
      </c>
    </row>
    <row r="101" spans="1:13">
      <c r="A101" s="9"/>
      <c r="B101" s="15"/>
      <c r="C101" s="9"/>
      <c r="D101" s="9"/>
      <c r="E101" s="9"/>
      <c r="F101" s="11"/>
      <c r="G101" s="9"/>
      <c r="H101" s="9"/>
      <c r="I101" s="9"/>
      <c r="J101" s="9"/>
      <c r="K101" s="9"/>
      <c r="L101" s="9"/>
      <c r="M101" s="3" t="str">
        <f t="shared" ref="M101:M132" si="3">IF(A101="","",IF(OR(B101="",C101="",D101="",I101=""),"PENDÊNCIA","OK"))</f>
        <v/>
      </c>
    </row>
    <row r="102" spans="1:13">
      <c r="A102" s="9"/>
      <c r="B102" s="15"/>
      <c r="C102" s="9"/>
      <c r="D102" s="9"/>
      <c r="E102" s="9"/>
      <c r="F102" s="11"/>
      <c r="G102" s="9"/>
      <c r="H102" s="9"/>
      <c r="I102" s="9"/>
      <c r="J102" s="9"/>
      <c r="K102" s="9"/>
      <c r="L102" s="9"/>
      <c r="M102" s="3" t="str">
        <f t="shared" si="3"/>
        <v/>
      </c>
    </row>
    <row r="103" spans="1:13">
      <c r="A103" s="9"/>
      <c r="B103" s="15"/>
      <c r="C103" s="9"/>
      <c r="D103" s="9"/>
      <c r="E103" s="9"/>
      <c r="F103" s="11"/>
      <c r="G103" s="9"/>
      <c r="H103" s="9"/>
      <c r="I103" s="9"/>
      <c r="J103" s="9"/>
      <c r="K103" s="9"/>
      <c r="L103" s="9"/>
      <c r="M103" s="3" t="str">
        <f t="shared" si="3"/>
        <v/>
      </c>
    </row>
    <row r="104" spans="1:13">
      <c r="A104" s="9"/>
      <c r="B104" s="15"/>
      <c r="C104" s="9"/>
      <c r="D104" s="9"/>
      <c r="E104" s="9"/>
      <c r="F104" s="11"/>
      <c r="G104" s="9"/>
      <c r="H104" s="9"/>
      <c r="I104" s="9"/>
      <c r="J104" s="9"/>
      <c r="K104" s="9"/>
      <c r="L104" s="9"/>
      <c r="M104" s="3" t="str">
        <f t="shared" si="3"/>
        <v/>
      </c>
    </row>
    <row r="105" spans="1:13">
      <c r="A105" s="9"/>
      <c r="B105" s="15"/>
      <c r="C105" s="9"/>
      <c r="D105" s="9"/>
      <c r="E105" s="9"/>
      <c r="F105" s="11"/>
      <c r="G105" s="9"/>
      <c r="H105" s="9"/>
      <c r="I105" s="9"/>
      <c r="J105" s="9"/>
      <c r="K105" s="9"/>
      <c r="L105" s="9"/>
      <c r="M105" s="3" t="str">
        <f t="shared" si="3"/>
        <v/>
      </c>
    </row>
    <row r="106" spans="1:13">
      <c r="A106" s="9"/>
      <c r="B106" s="15"/>
      <c r="C106" s="9"/>
      <c r="D106" s="9"/>
      <c r="E106" s="9"/>
      <c r="F106" s="11"/>
      <c r="G106" s="9"/>
      <c r="H106" s="9"/>
      <c r="I106" s="9"/>
      <c r="J106" s="9"/>
      <c r="K106" s="9"/>
      <c r="L106" s="9"/>
      <c r="M106" s="3" t="str">
        <f t="shared" si="3"/>
        <v/>
      </c>
    </row>
    <row r="107" spans="1:13">
      <c r="A107" s="9"/>
      <c r="B107" s="15"/>
      <c r="C107" s="9"/>
      <c r="D107" s="9"/>
      <c r="E107" s="9"/>
      <c r="F107" s="11"/>
      <c r="G107" s="9"/>
      <c r="H107" s="9"/>
      <c r="I107" s="9"/>
      <c r="J107" s="9"/>
      <c r="K107" s="9"/>
      <c r="L107" s="9"/>
      <c r="M107" s="3" t="str">
        <f t="shared" si="3"/>
        <v/>
      </c>
    </row>
    <row r="108" spans="1:13">
      <c r="A108" s="9"/>
      <c r="B108" s="15"/>
      <c r="C108" s="9"/>
      <c r="D108" s="9"/>
      <c r="E108" s="9"/>
      <c r="F108" s="11"/>
      <c r="G108" s="9"/>
      <c r="H108" s="9"/>
      <c r="I108" s="9"/>
      <c r="J108" s="9"/>
      <c r="K108" s="9"/>
      <c r="L108" s="9"/>
      <c r="M108" s="3" t="str">
        <f t="shared" si="3"/>
        <v/>
      </c>
    </row>
    <row r="109" spans="1:13">
      <c r="A109" s="9"/>
      <c r="B109" s="15"/>
      <c r="C109" s="9"/>
      <c r="D109" s="9"/>
      <c r="E109" s="9"/>
      <c r="F109" s="11"/>
      <c r="G109" s="9"/>
      <c r="H109" s="9"/>
      <c r="I109" s="9"/>
      <c r="J109" s="9"/>
      <c r="K109" s="9"/>
      <c r="L109" s="9"/>
      <c r="M109" s="3" t="str">
        <f t="shared" si="3"/>
        <v/>
      </c>
    </row>
    <row r="110" spans="1:13">
      <c r="A110" s="9"/>
      <c r="B110" s="15"/>
      <c r="C110" s="9"/>
      <c r="D110" s="9"/>
      <c r="E110" s="9"/>
      <c r="F110" s="11"/>
      <c r="G110" s="9"/>
      <c r="H110" s="9"/>
      <c r="I110" s="9"/>
      <c r="J110" s="9"/>
      <c r="K110" s="9"/>
      <c r="L110" s="9"/>
      <c r="M110" s="3" t="str">
        <f t="shared" si="3"/>
        <v/>
      </c>
    </row>
    <row r="111" spans="1:13">
      <c r="A111" s="9"/>
      <c r="B111" s="15"/>
      <c r="C111" s="9"/>
      <c r="D111" s="9"/>
      <c r="E111" s="9"/>
      <c r="F111" s="11"/>
      <c r="G111" s="9"/>
      <c r="H111" s="9"/>
      <c r="I111" s="9"/>
      <c r="J111" s="9"/>
      <c r="K111" s="9"/>
      <c r="L111" s="9"/>
      <c r="M111" s="3" t="str">
        <f t="shared" si="3"/>
        <v/>
      </c>
    </row>
    <row r="112" spans="1:13">
      <c r="A112" s="9"/>
      <c r="B112" s="15"/>
      <c r="C112" s="9"/>
      <c r="D112" s="9"/>
      <c r="E112" s="9"/>
      <c r="F112" s="11"/>
      <c r="G112" s="9"/>
      <c r="H112" s="9"/>
      <c r="I112" s="9"/>
      <c r="J112" s="9"/>
      <c r="K112" s="9"/>
      <c r="L112" s="9"/>
      <c r="M112" s="3" t="str">
        <f t="shared" si="3"/>
        <v/>
      </c>
    </row>
    <row r="113" spans="1:13">
      <c r="A113" s="9"/>
      <c r="B113" s="15"/>
      <c r="C113" s="9"/>
      <c r="D113" s="9"/>
      <c r="E113" s="9"/>
      <c r="F113" s="11"/>
      <c r="G113" s="9"/>
      <c r="H113" s="9"/>
      <c r="I113" s="9"/>
      <c r="J113" s="9"/>
      <c r="K113" s="9"/>
      <c r="L113" s="9"/>
      <c r="M113" s="3" t="str">
        <f t="shared" si="3"/>
        <v/>
      </c>
    </row>
    <row r="114" spans="1:13">
      <c r="A114" s="9"/>
      <c r="B114" s="15"/>
      <c r="C114" s="9"/>
      <c r="D114" s="9"/>
      <c r="E114" s="9"/>
      <c r="F114" s="11"/>
      <c r="G114" s="9"/>
      <c r="H114" s="9"/>
      <c r="I114" s="9"/>
      <c r="J114" s="9"/>
      <c r="K114" s="9"/>
      <c r="L114" s="9"/>
      <c r="M114" s="3" t="str">
        <f t="shared" si="3"/>
        <v/>
      </c>
    </row>
    <row r="115" spans="1:13">
      <c r="A115" s="9"/>
      <c r="B115" s="15"/>
      <c r="C115" s="9"/>
      <c r="D115" s="9"/>
      <c r="E115" s="9"/>
      <c r="F115" s="11"/>
      <c r="G115" s="9"/>
      <c r="H115" s="9"/>
      <c r="I115" s="9"/>
      <c r="J115" s="9"/>
      <c r="K115" s="9"/>
      <c r="L115" s="9"/>
      <c r="M115" s="3" t="str">
        <f t="shared" si="3"/>
        <v/>
      </c>
    </row>
    <row r="116" spans="1:13">
      <c r="A116" s="9"/>
      <c r="B116" s="15"/>
      <c r="C116" s="9"/>
      <c r="D116" s="9"/>
      <c r="E116" s="9"/>
      <c r="F116" s="11"/>
      <c r="G116" s="9"/>
      <c r="H116" s="9"/>
      <c r="I116" s="9"/>
      <c r="J116" s="9"/>
      <c r="K116" s="9"/>
      <c r="L116" s="9"/>
      <c r="M116" s="3" t="str">
        <f t="shared" si="3"/>
        <v/>
      </c>
    </row>
    <row r="117" spans="1:13">
      <c r="A117" s="9"/>
      <c r="B117" s="15"/>
      <c r="C117" s="9"/>
      <c r="D117" s="9"/>
      <c r="E117" s="9"/>
      <c r="F117" s="11"/>
      <c r="G117" s="9"/>
      <c r="H117" s="9"/>
      <c r="I117" s="9"/>
      <c r="J117" s="9"/>
      <c r="K117" s="9"/>
      <c r="L117" s="9"/>
      <c r="M117" s="3" t="str">
        <f t="shared" si="3"/>
        <v/>
      </c>
    </row>
    <row r="118" spans="1:13">
      <c r="A118" s="9"/>
      <c r="B118" s="15"/>
      <c r="C118" s="9"/>
      <c r="D118" s="9"/>
      <c r="E118" s="9"/>
      <c r="F118" s="11"/>
      <c r="G118" s="9"/>
      <c r="H118" s="9"/>
      <c r="I118" s="9"/>
      <c r="J118" s="9"/>
      <c r="K118" s="9"/>
      <c r="L118" s="9"/>
      <c r="M118" s="3" t="str">
        <f t="shared" si="3"/>
        <v/>
      </c>
    </row>
    <row r="119" spans="1:13">
      <c r="A119" s="9"/>
      <c r="B119" s="15"/>
      <c r="C119" s="9"/>
      <c r="D119" s="9"/>
      <c r="E119" s="9"/>
      <c r="F119" s="11"/>
      <c r="G119" s="9"/>
      <c r="H119" s="9"/>
      <c r="I119" s="9"/>
      <c r="J119" s="9"/>
      <c r="K119" s="9"/>
      <c r="L119" s="9"/>
      <c r="M119" s="3" t="str">
        <f t="shared" si="3"/>
        <v/>
      </c>
    </row>
    <row r="120" spans="1:13">
      <c r="A120" s="9"/>
      <c r="B120" s="15"/>
      <c r="C120" s="9"/>
      <c r="D120" s="9"/>
      <c r="E120" s="9"/>
      <c r="F120" s="11"/>
      <c r="G120" s="9"/>
      <c r="H120" s="9"/>
      <c r="I120" s="9"/>
      <c r="J120" s="9"/>
      <c r="K120" s="9"/>
      <c r="L120" s="9"/>
      <c r="M120" s="3" t="str">
        <f t="shared" si="3"/>
        <v/>
      </c>
    </row>
    <row r="121" spans="1:13">
      <c r="A121" s="9"/>
      <c r="B121" s="15"/>
      <c r="C121" s="9"/>
      <c r="D121" s="9"/>
      <c r="E121" s="9"/>
      <c r="F121" s="11"/>
      <c r="G121" s="9"/>
      <c r="H121" s="9"/>
      <c r="I121" s="9"/>
      <c r="J121" s="9"/>
      <c r="K121" s="9"/>
      <c r="L121" s="9"/>
      <c r="M121" s="3" t="str">
        <f t="shared" si="3"/>
        <v/>
      </c>
    </row>
    <row r="122" spans="1:13">
      <c r="A122" s="9"/>
      <c r="B122" s="15"/>
      <c r="C122" s="9"/>
      <c r="D122" s="9"/>
      <c r="E122" s="9"/>
      <c r="F122" s="11"/>
      <c r="G122" s="9"/>
      <c r="H122" s="9"/>
      <c r="I122" s="9"/>
      <c r="J122" s="9"/>
      <c r="K122" s="9"/>
      <c r="L122" s="9"/>
      <c r="M122" s="3" t="str">
        <f t="shared" si="3"/>
        <v/>
      </c>
    </row>
    <row r="123" spans="1:13">
      <c r="A123" s="9"/>
      <c r="B123" s="15"/>
      <c r="C123" s="9"/>
      <c r="D123" s="9"/>
      <c r="E123" s="9"/>
      <c r="F123" s="11"/>
      <c r="G123" s="9"/>
      <c r="H123" s="9"/>
      <c r="I123" s="9"/>
      <c r="J123" s="9"/>
      <c r="K123" s="9"/>
      <c r="L123" s="9"/>
      <c r="M123" s="3" t="str">
        <f t="shared" si="3"/>
        <v/>
      </c>
    </row>
    <row r="124" spans="1:13">
      <c r="A124" s="9"/>
      <c r="B124" s="15"/>
      <c r="C124" s="9"/>
      <c r="D124" s="9"/>
      <c r="E124" s="9"/>
      <c r="F124" s="11"/>
      <c r="G124" s="9"/>
      <c r="H124" s="9"/>
      <c r="I124" s="9"/>
      <c r="J124" s="9"/>
      <c r="K124" s="9"/>
      <c r="L124" s="9"/>
      <c r="M124" s="3" t="str">
        <f t="shared" si="3"/>
        <v/>
      </c>
    </row>
    <row r="125" spans="1:13">
      <c r="A125" s="9"/>
      <c r="B125" s="15"/>
      <c r="C125" s="9"/>
      <c r="D125" s="9"/>
      <c r="E125" s="9"/>
      <c r="F125" s="11"/>
      <c r="G125" s="9"/>
      <c r="H125" s="9"/>
      <c r="I125" s="9"/>
      <c r="J125" s="9"/>
      <c r="K125" s="9"/>
      <c r="L125" s="9"/>
      <c r="M125" s="3" t="str">
        <f t="shared" si="3"/>
        <v/>
      </c>
    </row>
    <row r="126" spans="1:13">
      <c r="A126" s="9"/>
      <c r="B126" s="15"/>
      <c r="C126" s="9"/>
      <c r="D126" s="9"/>
      <c r="E126" s="9"/>
      <c r="F126" s="11"/>
      <c r="G126" s="9"/>
      <c r="H126" s="9"/>
      <c r="I126" s="9"/>
      <c r="J126" s="9"/>
      <c r="K126" s="9"/>
      <c r="L126" s="9"/>
      <c r="M126" s="3" t="str">
        <f t="shared" si="3"/>
        <v/>
      </c>
    </row>
    <row r="127" spans="1:13">
      <c r="A127" s="9"/>
      <c r="B127" s="15"/>
      <c r="C127" s="9"/>
      <c r="D127" s="9"/>
      <c r="E127" s="9"/>
      <c r="F127" s="11"/>
      <c r="G127" s="9"/>
      <c r="H127" s="9"/>
      <c r="I127" s="9"/>
      <c r="J127" s="9"/>
      <c r="K127" s="9"/>
      <c r="L127" s="9"/>
      <c r="M127" s="3" t="str">
        <f t="shared" si="3"/>
        <v/>
      </c>
    </row>
    <row r="128" spans="1:13">
      <c r="A128" s="9"/>
      <c r="B128" s="15"/>
      <c r="C128" s="9"/>
      <c r="D128" s="9"/>
      <c r="E128" s="9"/>
      <c r="F128" s="11"/>
      <c r="G128" s="9"/>
      <c r="H128" s="9"/>
      <c r="I128" s="9"/>
      <c r="J128" s="9"/>
      <c r="K128" s="9"/>
      <c r="L128" s="9"/>
      <c r="M128" s="3" t="str">
        <f t="shared" si="3"/>
        <v/>
      </c>
    </row>
    <row r="129" spans="1:13">
      <c r="A129" s="9"/>
      <c r="B129" s="15"/>
      <c r="C129" s="9"/>
      <c r="D129" s="9"/>
      <c r="E129" s="9"/>
      <c r="F129" s="11"/>
      <c r="G129" s="9"/>
      <c r="H129" s="9"/>
      <c r="I129" s="9"/>
      <c r="J129" s="9"/>
      <c r="K129" s="9"/>
      <c r="L129" s="9"/>
      <c r="M129" s="3" t="str">
        <f t="shared" si="3"/>
        <v/>
      </c>
    </row>
    <row r="130" spans="1:13">
      <c r="A130" s="9"/>
      <c r="B130" s="15"/>
      <c r="C130" s="9"/>
      <c r="D130" s="9"/>
      <c r="E130" s="9"/>
      <c r="F130" s="11"/>
      <c r="G130" s="9"/>
      <c r="H130" s="9"/>
      <c r="I130" s="9"/>
      <c r="J130" s="9"/>
      <c r="K130" s="9"/>
      <c r="L130" s="9"/>
      <c r="M130" s="3" t="str">
        <f t="shared" si="3"/>
        <v/>
      </c>
    </row>
    <row r="131" spans="1:13">
      <c r="A131" s="9"/>
      <c r="B131" s="15"/>
      <c r="C131" s="9"/>
      <c r="D131" s="9"/>
      <c r="E131" s="9"/>
      <c r="F131" s="11"/>
      <c r="G131" s="9"/>
      <c r="H131" s="9"/>
      <c r="I131" s="9"/>
      <c r="J131" s="9"/>
      <c r="K131" s="9"/>
      <c r="L131" s="9"/>
      <c r="M131" s="3" t="str">
        <f t="shared" si="3"/>
        <v/>
      </c>
    </row>
    <row r="132" spans="1:13">
      <c r="A132" s="9"/>
      <c r="B132" s="15"/>
      <c r="C132" s="9"/>
      <c r="D132" s="9"/>
      <c r="E132" s="9"/>
      <c r="F132" s="11"/>
      <c r="G132" s="9"/>
      <c r="H132" s="9"/>
      <c r="I132" s="9"/>
      <c r="J132" s="9"/>
      <c r="K132" s="9"/>
      <c r="L132" s="9"/>
      <c r="M132" s="3" t="str">
        <f t="shared" si="3"/>
        <v/>
      </c>
    </row>
    <row r="133" spans="1:13">
      <c r="A133" s="9"/>
      <c r="B133" s="15"/>
      <c r="C133" s="9"/>
      <c r="D133" s="9"/>
      <c r="E133" s="9"/>
      <c r="F133" s="11"/>
      <c r="G133" s="9"/>
      <c r="H133" s="9"/>
      <c r="I133" s="9"/>
      <c r="J133" s="9"/>
      <c r="K133" s="9"/>
      <c r="L133" s="9"/>
      <c r="M133" s="3" t="str">
        <f t="shared" ref="M133:M164" si="4">IF(A133="","",IF(OR(B133="",C133="",D133="",I133=""),"PENDÊNCIA","OK"))</f>
        <v/>
      </c>
    </row>
    <row r="134" spans="1:13">
      <c r="A134" s="9"/>
      <c r="B134" s="15"/>
      <c r="C134" s="9"/>
      <c r="D134" s="9"/>
      <c r="E134" s="9"/>
      <c r="F134" s="11"/>
      <c r="G134" s="9"/>
      <c r="H134" s="9"/>
      <c r="I134" s="9"/>
      <c r="J134" s="9"/>
      <c r="K134" s="9"/>
      <c r="L134" s="9"/>
      <c r="M134" s="3" t="str">
        <f t="shared" si="4"/>
        <v/>
      </c>
    </row>
    <row r="135" spans="1:13">
      <c r="A135" s="9"/>
      <c r="B135" s="15"/>
      <c r="C135" s="9"/>
      <c r="D135" s="9"/>
      <c r="E135" s="9"/>
      <c r="F135" s="11"/>
      <c r="G135" s="9"/>
      <c r="H135" s="9"/>
      <c r="I135" s="9"/>
      <c r="J135" s="9"/>
      <c r="K135" s="9"/>
      <c r="L135" s="9"/>
      <c r="M135" s="3" t="str">
        <f t="shared" si="4"/>
        <v/>
      </c>
    </row>
    <row r="136" spans="1:13">
      <c r="A136" s="9"/>
      <c r="B136" s="15"/>
      <c r="C136" s="9"/>
      <c r="D136" s="9"/>
      <c r="E136" s="9"/>
      <c r="F136" s="11"/>
      <c r="G136" s="9"/>
      <c r="H136" s="9"/>
      <c r="I136" s="9"/>
      <c r="J136" s="9"/>
      <c r="K136" s="9"/>
      <c r="L136" s="9"/>
      <c r="M136" s="3" t="str">
        <f t="shared" si="4"/>
        <v/>
      </c>
    </row>
    <row r="137" spans="1:13">
      <c r="A137" s="9"/>
      <c r="B137" s="15"/>
      <c r="C137" s="9"/>
      <c r="D137" s="9"/>
      <c r="E137" s="9"/>
      <c r="F137" s="11"/>
      <c r="G137" s="9"/>
      <c r="H137" s="9"/>
      <c r="I137" s="9"/>
      <c r="J137" s="9"/>
      <c r="K137" s="9"/>
      <c r="L137" s="9"/>
      <c r="M137" s="3" t="str">
        <f t="shared" si="4"/>
        <v/>
      </c>
    </row>
    <row r="138" spans="1:13">
      <c r="A138" s="9"/>
      <c r="B138" s="15"/>
      <c r="C138" s="9"/>
      <c r="D138" s="9"/>
      <c r="E138" s="9"/>
      <c r="F138" s="11"/>
      <c r="G138" s="9"/>
      <c r="H138" s="9"/>
      <c r="I138" s="9"/>
      <c r="J138" s="9"/>
      <c r="K138" s="9"/>
      <c r="L138" s="9"/>
      <c r="M138" s="3" t="str">
        <f t="shared" si="4"/>
        <v/>
      </c>
    </row>
    <row r="139" spans="1:13">
      <c r="A139" s="9"/>
      <c r="B139" s="15"/>
      <c r="C139" s="9"/>
      <c r="D139" s="9"/>
      <c r="E139" s="9"/>
      <c r="F139" s="11"/>
      <c r="G139" s="9"/>
      <c r="H139" s="9"/>
      <c r="I139" s="9"/>
      <c r="J139" s="9"/>
      <c r="K139" s="9"/>
      <c r="L139" s="9"/>
      <c r="M139" s="3" t="str">
        <f t="shared" si="4"/>
        <v/>
      </c>
    </row>
    <row r="140" spans="1:13">
      <c r="A140" s="9"/>
      <c r="B140" s="15"/>
      <c r="C140" s="9"/>
      <c r="D140" s="9"/>
      <c r="E140" s="9"/>
      <c r="F140" s="11"/>
      <c r="G140" s="9"/>
      <c r="H140" s="9"/>
      <c r="I140" s="9"/>
      <c r="J140" s="9"/>
      <c r="K140" s="9"/>
      <c r="L140" s="9"/>
      <c r="M140" s="3" t="str">
        <f t="shared" si="4"/>
        <v/>
      </c>
    </row>
    <row r="141" spans="1:13">
      <c r="A141" s="9"/>
      <c r="B141" s="15"/>
      <c r="C141" s="9"/>
      <c r="D141" s="9"/>
      <c r="E141" s="9"/>
      <c r="F141" s="11"/>
      <c r="G141" s="9"/>
      <c r="H141" s="9"/>
      <c r="I141" s="9"/>
      <c r="J141" s="9"/>
      <c r="K141" s="9"/>
      <c r="L141" s="9"/>
      <c r="M141" s="3" t="str">
        <f t="shared" si="4"/>
        <v/>
      </c>
    </row>
    <row r="142" spans="1:13">
      <c r="A142" s="9"/>
      <c r="B142" s="15"/>
      <c r="C142" s="9"/>
      <c r="D142" s="9"/>
      <c r="E142" s="9"/>
      <c r="F142" s="11"/>
      <c r="G142" s="9"/>
      <c r="H142" s="9"/>
      <c r="I142" s="9"/>
      <c r="J142" s="9"/>
      <c r="K142" s="9"/>
      <c r="L142" s="9"/>
      <c r="M142" s="3" t="str">
        <f t="shared" si="4"/>
        <v/>
      </c>
    </row>
    <row r="143" spans="1:13">
      <c r="A143" s="9"/>
      <c r="B143" s="15"/>
      <c r="C143" s="9"/>
      <c r="D143" s="9"/>
      <c r="E143" s="9"/>
      <c r="F143" s="11"/>
      <c r="G143" s="9"/>
      <c r="H143" s="9"/>
      <c r="I143" s="9"/>
      <c r="J143" s="9"/>
      <c r="K143" s="9"/>
      <c r="L143" s="9"/>
      <c r="M143" s="3" t="str">
        <f t="shared" si="4"/>
        <v/>
      </c>
    </row>
    <row r="144" spans="1:13">
      <c r="A144" s="9"/>
      <c r="B144" s="15"/>
      <c r="C144" s="9"/>
      <c r="D144" s="9"/>
      <c r="E144" s="9"/>
      <c r="F144" s="11"/>
      <c r="G144" s="9"/>
      <c r="H144" s="9"/>
      <c r="I144" s="9"/>
      <c r="J144" s="9"/>
      <c r="K144" s="9"/>
      <c r="L144" s="9"/>
      <c r="M144" s="3" t="str">
        <f t="shared" si="4"/>
        <v/>
      </c>
    </row>
    <row r="145" spans="1:13">
      <c r="A145" s="9"/>
      <c r="B145" s="15"/>
      <c r="C145" s="9"/>
      <c r="D145" s="9"/>
      <c r="E145" s="9"/>
      <c r="F145" s="11"/>
      <c r="G145" s="9"/>
      <c r="H145" s="9"/>
      <c r="I145" s="9"/>
      <c r="J145" s="9"/>
      <c r="K145" s="9"/>
      <c r="L145" s="9"/>
      <c r="M145" s="3" t="str">
        <f t="shared" si="4"/>
        <v/>
      </c>
    </row>
    <row r="146" spans="1:13">
      <c r="A146" s="9"/>
      <c r="B146" s="15"/>
      <c r="C146" s="9"/>
      <c r="D146" s="9"/>
      <c r="E146" s="9"/>
      <c r="F146" s="11"/>
      <c r="G146" s="9"/>
      <c r="H146" s="9"/>
      <c r="I146" s="9"/>
      <c r="J146" s="9"/>
      <c r="K146" s="9"/>
      <c r="L146" s="9"/>
      <c r="M146" s="3" t="str">
        <f t="shared" si="4"/>
        <v/>
      </c>
    </row>
    <row r="147" spans="1:13">
      <c r="A147" s="9"/>
      <c r="B147" s="15"/>
      <c r="C147" s="9"/>
      <c r="D147" s="9"/>
      <c r="E147" s="9"/>
      <c r="F147" s="11"/>
      <c r="G147" s="9"/>
      <c r="H147" s="9"/>
      <c r="I147" s="9"/>
      <c r="J147" s="9"/>
      <c r="K147" s="9"/>
      <c r="L147" s="9"/>
      <c r="M147" s="3" t="str">
        <f t="shared" si="4"/>
        <v/>
      </c>
    </row>
    <row r="148" spans="1:13">
      <c r="A148" s="9"/>
      <c r="B148" s="15"/>
      <c r="C148" s="9"/>
      <c r="D148" s="9"/>
      <c r="E148" s="9"/>
      <c r="F148" s="11"/>
      <c r="G148" s="9"/>
      <c r="H148" s="9"/>
      <c r="I148" s="9"/>
      <c r="J148" s="9"/>
      <c r="K148" s="9"/>
      <c r="L148" s="9"/>
      <c r="M148" s="3" t="str">
        <f t="shared" si="4"/>
        <v/>
      </c>
    </row>
    <row r="149" spans="1:13">
      <c r="A149" s="9"/>
      <c r="B149" s="15"/>
      <c r="C149" s="9"/>
      <c r="D149" s="9"/>
      <c r="E149" s="9"/>
      <c r="F149" s="11"/>
      <c r="G149" s="9"/>
      <c r="H149" s="9"/>
      <c r="I149" s="9"/>
      <c r="J149" s="9"/>
      <c r="K149" s="9"/>
      <c r="L149" s="9"/>
      <c r="M149" s="3" t="str">
        <f t="shared" si="4"/>
        <v/>
      </c>
    </row>
    <row r="150" spans="1:13">
      <c r="A150" s="9"/>
      <c r="B150" s="15"/>
      <c r="C150" s="9"/>
      <c r="D150" s="9"/>
      <c r="E150" s="9"/>
      <c r="F150" s="11"/>
      <c r="G150" s="9"/>
      <c r="H150" s="9"/>
      <c r="I150" s="9"/>
      <c r="J150" s="9"/>
      <c r="K150" s="9"/>
      <c r="L150" s="9"/>
      <c r="M150" s="3" t="str">
        <f t="shared" si="4"/>
        <v/>
      </c>
    </row>
    <row r="151" spans="1:13">
      <c r="A151" s="9"/>
      <c r="B151" s="15"/>
      <c r="C151" s="9"/>
      <c r="D151" s="9"/>
      <c r="E151" s="9"/>
      <c r="F151" s="11"/>
      <c r="G151" s="9"/>
      <c r="H151" s="9"/>
      <c r="I151" s="9"/>
      <c r="J151" s="9"/>
      <c r="K151" s="9"/>
      <c r="L151" s="9"/>
      <c r="M151" s="3" t="str">
        <f t="shared" si="4"/>
        <v/>
      </c>
    </row>
    <row r="152" spans="1:13">
      <c r="A152" s="9"/>
      <c r="B152" s="15"/>
      <c r="C152" s="9"/>
      <c r="D152" s="9"/>
      <c r="E152" s="9"/>
      <c r="F152" s="11"/>
      <c r="G152" s="9"/>
      <c r="H152" s="9"/>
      <c r="I152" s="9"/>
      <c r="J152" s="9"/>
      <c r="K152" s="9"/>
      <c r="L152" s="9"/>
      <c r="M152" s="3" t="str">
        <f t="shared" si="4"/>
        <v/>
      </c>
    </row>
    <row r="153" spans="1:13">
      <c r="A153" s="9"/>
      <c r="B153" s="15"/>
      <c r="C153" s="9"/>
      <c r="D153" s="9"/>
      <c r="E153" s="9"/>
      <c r="F153" s="11"/>
      <c r="G153" s="9"/>
      <c r="H153" s="9"/>
      <c r="I153" s="9"/>
      <c r="J153" s="9"/>
      <c r="K153" s="9"/>
      <c r="L153" s="9"/>
      <c r="M153" s="3" t="str">
        <f t="shared" si="4"/>
        <v/>
      </c>
    </row>
    <row r="154" spans="1:13">
      <c r="A154" s="9"/>
      <c r="B154" s="15"/>
      <c r="C154" s="9"/>
      <c r="D154" s="9"/>
      <c r="E154" s="9"/>
      <c r="F154" s="11"/>
      <c r="G154" s="9"/>
      <c r="H154" s="9"/>
      <c r="I154" s="9"/>
      <c r="J154" s="9"/>
      <c r="K154" s="9"/>
      <c r="L154" s="9"/>
      <c r="M154" s="3" t="str">
        <f t="shared" si="4"/>
        <v/>
      </c>
    </row>
    <row r="155" spans="1:13">
      <c r="A155" s="9"/>
      <c r="B155" s="15"/>
      <c r="C155" s="9"/>
      <c r="D155" s="9"/>
      <c r="E155" s="9"/>
      <c r="F155" s="11"/>
      <c r="G155" s="9"/>
      <c r="H155" s="9"/>
      <c r="I155" s="9"/>
      <c r="J155" s="9"/>
      <c r="K155" s="9"/>
      <c r="L155" s="9"/>
      <c r="M155" s="3" t="str">
        <f t="shared" si="4"/>
        <v/>
      </c>
    </row>
    <row r="156" spans="1:13">
      <c r="A156" s="9"/>
      <c r="B156" s="15"/>
      <c r="C156" s="9"/>
      <c r="D156" s="9"/>
      <c r="E156" s="9"/>
      <c r="F156" s="11"/>
      <c r="G156" s="9"/>
      <c r="H156" s="9"/>
      <c r="I156" s="9"/>
      <c r="J156" s="9"/>
      <c r="K156" s="9"/>
      <c r="L156" s="9"/>
      <c r="M156" s="3" t="str">
        <f t="shared" si="4"/>
        <v/>
      </c>
    </row>
    <row r="157" spans="1:13">
      <c r="A157" s="9"/>
      <c r="B157" s="15"/>
      <c r="C157" s="9"/>
      <c r="D157" s="9"/>
      <c r="E157" s="9"/>
      <c r="F157" s="11"/>
      <c r="G157" s="9"/>
      <c r="H157" s="9"/>
      <c r="I157" s="9"/>
      <c r="J157" s="9"/>
      <c r="K157" s="9"/>
      <c r="L157" s="9"/>
      <c r="M157" s="3" t="str">
        <f t="shared" si="4"/>
        <v/>
      </c>
    </row>
    <row r="158" spans="1:13">
      <c r="A158" s="9"/>
      <c r="B158" s="15"/>
      <c r="C158" s="9"/>
      <c r="D158" s="9"/>
      <c r="E158" s="9"/>
      <c r="F158" s="11"/>
      <c r="G158" s="9"/>
      <c r="H158" s="9"/>
      <c r="I158" s="9"/>
      <c r="J158" s="9"/>
      <c r="K158" s="9"/>
      <c r="L158" s="9"/>
      <c r="M158" s="3" t="str">
        <f t="shared" si="4"/>
        <v/>
      </c>
    </row>
    <row r="159" spans="1:13">
      <c r="A159" s="9"/>
      <c r="B159" s="15"/>
      <c r="C159" s="9"/>
      <c r="D159" s="9"/>
      <c r="E159" s="9"/>
      <c r="F159" s="11"/>
      <c r="G159" s="9"/>
      <c r="H159" s="9"/>
      <c r="I159" s="9"/>
      <c r="J159" s="9"/>
      <c r="K159" s="9"/>
      <c r="L159" s="9"/>
      <c r="M159" s="3" t="str">
        <f t="shared" si="4"/>
        <v/>
      </c>
    </row>
    <row r="160" spans="1:13">
      <c r="A160" s="9"/>
      <c r="B160" s="15"/>
      <c r="C160" s="9"/>
      <c r="D160" s="9"/>
      <c r="E160" s="9"/>
      <c r="F160" s="11"/>
      <c r="G160" s="9"/>
      <c r="H160" s="9"/>
      <c r="I160" s="9"/>
      <c r="J160" s="9"/>
      <c r="K160" s="9"/>
      <c r="L160" s="9"/>
      <c r="M160" s="3" t="str">
        <f t="shared" si="4"/>
        <v/>
      </c>
    </row>
    <row r="161" spans="1:13">
      <c r="A161" s="9"/>
      <c r="B161" s="15"/>
      <c r="C161" s="9"/>
      <c r="D161" s="9"/>
      <c r="E161" s="9"/>
      <c r="F161" s="11"/>
      <c r="G161" s="9"/>
      <c r="H161" s="9"/>
      <c r="I161" s="9"/>
      <c r="J161" s="9"/>
      <c r="K161" s="9"/>
      <c r="L161" s="9"/>
      <c r="M161" s="3" t="str">
        <f t="shared" si="4"/>
        <v/>
      </c>
    </row>
    <row r="162" spans="1:13">
      <c r="A162" s="9"/>
      <c r="B162" s="15"/>
      <c r="C162" s="9"/>
      <c r="D162" s="9"/>
      <c r="E162" s="9"/>
      <c r="F162" s="11"/>
      <c r="G162" s="9"/>
      <c r="H162" s="9"/>
      <c r="I162" s="9"/>
      <c r="J162" s="9"/>
      <c r="K162" s="9"/>
      <c r="L162" s="9"/>
      <c r="M162" s="3" t="str">
        <f t="shared" si="4"/>
        <v/>
      </c>
    </row>
    <row r="163" spans="1:13">
      <c r="A163" s="9"/>
      <c r="B163" s="15"/>
      <c r="C163" s="9"/>
      <c r="D163" s="9"/>
      <c r="E163" s="9"/>
      <c r="F163" s="11"/>
      <c r="G163" s="9"/>
      <c r="H163" s="9"/>
      <c r="I163" s="9"/>
      <c r="J163" s="9"/>
      <c r="K163" s="9"/>
      <c r="L163" s="9"/>
      <c r="M163" s="3" t="str">
        <f t="shared" si="4"/>
        <v/>
      </c>
    </row>
    <row r="164" spans="1:13">
      <c r="A164" s="9"/>
      <c r="B164" s="15"/>
      <c r="C164" s="9"/>
      <c r="D164" s="9"/>
      <c r="E164" s="9"/>
      <c r="F164" s="11"/>
      <c r="G164" s="9"/>
      <c r="H164" s="9"/>
      <c r="I164" s="9"/>
      <c r="J164" s="9"/>
      <c r="K164" s="9"/>
      <c r="L164" s="9"/>
      <c r="M164" s="3" t="str">
        <f t="shared" si="4"/>
        <v/>
      </c>
    </row>
    <row r="165" spans="1:13">
      <c r="A165" s="9"/>
      <c r="B165" s="15"/>
      <c r="C165" s="9"/>
      <c r="D165" s="9"/>
      <c r="E165" s="9"/>
      <c r="F165" s="11"/>
      <c r="G165" s="9"/>
      <c r="H165" s="9"/>
      <c r="I165" s="9"/>
      <c r="J165" s="9"/>
      <c r="K165" s="9"/>
      <c r="L165" s="9"/>
      <c r="M165" s="3" t="str">
        <f t="shared" ref="M165:M196" si="5">IF(A165="","",IF(OR(B165="",C165="",D165="",I165=""),"PENDÊNCIA","OK"))</f>
        <v/>
      </c>
    </row>
    <row r="166" spans="1:13">
      <c r="A166" s="9"/>
      <c r="B166" s="15"/>
      <c r="C166" s="9"/>
      <c r="D166" s="9"/>
      <c r="E166" s="9"/>
      <c r="F166" s="11"/>
      <c r="G166" s="9"/>
      <c r="H166" s="9"/>
      <c r="I166" s="9"/>
      <c r="J166" s="9"/>
      <c r="K166" s="9"/>
      <c r="L166" s="9"/>
      <c r="M166" s="3" t="str">
        <f t="shared" si="5"/>
        <v/>
      </c>
    </row>
    <row r="167" spans="1:13">
      <c r="A167" s="9"/>
      <c r="B167" s="15"/>
      <c r="C167" s="9"/>
      <c r="D167" s="9"/>
      <c r="E167" s="9"/>
      <c r="F167" s="11"/>
      <c r="G167" s="9"/>
      <c r="H167" s="9"/>
      <c r="I167" s="9"/>
      <c r="J167" s="9"/>
      <c r="K167" s="9"/>
      <c r="L167" s="9"/>
      <c r="M167" s="3" t="str">
        <f t="shared" si="5"/>
        <v/>
      </c>
    </row>
    <row r="168" spans="1:13">
      <c r="A168" s="9"/>
      <c r="B168" s="15"/>
      <c r="C168" s="9"/>
      <c r="D168" s="9"/>
      <c r="E168" s="9"/>
      <c r="F168" s="11"/>
      <c r="G168" s="9"/>
      <c r="H168" s="9"/>
      <c r="I168" s="9"/>
      <c r="J168" s="9"/>
      <c r="K168" s="9"/>
      <c r="L168" s="9"/>
      <c r="M168" s="3" t="str">
        <f t="shared" si="5"/>
        <v/>
      </c>
    </row>
    <row r="169" spans="1:13">
      <c r="A169" s="9"/>
      <c r="B169" s="15"/>
      <c r="C169" s="9"/>
      <c r="D169" s="9"/>
      <c r="E169" s="9"/>
      <c r="F169" s="11"/>
      <c r="G169" s="9"/>
      <c r="H169" s="9"/>
      <c r="I169" s="9"/>
      <c r="J169" s="9"/>
      <c r="K169" s="9"/>
      <c r="L169" s="9"/>
      <c r="M169" s="3" t="str">
        <f t="shared" si="5"/>
        <v/>
      </c>
    </row>
    <row r="170" spans="1:13">
      <c r="A170" s="9"/>
      <c r="B170" s="15"/>
      <c r="C170" s="9"/>
      <c r="D170" s="9"/>
      <c r="E170" s="9"/>
      <c r="F170" s="11"/>
      <c r="G170" s="9"/>
      <c r="H170" s="9"/>
      <c r="I170" s="9"/>
      <c r="J170" s="9"/>
      <c r="K170" s="9"/>
      <c r="L170" s="9"/>
      <c r="M170" s="3" t="str">
        <f t="shared" si="5"/>
        <v/>
      </c>
    </row>
    <row r="171" spans="1:13">
      <c r="A171" s="9"/>
      <c r="B171" s="15"/>
      <c r="C171" s="9"/>
      <c r="D171" s="9"/>
      <c r="E171" s="9"/>
      <c r="F171" s="11"/>
      <c r="G171" s="9"/>
      <c r="H171" s="9"/>
      <c r="I171" s="9"/>
      <c r="J171" s="9"/>
      <c r="K171" s="9"/>
      <c r="L171" s="9"/>
      <c r="M171" s="3" t="str">
        <f t="shared" si="5"/>
        <v/>
      </c>
    </row>
    <row r="172" spans="1:13">
      <c r="A172" s="9"/>
      <c r="B172" s="15"/>
      <c r="C172" s="9"/>
      <c r="D172" s="9"/>
      <c r="E172" s="9"/>
      <c r="F172" s="11"/>
      <c r="G172" s="9"/>
      <c r="H172" s="9"/>
      <c r="I172" s="9"/>
      <c r="J172" s="9"/>
      <c r="K172" s="9"/>
      <c r="L172" s="9"/>
      <c r="M172" s="3" t="str">
        <f t="shared" si="5"/>
        <v/>
      </c>
    </row>
    <row r="173" spans="1:13">
      <c r="A173" s="9"/>
      <c r="B173" s="15"/>
      <c r="C173" s="9"/>
      <c r="D173" s="9"/>
      <c r="E173" s="9"/>
      <c r="F173" s="11"/>
      <c r="G173" s="9"/>
      <c r="H173" s="9"/>
      <c r="I173" s="9"/>
      <c r="J173" s="9"/>
      <c r="K173" s="9"/>
      <c r="L173" s="9"/>
      <c r="M173" s="3" t="str">
        <f t="shared" si="5"/>
        <v/>
      </c>
    </row>
    <row r="174" spans="1:13">
      <c r="A174" s="9"/>
      <c r="B174" s="15"/>
      <c r="C174" s="9"/>
      <c r="D174" s="9"/>
      <c r="E174" s="9"/>
      <c r="F174" s="11"/>
      <c r="G174" s="9"/>
      <c r="H174" s="9"/>
      <c r="I174" s="9"/>
      <c r="J174" s="9"/>
      <c r="K174" s="9"/>
      <c r="L174" s="9"/>
      <c r="M174" s="3" t="str">
        <f t="shared" si="5"/>
        <v/>
      </c>
    </row>
    <row r="175" spans="1:13">
      <c r="A175" s="9"/>
      <c r="B175" s="15"/>
      <c r="C175" s="9"/>
      <c r="D175" s="9"/>
      <c r="E175" s="9"/>
      <c r="F175" s="11"/>
      <c r="G175" s="9"/>
      <c r="H175" s="9"/>
      <c r="I175" s="9"/>
      <c r="J175" s="9"/>
      <c r="K175" s="9"/>
      <c r="L175" s="9"/>
      <c r="M175" s="3" t="str">
        <f t="shared" si="5"/>
        <v/>
      </c>
    </row>
    <row r="176" spans="1:13">
      <c r="A176" s="9"/>
      <c r="B176" s="15"/>
      <c r="C176" s="9"/>
      <c r="D176" s="9"/>
      <c r="E176" s="9"/>
      <c r="F176" s="11"/>
      <c r="G176" s="9"/>
      <c r="H176" s="9"/>
      <c r="I176" s="9"/>
      <c r="J176" s="9"/>
      <c r="K176" s="9"/>
      <c r="L176" s="9"/>
      <c r="M176" s="3" t="str">
        <f t="shared" si="5"/>
        <v/>
      </c>
    </row>
    <row r="177" spans="1:13">
      <c r="A177" s="9"/>
      <c r="B177" s="15"/>
      <c r="C177" s="9"/>
      <c r="D177" s="9"/>
      <c r="E177" s="9"/>
      <c r="F177" s="11"/>
      <c r="G177" s="9"/>
      <c r="H177" s="9"/>
      <c r="I177" s="9"/>
      <c r="J177" s="9"/>
      <c r="K177" s="9"/>
      <c r="L177" s="9"/>
      <c r="M177" s="3" t="str">
        <f t="shared" si="5"/>
        <v/>
      </c>
    </row>
    <row r="178" spans="1:13">
      <c r="A178" s="9"/>
      <c r="B178" s="15"/>
      <c r="C178" s="9"/>
      <c r="D178" s="9"/>
      <c r="E178" s="9"/>
      <c r="F178" s="11"/>
      <c r="G178" s="9"/>
      <c r="H178" s="9"/>
      <c r="I178" s="9"/>
      <c r="J178" s="9"/>
      <c r="K178" s="9"/>
      <c r="L178" s="9"/>
      <c r="M178" s="3" t="str">
        <f t="shared" si="5"/>
        <v/>
      </c>
    </row>
    <row r="179" spans="1:13">
      <c r="A179" s="9"/>
      <c r="B179" s="15"/>
      <c r="C179" s="9"/>
      <c r="D179" s="9"/>
      <c r="E179" s="9"/>
      <c r="F179" s="11"/>
      <c r="G179" s="9"/>
      <c r="H179" s="9"/>
      <c r="I179" s="9"/>
      <c r="J179" s="9"/>
      <c r="K179" s="9"/>
      <c r="L179" s="9"/>
      <c r="M179" s="3" t="str">
        <f t="shared" si="5"/>
        <v/>
      </c>
    </row>
    <row r="180" spans="1:13">
      <c r="A180" s="9"/>
      <c r="B180" s="15"/>
      <c r="C180" s="9"/>
      <c r="D180" s="9"/>
      <c r="E180" s="9"/>
      <c r="F180" s="11"/>
      <c r="G180" s="9"/>
      <c r="H180" s="9"/>
      <c r="I180" s="9"/>
      <c r="J180" s="9"/>
      <c r="K180" s="9"/>
      <c r="L180" s="9"/>
      <c r="M180" s="3" t="str">
        <f t="shared" si="5"/>
        <v/>
      </c>
    </row>
    <row r="181" spans="1:13">
      <c r="A181" s="9"/>
      <c r="B181" s="15"/>
      <c r="C181" s="9"/>
      <c r="D181" s="9"/>
      <c r="E181" s="9"/>
      <c r="F181" s="11"/>
      <c r="G181" s="9"/>
      <c r="H181" s="9"/>
      <c r="I181" s="9"/>
      <c r="J181" s="9"/>
      <c r="K181" s="9"/>
      <c r="L181" s="9"/>
      <c r="M181" s="3" t="str">
        <f t="shared" si="5"/>
        <v/>
      </c>
    </row>
    <row r="182" spans="1:13">
      <c r="A182" s="9"/>
      <c r="B182" s="15"/>
      <c r="C182" s="9"/>
      <c r="D182" s="9"/>
      <c r="E182" s="9"/>
      <c r="F182" s="11"/>
      <c r="G182" s="9"/>
      <c r="H182" s="9"/>
      <c r="I182" s="9"/>
      <c r="J182" s="9"/>
      <c r="K182" s="9"/>
      <c r="L182" s="9"/>
      <c r="M182" s="3" t="str">
        <f t="shared" si="5"/>
        <v/>
      </c>
    </row>
    <row r="183" spans="1:13">
      <c r="A183" s="9"/>
      <c r="B183" s="15"/>
      <c r="C183" s="9"/>
      <c r="D183" s="9"/>
      <c r="E183" s="9"/>
      <c r="F183" s="11"/>
      <c r="G183" s="9"/>
      <c r="H183" s="9"/>
      <c r="I183" s="9"/>
      <c r="J183" s="9"/>
      <c r="K183" s="9"/>
      <c r="L183" s="9"/>
      <c r="M183" s="3" t="str">
        <f t="shared" si="5"/>
        <v/>
      </c>
    </row>
    <row r="184" spans="1:13">
      <c r="A184" s="9"/>
      <c r="B184" s="15"/>
      <c r="C184" s="9"/>
      <c r="D184" s="9"/>
      <c r="E184" s="9"/>
      <c r="F184" s="11"/>
      <c r="G184" s="9"/>
      <c r="H184" s="9"/>
      <c r="I184" s="9"/>
      <c r="J184" s="9"/>
      <c r="K184" s="9"/>
      <c r="L184" s="9"/>
      <c r="M184" s="3" t="str">
        <f t="shared" si="5"/>
        <v/>
      </c>
    </row>
    <row r="185" spans="1:13">
      <c r="A185" s="9"/>
      <c r="B185" s="15"/>
      <c r="C185" s="9"/>
      <c r="D185" s="9"/>
      <c r="E185" s="9"/>
      <c r="F185" s="11"/>
      <c r="G185" s="9"/>
      <c r="H185" s="9"/>
      <c r="I185" s="9"/>
      <c r="J185" s="9"/>
      <c r="K185" s="9"/>
      <c r="L185" s="9"/>
      <c r="M185" s="3" t="str">
        <f t="shared" si="5"/>
        <v/>
      </c>
    </row>
    <row r="186" spans="1:13">
      <c r="A186" s="9"/>
      <c r="B186" s="15"/>
      <c r="C186" s="9"/>
      <c r="D186" s="9"/>
      <c r="E186" s="9"/>
      <c r="F186" s="11"/>
      <c r="G186" s="9"/>
      <c r="H186" s="9"/>
      <c r="I186" s="9"/>
      <c r="J186" s="9"/>
      <c r="K186" s="9"/>
      <c r="L186" s="9"/>
      <c r="M186" s="3" t="str">
        <f t="shared" si="5"/>
        <v/>
      </c>
    </row>
    <row r="187" spans="1:13">
      <c r="A187" s="9"/>
      <c r="B187" s="15"/>
      <c r="C187" s="9"/>
      <c r="D187" s="9"/>
      <c r="E187" s="9"/>
      <c r="F187" s="11"/>
      <c r="G187" s="9"/>
      <c r="H187" s="9"/>
      <c r="I187" s="9"/>
      <c r="J187" s="9"/>
      <c r="K187" s="9"/>
      <c r="L187" s="9"/>
      <c r="M187" s="3" t="str">
        <f t="shared" si="5"/>
        <v/>
      </c>
    </row>
    <row r="188" spans="1:13">
      <c r="A188" s="9"/>
      <c r="B188" s="15"/>
      <c r="C188" s="9"/>
      <c r="D188" s="9"/>
      <c r="E188" s="9"/>
      <c r="F188" s="11"/>
      <c r="G188" s="9"/>
      <c r="H188" s="9"/>
      <c r="I188" s="9"/>
      <c r="J188" s="9"/>
      <c r="K188" s="9"/>
      <c r="L188" s="9"/>
      <c r="M188" s="3" t="str">
        <f t="shared" si="5"/>
        <v/>
      </c>
    </row>
    <row r="189" spans="1:13">
      <c r="A189" s="9"/>
      <c r="B189" s="15"/>
      <c r="C189" s="9"/>
      <c r="D189" s="9"/>
      <c r="E189" s="9"/>
      <c r="F189" s="11"/>
      <c r="G189" s="9"/>
      <c r="H189" s="9"/>
      <c r="I189" s="9"/>
      <c r="J189" s="9"/>
      <c r="K189" s="9"/>
      <c r="L189" s="9"/>
      <c r="M189" s="3" t="str">
        <f t="shared" si="5"/>
        <v/>
      </c>
    </row>
    <row r="190" spans="1:13">
      <c r="A190" s="9"/>
      <c r="B190" s="15"/>
      <c r="C190" s="9"/>
      <c r="D190" s="9"/>
      <c r="E190" s="9"/>
      <c r="F190" s="11"/>
      <c r="G190" s="9"/>
      <c r="H190" s="9"/>
      <c r="I190" s="9"/>
      <c r="J190" s="9"/>
      <c r="K190" s="9"/>
      <c r="L190" s="9"/>
      <c r="M190" s="3" t="str">
        <f t="shared" si="5"/>
        <v/>
      </c>
    </row>
    <row r="191" spans="1:13">
      <c r="A191" s="9"/>
      <c r="B191" s="15"/>
      <c r="C191" s="9"/>
      <c r="D191" s="9"/>
      <c r="E191" s="9"/>
      <c r="F191" s="11"/>
      <c r="G191" s="9"/>
      <c r="H191" s="9"/>
      <c r="I191" s="9"/>
      <c r="J191" s="9"/>
      <c r="K191" s="9"/>
      <c r="L191" s="9"/>
      <c r="M191" s="3" t="str">
        <f t="shared" si="5"/>
        <v/>
      </c>
    </row>
    <row r="192" spans="1:13">
      <c r="A192" s="9"/>
      <c r="B192" s="15"/>
      <c r="C192" s="9"/>
      <c r="D192" s="9"/>
      <c r="E192" s="9"/>
      <c r="F192" s="11"/>
      <c r="G192" s="9"/>
      <c r="H192" s="9"/>
      <c r="I192" s="9"/>
      <c r="J192" s="9"/>
      <c r="K192" s="9"/>
      <c r="L192" s="9"/>
      <c r="M192" s="3" t="str">
        <f t="shared" si="5"/>
        <v/>
      </c>
    </row>
    <row r="193" spans="1:13">
      <c r="A193" s="9"/>
      <c r="B193" s="15"/>
      <c r="C193" s="9"/>
      <c r="D193" s="9"/>
      <c r="E193" s="9"/>
      <c r="F193" s="11"/>
      <c r="G193" s="9"/>
      <c r="H193" s="9"/>
      <c r="I193" s="9"/>
      <c r="J193" s="9"/>
      <c r="K193" s="9"/>
      <c r="L193" s="9"/>
      <c r="M193" s="3" t="str">
        <f t="shared" si="5"/>
        <v/>
      </c>
    </row>
    <row r="194" spans="1:13">
      <c r="A194" s="9"/>
      <c r="B194" s="15"/>
      <c r="C194" s="9"/>
      <c r="D194" s="9"/>
      <c r="E194" s="9"/>
      <c r="F194" s="11"/>
      <c r="G194" s="9"/>
      <c r="H194" s="9"/>
      <c r="I194" s="9"/>
      <c r="J194" s="9"/>
      <c r="K194" s="9"/>
      <c r="L194" s="9"/>
      <c r="M194" s="3" t="str">
        <f t="shared" si="5"/>
        <v/>
      </c>
    </row>
    <row r="195" spans="1:13">
      <c r="A195" s="9"/>
      <c r="B195" s="15"/>
      <c r="C195" s="9"/>
      <c r="D195" s="9"/>
      <c r="E195" s="9"/>
      <c r="F195" s="11"/>
      <c r="G195" s="9"/>
      <c r="H195" s="9"/>
      <c r="I195" s="9"/>
      <c r="J195" s="9"/>
      <c r="K195" s="9"/>
      <c r="L195" s="9"/>
      <c r="M195" s="3" t="str">
        <f t="shared" si="5"/>
        <v/>
      </c>
    </row>
    <row r="196" spans="1:13">
      <c r="A196" s="9"/>
      <c r="B196" s="15"/>
      <c r="C196" s="9"/>
      <c r="D196" s="9"/>
      <c r="E196" s="9"/>
      <c r="F196" s="11"/>
      <c r="G196" s="9"/>
      <c r="H196" s="9"/>
      <c r="I196" s="9"/>
      <c r="J196" s="9"/>
      <c r="K196" s="9"/>
      <c r="L196" s="9"/>
      <c r="M196" s="3" t="str">
        <f t="shared" si="5"/>
        <v/>
      </c>
    </row>
    <row r="197" spans="1:13">
      <c r="A197" s="9"/>
      <c r="B197" s="15"/>
      <c r="C197" s="9"/>
      <c r="D197" s="9"/>
      <c r="E197" s="9"/>
      <c r="F197" s="11"/>
      <c r="G197" s="9"/>
      <c r="H197" s="9"/>
      <c r="I197" s="9"/>
      <c r="J197" s="9"/>
      <c r="K197" s="9"/>
      <c r="L197" s="9"/>
      <c r="M197" s="3" t="str">
        <f t="shared" ref="M197:M204" si="6">IF(A197="","",IF(OR(B197="",C197="",D197="",I197=""),"PENDÊNCIA","OK"))</f>
        <v/>
      </c>
    </row>
    <row r="198" spans="1:13">
      <c r="A198" s="9"/>
      <c r="B198" s="15"/>
      <c r="C198" s="9"/>
      <c r="D198" s="9"/>
      <c r="E198" s="9"/>
      <c r="F198" s="11"/>
      <c r="G198" s="9"/>
      <c r="H198" s="9"/>
      <c r="I198" s="9"/>
      <c r="J198" s="9"/>
      <c r="K198" s="9"/>
      <c r="L198" s="9"/>
      <c r="M198" s="3" t="str">
        <f t="shared" si="6"/>
        <v/>
      </c>
    </row>
    <row r="199" spans="1:13">
      <c r="A199" s="9"/>
      <c r="B199" s="15"/>
      <c r="C199" s="9"/>
      <c r="D199" s="9"/>
      <c r="E199" s="9"/>
      <c r="F199" s="11"/>
      <c r="G199" s="9"/>
      <c r="H199" s="9"/>
      <c r="I199" s="9"/>
      <c r="J199" s="9"/>
      <c r="K199" s="9"/>
      <c r="L199" s="9"/>
      <c r="M199" s="3" t="str">
        <f t="shared" si="6"/>
        <v/>
      </c>
    </row>
    <row r="200" spans="1:13">
      <c r="A200" s="9"/>
      <c r="B200" s="15"/>
      <c r="C200" s="9"/>
      <c r="D200" s="9"/>
      <c r="E200" s="9"/>
      <c r="F200" s="11"/>
      <c r="G200" s="9"/>
      <c r="H200" s="9"/>
      <c r="I200" s="9"/>
      <c r="J200" s="9"/>
      <c r="K200" s="9"/>
      <c r="L200" s="9"/>
      <c r="M200" s="3" t="str">
        <f t="shared" si="6"/>
        <v/>
      </c>
    </row>
    <row r="201" spans="1:13">
      <c r="A201" s="9"/>
      <c r="B201" s="15"/>
      <c r="C201" s="9"/>
      <c r="D201" s="9"/>
      <c r="E201" s="9"/>
      <c r="F201" s="11"/>
      <c r="G201" s="9"/>
      <c r="H201" s="9"/>
      <c r="I201" s="9"/>
      <c r="J201" s="9"/>
      <c r="K201" s="9"/>
      <c r="L201" s="9"/>
      <c r="M201" s="3" t="str">
        <f t="shared" si="6"/>
        <v/>
      </c>
    </row>
    <row r="202" spans="1:13">
      <c r="A202" s="9"/>
      <c r="B202" s="15"/>
      <c r="C202" s="9"/>
      <c r="D202" s="9"/>
      <c r="E202" s="9"/>
      <c r="F202" s="11"/>
      <c r="G202" s="9"/>
      <c r="H202" s="9"/>
      <c r="I202" s="9"/>
      <c r="J202" s="9"/>
      <c r="K202" s="9"/>
      <c r="L202" s="9"/>
      <c r="M202" s="3" t="str">
        <f t="shared" si="6"/>
        <v/>
      </c>
    </row>
    <row r="203" spans="1:13">
      <c r="A203" s="9"/>
      <c r="B203" s="15"/>
      <c r="C203" s="9"/>
      <c r="D203" s="9"/>
      <c r="E203" s="9"/>
      <c r="F203" s="11"/>
      <c r="G203" s="9"/>
      <c r="H203" s="9"/>
      <c r="I203" s="9"/>
      <c r="J203" s="9"/>
      <c r="K203" s="9"/>
      <c r="L203" s="9"/>
      <c r="M203" s="3" t="str">
        <f t="shared" si="6"/>
        <v/>
      </c>
    </row>
    <row r="204" spans="1:13">
      <c r="A204" s="9"/>
      <c r="B204" s="15"/>
      <c r="C204" s="9"/>
      <c r="D204" s="9"/>
      <c r="E204" s="9"/>
      <c r="F204" s="11"/>
      <c r="G204" s="9"/>
      <c r="H204" s="9"/>
      <c r="I204" s="9"/>
      <c r="J204" s="9"/>
      <c r="K204" s="9"/>
      <c r="L204" s="9"/>
      <c r="M204" s="3" t="str">
        <f t="shared" si="6"/>
        <v/>
      </c>
    </row>
  </sheetData>
  <mergeCells count="2">
    <mergeCell ref="A1:M1"/>
    <mergeCell ref="A2:M2"/>
  </mergeCells>
  <conditionalFormatting sqref="M5:M204">
    <cfRule type="expression" dxfId="3" priority="1">
      <formula>M5="PENDÊNCIA"</formula>
    </cfRule>
  </conditionalFormatting>
  <pageMargins left="0.7" right="0.7" top="0.75" bottom="0.75" header="0.3" footer="0.3"/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count="6">
        <x14:dataValidation type="list">
          <x14:formula1>
            <xm:f>COLABORADORES!$B$5:$B$44</xm:f>
          </x14:formula1>
          <xm:sqref>C5:C204</xm:sqref>
        </x14:dataValidation>
        <x14:dataValidation type="list">
          <x14:formula1>
            <xm:f>LISTAS!$I$4:$I$12</xm:f>
          </x14:formula1>
          <xm:sqref>D5:D204</xm:sqref>
        </x14:dataValidation>
        <x14:dataValidation type="list">
          <x14:formula1>
            <xm:f>LISTAS!$A$4:$A$12</xm:f>
          </x14:formula1>
          <xm:sqref>E5:E204</xm:sqref>
        </x14:dataValidation>
        <x14:dataValidation type="list">
          <x14:formula1>
            <xm:f>LISTAS!$K$4:$K$6</xm:f>
          </x14:formula1>
          <xm:sqref>G5:G204</xm:sqref>
        </x14:dataValidation>
        <x14:dataValidation type="list">
          <x14:formula1>
            <xm:f>COLABORADORES!$B$5:$B$44</xm:f>
          </x14:formula1>
          <xm:sqref>H5:H204</xm:sqref>
        </x14:dataValidation>
        <x14:dataValidation type="list">
          <x14:formula1>
            <xm:f>LISTAS!$J$4:$J$6</xm:f>
          </x14:formula1>
          <xm:sqref>I5:I204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"/>
  <sheetViews>
    <sheetView workbookViewId="0"/>
  </sheetViews>
  <sheetFormatPr defaultRowHeight="14.25"/>
  <cols>
    <col min="1" max="1" width="30" customWidth="1"/>
    <col min="2" max="2" width="26" customWidth="1"/>
    <col min="3" max="3" width="14" customWidth="1"/>
    <col min="4" max="6" width="16" customWidth="1"/>
  </cols>
  <sheetData>
    <row r="1" spans="1:6" ht="20.25">
      <c r="A1" s="29" t="s">
        <v>185</v>
      </c>
      <c r="B1" s="29"/>
      <c r="C1" s="29"/>
      <c r="D1" s="29"/>
      <c r="E1" s="29"/>
      <c r="F1" s="29"/>
    </row>
    <row r="3" spans="1:6" ht="15">
      <c r="A3" s="1" t="s">
        <v>186</v>
      </c>
      <c r="B3" s="1" t="s">
        <v>187</v>
      </c>
      <c r="C3" s="1" t="s">
        <v>63</v>
      </c>
    </row>
    <row r="4" spans="1:6">
      <c r="A4" s="3" t="s">
        <v>188</v>
      </c>
      <c r="B4" s="3">
        <f>COUNTIF(COLABORADORES!J5:J44,"DUPLICADO")</f>
        <v>0</v>
      </c>
      <c r="C4" s="3" t="str">
        <f>IF(B4=0,"OK","REVISAR")</f>
        <v>OK</v>
      </c>
    </row>
    <row r="5" spans="1:6">
      <c r="A5" s="3" t="s">
        <v>189</v>
      </c>
      <c r="B5" s="3">
        <f>COUNTIF(OCORRENCIAS!M5:M204,"PENDÊNCIA")</f>
        <v>0</v>
      </c>
      <c r="C5" s="3" t="str">
        <f>IF(B5=0,"OK","REVISAR")</f>
        <v>OK</v>
      </c>
    </row>
    <row r="6" spans="1:6">
      <c r="A6" s="3" t="s">
        <v>173</v>
      </c>
      <c r="B6" s="3">
        <f>COUNTIF(COLABORADORES!H5:H44,"Ativo")</f>
        <v>8</v>
      </c>
      <c r="C6" s="3" t="s">
        <v>190</v>
      </c>
    </row>
    <row r="7" spans="1:6">
      <c r="A7" s="3" t="s">
        <v>191</v>
      </c>
      <c r="B7" s="3">
        <f>COUNTIFS(OCORRENCIAS!B5:B204,"&gt;="&amp;ESCALA_MENSAL!B2,OCORRENCIAS!B5:B204,"&lt;="&amp;EOMONTH(ESCALA_MENSAL!B2,0),OCORRENCIAS!I5:I204,"Aberta")</f>
        <v>1</v>
      </c>
      <c r="C7" s="3" t="s">
        <v>190</v>
      </c>
    </row>
    <row r="8" spans="1:6">
      <c r="A8" s="3" t="s">
        <v>181</v>
      </c>
      <c r="B8" s="3">
        <f>COUNTIFS(DASHBOARD!B22:AF22,"&lt;&gt;",DASHBOARD!B23:AF23,"&lt;"&amp;LISTAS!$Q$4)</f>
        <v>5</v>
      </c>
      <c r="C8" s="3" t="s">
        <v>190</v>
      </c>
    </row>
    <row r="9" spans="1:6" ht="15">
      <c r="A9" s="39" t="s">
        <v>192</v>
      </c>
      <c r="B9" s="39"/>
      <c r="C9" s="39"/>
      <c r="D9" s="39"/>
      <c r="E9" s="39"/>
      <c r="F9" s="39"/>
    </row>
    <row r="10" spans="1:6">
      <c r="A10" t="s">
        <v>7</v>
      </c>
      <c r="B10" s="42" t="s">
        <v>193</v>
      </c>
      <c r="C10" s="42"/>
      <c r="D10" s="42"/>
      <c r="E10" s="42"/>
      <c r="F10" s="42"/>
    </row>
    <row r="11" spans="1:6">
      <c r="A11" t="s">
        <v>12</v>
      </c>
      <c r="B11" s="42" t="s">
        <v>194</v>
      </c>
      <c r="C11" s="42"/>
      <c r="D11" s="42"/>
      <c r="E11" s="42"/>
      <c r="F11" s="42"/>
    </row>
    <row r="12" spans="1:6">
      <c r="A12" t="s">
        <v>17</v>
      </c>
      <c r="B12" s="42" t="s">
        <v>195</v>
      </c>
      <c r="C12" s="42"/>
      <c r="D12" s="42"/>
      <c r="E12" s="42"/>
      <c r="F12" s="42"/>
    </row>
    <row r="13" spans="1:6">
      <c r="A13" t="s">
        <v>22</v>
      </c>
      <c r="B13" s="42" t="s">
        <v>196</v>
      </c>
      <c r="C13" s="42"/>
      <c r="D13" s="42"/>
      <c r="E13" s="42"/>
      <c r="F13" s="42"/>
    </row>
  </sheetData>
  <mergeCells count="6">
    <mergeCell ref="B13:F13"/>
    <mergeCell ref="A1:F1"/>
    <mergeCell ref="A9:F9"/>
    <mergeCell ref="B10:F10"/>
    <mergeCell ref="B11:F11"/>
    <mergeCell ref="B12:F12"/>
  </mergeCells>
  <conditionalFormatting sqref="C4:C5">
    <cfRule type="expression" dxfId="1" priority="1">
      <formula>C4="REVISAR"</formula>
    </cfRule>
    <cfRule type="expression" dxfId="0" priority="2">
      <formula>C4="OK"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7</vt:i4>
      </vt:variant>
    </vt:vector>
  </HeadingPairs>
  <TitlesOfParts>
    <vt:vector size="7" baseType="lpstr">
      <vt:lpstr>DASHBOARD</vt:lpstr>
      <vt:lpstr>INICIO</vt:lpstr>
      <vt:lpstr>COLABORADORES</vt:lpstr>
      <vt:lpstr>LISTAS</vt:lpstr>
      <vt:lpstr>ESCALA_MENSAL</vt:lpstr>
      <vt:lpstr>OCORRENCIAS</vt:lpstr>
      <vt:lpstr>AUDITORIA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José Jeferson</cp:lastModifiedBy>
  <dcterms:modified xsi:type="dcterms:W3CDTF">2026-08-11T21:35:08Z</dcterms:modified>
</cp:coreProperties>
</file>