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4" r:id="rId1"/>
    <sheet name="INICIO" sheetId="1" r:id="rId2"/>
    <sheet name="METAS" sheetId="2" r:id="rId3"/>
    <sheet name="APORTES" sheetId="3" r:id="rId4"/>
    <sheet name="CONFIG" sheetId="5" r:id="rId5"/>
    <sheet name="AUDITORIA" sheetId="6" r:id="rId6"/>
  </sheets>
  <calcPr calcId="152511"/>
  <fileRecoveryPr repairLoad="1"/>
</workbook>
</file>

<file path=xl/calcChain.xml><?xml version="1.0" encoding="utf-8"?>
<calcChain xmlns="http://schemas.openxmlformats.org/spreadsheetml/2006/main">
  <c r="B9" i="6" l="1"/>
  <c r="C9" i="6" s="1"/>
  <c r="B7" i="6"/>
  <c r="C7" i="6" s="1"/>
  <c r="B6" i="6"/>
  <c r="C6" i="6" s="1"/>
  <c r="C5" i="6"/>
  <c r="B5" i="6"/>
  <c r="F21" i="4"/>
  <c r="E21" i="4"/>
  <c r="D21" i="4"/>
  <c r="C21" i="4"/>
  <c r="B21" i="4"/>
  <c r="A21" i="4"/>
  <c r="F20" i="4"/>
  <c r="E20" i="4"/>
  <c r="D20" i="4"/>
  <c r="C20" i="4"/>
  <c r="B20" i="4"/>
  <c r="A20" i="4"/>
  <c r="F19" i="4"/>
  <c r="E19" i="4"/>
  <c r="D19" i="4"/>
  <c r="C19" i="4"/>
  <c r="B19" i="4"/>
  <c r="A19" i="4"/>
  <c r="E18" i="4"/>
  <c r="B18" i="4"/>
  <c r="A18" i="4"/>
  <c r="E17" i="4"/>
  <c r="B17" i="4"/>
  <c r="A17" i="4"/>
  <c r="E16" i="4"/>
  <c r="B16" i="4"/>
  <c r="A16" i="4"/>
  <c r="E15" i="4"/>
  <c r="B15" i="4"/>
  <c r="A15" i="4"/>
  <c r="E14" i="4"/>
  <c r="B14" i="4"/>
  <c r="A14" i="4"/>
  <c r="C4" i="4"/>
  <c r="A4" i="4"/>
  <c r="F507" i="3"/>
  <c r="C507" i="3"/>
  <c r="F506" i="3"/>
  <c r="C506" i="3"/>
  <c r="F505" i="3"/>
  <c r="C505" i="3"/>
  <c r="F504" i="3"/>
  <c r="C504" i="3"/>
  <c r="F503" i="3"/>
  <c r="C503" i="3"/>
  <c r="F502" i="3"/>
  <c r="C502" i="3"/>
  <c r="F501" i="3"/>
  <c r="C501" i="3"/>
  <c r="F500" i="3"/>
  <c r="C500" i="3"/>
  <c r="F499" i="3"/>
  <c r="C499" i="3"/>
  <c r="F498" i="3"/>
  <c r="C498" i="3"/>
  <c r="F497" i="3"/>
  <c r="C497" i="3"/>
  <c r="F496" i="3"/>
  <c r="C496" i="3"/>
  <c r="F495" i="3"/>
  <c r="C495" i="3"/>
  <c r="F494" i="3"/>
  <c r="C494" i="3"/>
  <c r="F493" i="3"/>
  <c r="C493" i="3"/>
  <c r="F492" i="3"/>
  <c r="C492" i="3"/>
  <c r="F491" i="3"/>
  <c r="C491" i="3"/>
  <c r="F490" i="3"/>
  <c r="C490" i="3"/>
  <c r="F489" i="3"/>
  <c r="C489" i="3"/>
  <c r="F488" i="3"/>
  <c r="C488" i="3"/>
  <c r="F487" i="3"/>
  <c r="C487" i="3"/>
  <c r="F486" i="3"/>
  <c r="C486" i="3"/>
  <c r="F485" i="3"/>
  <c r="C485" i="3"/>
  <c r="F484" i="3"/>
  <c r="C484" i="3"/>
  <c r="F483" i="3"/>
  <c r="C483" i="3"/>
  <c r="F482" i="3"/>
  <c r="C482" i="3"/>
  <c r="F481" i="3"/>
  <c r="C481" i="3"/>
  <c r="F480" i="3"/>
  <c r="C480" i="3"/>
  <c r="F479" i="3"/>
  <c r="C479" i="3"/>
  <c r="F478" i="3"/>
  <c r="C478" i="3"/>
  <c r="F477" i="3"/>
  <c r="C477" i="3"/>
  <c r="F476" i="3"/>
  <c r="C476" i="3"/>
  <c r="F475" i="3"/>
  <c r="C475" i="3"/>
  <c r="F474" i="3"/>
  <c r="C474" i="3"/>
  <c r="F473" i="3"/>
  <c r="C473" i="3"/>
  <c r="F472" i="3"/>
  <c r="C472" i="3"/>
  <c r="F471" i="3"/>
  <c r="C471" i="3"/>
  <c r="F470" i="3"/>
  <c r="C470" i="3"/>
  <c r="F469" i="3"/>
  <c r="C469" i="3"/>
  <c r="F468" i="3"/>
  <c r="C468" i="3"/>
  <c r="F467" i="3"/>
  <c r="C467" i="3"/>
  <c r="F466" i="3"/>
  <c r="C466" i="3"/>
  <c r="F465" i="3"/>
  <c r="C465" i="3"/>
  <c r="F464" i="3"/>
  <c r="C464" i="3"/>
  <c r="F463" i="3"/>
  <c r="C463" i="3"/>
  <c r="F462" i="3"/>
  <c r="C462" i="3"/>
  <c r="F461" i="3"/>
  <c r="C461" i="3"/>
  <c r="F460" i="3"/>
  <c r="C460" i="3"/>
  <c r="F459" i="3"/>
  <c r="C459" i="3"/>
  <c r="F458" i="3"/>
  <c r="C458" i="3"/>
  <c r="F457" i="3"/>
  <c r="C457" i="3"/>
  <c r="F456" i="3"/>
  <c r="C456" i="3"/>
  <c r="F455" i="3"/>
  <c r="C455" i="3"/>
  <c r="F454" i="3"/>
  <c r="C454" i="3"/>
  <c r="F453" i="3"/>
  <c r="C453" i="3"/>
  <c r="F452" i="3"/>
  <c r="C452" i="3"/>
  <c r="F451" i="3"/>
  <c r="C451" i="3"/>
  <c r="F450" i="3"/>
  <c r="C450" i="3"/>
  <c r="F449" i="3"/>
  <c r="C449" i="3"/>
  <c r="F448" i="3"/>
  <c r="C448" i="3"/>
  <c r="F447" i="3"/>
  <c r="C447" i="3"/>
  <c r="F446" i="3"/>
  <c r="C446" i="3"/>
  <c r="F445" i="3"/>
  <c r="C445" i="3"/>
  <c r="F444" i="3"/>
  <c r="C444" i="3"/>
  <c r="F443" i="3"/>
  <c r="C443" i="3"/>
  <c r="F442" i="3"/>
  <c r="C442" i="3"/>
  <c r="F441" i="3"/>
  <c r="C441" i="3"/>
  <c r="F440" i="3"/>
  <c r="C440" i="3"/>
  <c r="F439" i="3"/>
  <c r="C439" i="3"/>
  <c r="F438" i="3"/>
  <c r="C438" i="3"/>
  <c r="F437" i="3"/>
  <c r="C437" i="3"/>
  <c r="F436" i="3"/>
  <c r="C436" i="3"/>
  <c r="F435" i="3"/>
  <c r="C435" i="3"/>
  <c r="F434" i="3"/>
  <c r="C434" i="3"/>
  <c r="F433" i="3"/>
  <c r="C433" i="3"/>
  <c r="F432" i="3"/>
  <c r="C432" i="3"/>
  <c r="F431" i="3"/>
  <c r="C431" i="3"/>
  <c r="F430" i="3"/>
  <c r="C430" i="3"/>
  <c r="F429" i="3"/>
  <c r="C429" i="3"/>
  <c r="F428" i="3"/>
  <c r="C428" i="3"/>
  <c r="F427" i="3"/>
  <c r="C427" i="3"/>
  <c r="F426" i="3"/>
  <c r="C426" i="3"/>
  <c r="F425" i="3"/>
  <c r="C425" i="3"/>
  <c r="F424" i="3"/>
  <c r="C424" i="3"/>
  <c r="F423" i="3"/>
  <c r="C423" i="3"/>
  <c r="F422" i="3"/>
  <c r="C422" i="3"/>
  <c r="F421" i="3"/>
  <c r="C421" i="3"/>
  <c r="F420" i="3"/>
  <c r="C420" i="3"/>
  <c r="F419" i="3"/>
  <c r="C419" i="3"/>
  <c r="F418" i="3"/>
  <c r="C418" i="3"/>
  <c r="F417" i="3"/>
  <c r="C417" i="3"/>
  <c r="F416" i="3"/>
  <c r="C416" i="3"/>
  <c r="F415" i="3"/>
  <c r="C415" i="3"/>
  <c r="F414" i="3"/>
  <c r="C414" i="3"/>
  <c r="F413" i="3"/>
  <c r="C413" i="3"/>
  <c r="F412" i="3"/>
  <c r="C412" i="3"/>
  <c r="F411" i="3"/>
  <c r="C411" i="3"/>
  <c r="F410" i="3"/>
  <c r="C410" i="3"/>
  <c r="F409" i="3"/>
  <c r="C409" i="3"/>
  <c r="F408" i="3"/>
  <c r="C408" i="3"/>
  <c r="F407" i="3"/>
  <c r="C407" i="3"/>
  <c r="F406" i="3"/>
  <c r="C406" i="3"/>
  <c r="F405" i="3"/>
  <c r="C405" i="3"/>
  <c r="F404" i="3"/>
  <c r="C404" i="3"/>
  <c r="F403" i="3"/>
  <c r="C403" i="3"/>
  <c r="F402" i="3"/>
  <c r="C402" i="3"/>
  <c r="F401" i="3"/>
  <c r="C401" i="3"/>
  <c r="F400" i="3"/>
  <c r="C400" i="3"/>
  <c r="F399" i="3"/>
  <c r="C399" i="3"/>
  <c r="F398" i="3"/>
  <c r="C398" i="3"/>
  <c r="F397" i="3"/>
  <c r="C397" i="3"/>
  <c r="F396" i="3"/>
  <c r="C396" i="3"/>
  <c r="F395" i="3"/>
  <c r="C395" i="3"/>
  <c r="F394" i="3"/>
  <c r="C394" i="3"/>
  <c r="F393" i="3"/>
  <c r="C393" i="3"/>
  <c r="F392" i="3"/>
  <c r="C392" i="3"/>
  <c r="F391" i="3"/>
  <c r="C391" i="3"/>
  <c r="F390" i="3"/>
  <c r="C390" i="3"/>
  <c r="F389" i="3"/>
  <c r="C389" i="3"/>
  <c r="F388" i="3"/>
  <c r="C388" i="3"/>
  <c r="F387" i="3"/>
  <c r="C387" i="3"/>
  <c r="F386" i="3"/>
  <c r="C386" i="3"/>
  <c r="F385" i="3"/>
  <c r="C385" i="3"/>
  <c r="F384" i="3"/>
  <c r="C384" i="3"/>
  <c r="F383" i="3"/>
  <c r="C383" i="3"/>
  <c r="F382" i="3"/>
  <c r="C382" i="3"/>
  <c r="F381" i="3"/>
  <c r="C381" i="3"/>
  <c r="F380" i="3"/>
  <c r="C380" i="3"/>
  <c r="F379" i="3"/>
  <c r="C379" i="3"/>
  <c r="F378" i="3"/>
  <c r="C378" i="3"/>
  <c r="F377" i="3"/>
  <c r="C377" i="3"/>
  <c r="F376" i="3"/>
  <c r="C376" i="3"/>
  <c r="F375" i="3"/>
  <c r="C375" i="3"/>
  <c r="F374" i="3"/>
  <c r="C374" i="3"/>
  <c r="F373" i="3"/>
  <c r="C373" i="3"/>
  <c r="F372" i="3"/>
  <c r="C372" i="3"/>
  <c r="F371" i="3"/>
  <c r="C371" i="3"/>
  <c r="F370" i="3"/>
  <c r="C370" i="3"/>
  <c r="F369" i="3"/>
  <c r="C369" i="3"/>
  <c r="F368" i="3"/>
  <c r="C368" i="3"/>
  <c r="F367" i="3"/>
  <c r="C367" i="3"/>
  <c r="F366" i="3"/>
  <c r="C366" i="3"/>
  <c r="F365" i="3"/>
  <c r="C365" i="3"/>
  <c r="F364" i="3"/>
  <c r="C364" i="3"/>
  <c r="F363" i="3"/>
  <c r="C363" i="3"/>
  <c r="F362" i="3"/>
  <c r="C362" i="3"/>
  <c r="F361" i="3"/>
  <c r="C361" i="3"/>
  <c r="F360" i="3"/>
  <c r="C360" i="3"/>
  <c r="F359" i="3"/>
  <c r="C359" i="3"/>
  <c r="F358" i="3"/>
  <c r="C358" i="3"/>
  <c r="F357" i="3"/>
  <c r="C357" i="3"/>
  <c r="F356" i="3"/>
  <c r="C356" i="3"/>
  <c r="F355" i="3"/>
  <c r="C355" i="3"/>
  <c r="F354" i="3"/>
  <c r="C354" i="3"/>
  <c r="F353" i="3"/>
  <c r="C353" i="3"/>
  <c r="F352" i="3"/>
  <c r="C352" i="3"/>
  <c r="F351" i="3"/>
  <c r="C351" i="3"/>
  <c r="F350" i="3"/>
  <c r="C350" i="3"/>
  <c r="F349" i="3"/>
  <c r="C349" i="3"/>
  <c r="F348" i="3"/>
  <c r="C348" i="3"/>
  <c r="F347" i="3"/>
  <c r="C347" i="3"/>
  <c r="F346" i="3"/>
  <c r="C346" i="3"/>
  <c r="F345" i="3"/>
  <c r="C345" i="3"/>
  <c r="F344" i="3"/>
  <c r="C344" i="3"/>
  <c r="F343" i="3"/>
  <c r="C343" i="3"/>
  <c r="F342" i="3"/>
  <c r="C342" i="3"/>
  <c r="F341" i="3"/>
  <c r="C341" i="3"/>
  <c r="F340" i="3"/>
  <c r="C340" i="3"/>
  <c r="F339" i="3"/>
  <c r="C339" i="3"/>
  <c r="F338" i="3"/>
  <c r="C338" i="3"/>
  <c r="F337" i="3"/>
  <c r="C337" i="3"/>
  <c r="F336" i="3"/>
  <c r="C336" i="3"/>
  <c r="F335" i="3"/>
  <c r="C335" i="3"/>
  <c r="F334" i="3"/>
  <c r="C334" i="3"/>
  <c r="F333" i="3"/>
  <c r="C333" i="3"/>
  <c r="F332" i="3"/>
  <c r="C332" i="3"/>
  <c r="F331" i="3"/>
  <c r="C331" i="3"/>
  <c r="F330" i="3"/>
  <c r="C330" i="3"/>
  <c r="F329" i="3"/>
  <c r="C329" i="3"/>
  <c r="F328" i="3"/>
  <c r="C328" i="3"/>
  <c r="F327" i="3"/>
  <c r="C327" i="3"/>
  <c r="F326" i="3"/>
  <c r="C326" i="3"/>
  <c r="F325" i="3"/>
  <c r="C325" i="3"/>
  <c r="F324" i="3"/>
  <c r="C324" i="3"/>
  <c r="F323" i="3"/>
  <c r="C323" i="3"/>
  <c r="F322" i="3"/>
  <c r="C322" i="3"/>
  <c r="F321" i="3"/>
  <c r="C321" i="3"/>
  <c r="F320" i="3"/>
  <c r="C320" i="3"/>
  <c r="F319" i="3"/>
  <c r="C319" i="3"/>
  <c r="F318" i="3"/>
  <c r="C318" i="3"/>
  <c r="F317" i="3"/>
  <c r="C317" i="3"/>
  <c r="F316" i="3"/>
  <c r="C316" i="3"/>
  <c r="F315" i="3"/>
  <c r="C315" i="3"/>
  <c r="F314" i="3"/>
  <c r="C314" i="3"/>
  <c r="F313" i="3"/>
  <c r="C313" i="3"/>
  <c r="F312" i="3"/>
  <c r="C312" i="3"/>
  <c r="F311" i="3"/>
  <c r="C311" i="3"/>
  <c r="F310" i="3"/>
  <c r="C310" i="3"/>
  <c r="F309" i="3"/>
  <c r="C309" i="3"/>
  <c r="F308" i="3"/>
  <c r="C308" i="3"/>
  <c r="F307" i="3"/>
  <c r="C307" i="3"/>
  <c r="F306" i="3"/>
  <c r="C306" i="3"/>
  <c r="F305" i="3"/>
  <c r="C305" i="3"/>
  <c r="F304" i="3"/>
  <c r="C304" i="3"/>
  <c r="F303" i="3"/>
  <c r="C303" i="3"/>
  <c r="F302" i="3"/>
  <c r="C302" i="3"/>
  <c r="F301" i="3"/>
  <c r="C301" i="3"/>
  <c r="F300" i="3"/>
  <c r="C300" i="3"/>
  <c r="F299" i="3"/>
  <c r="C299" i="3"/>
  <c r="F298" i="3"/>
  <c r="C298" i="3"/>
  <c r="F297" i="3"/>
  <c r="C297" i="3"/>
  <c r="F296" i="3"/>
  <c r="C296" i="3"/>
  <c r="F295" i="3"/>
  <c r="C295" i="3"/>
  <c r="F294" i="3"/>
  <c r="C294" i="3"/>
  <c r="F293" i="3"/>
  <c r="C293" i="3"/>
  <c r="F292" i="3"/>
  <c r="C292" i="3"/>
  <c r="F291" i="3"/>
  <c r="C291" i="3"/>
  <c r="F290" i="3"/>
  <c r="C290" i="3"/>
  <c r="F289" i="3"/>
  <c r="C289" i="3"/>
  <c r="F288" i="3"/>
  <c r="C288" i="3"/>
  <c r="F287" i="3"/>
  <c r="C287" i="3"/>
  <c r="F286" i="3"/>
  <c r="C286" i="3"/>
  <c r="F285" i="3"/>
  <c r="C285" i="3"/>
  <c r="F284" i="3"/>
  <c r="C284" i="3"/>
  <c r="F283" i="3"/>
  <c r="C283" i="3"/>
  <c r="F282" i="3"/>
  <c r="C282" i="3"/>
  <c r="F281" i="3"/>
  <c r="C281" i="3"/>
  <c r="F280" i="3"/>
  <c r="C280" i="3"/>
  <c r="F279" i="3"/>
  <c r="C279" i="3"/>
  <c r="F278" i="3"/>
  <c r="C278" i="3"/>
  <c r="F277" i="3"/>
  <c r="C277" i="3"/>
  <c r="F276" i="3"/>
  <c r="C276" i="3"/>
  <c r="F275" i="3"/>
  <c r="C275" i="3"/>
  <c r="F274" i="3"/>
  <c r="C274" i="3"/>
  <c r="F273" i="3"/>
  <c r="C273" i="3"/>
  <c r="F272" i="3"/>
  <c r="C272" i="3"/>
  <c r="F271" i="3"/>
  <c r="C271" i="3"/>
  <c r="F270" i="3"/>
  <c r="C270" i="3"/>
  <c r="F269" i="3"/>
  <c r="C269" i="3"/>
  <c r="F268" i="3"/>
  <c r="C268" i="3"/>
  <c r="F267" i="3"/>
  <c r="C267" i="3"/>
  <c r="F266" i="3"/>
  <c r="C266" i="3"/>
  <c r="F265" i="3"/>
  <c r="C265" i="3"/>
  <c r="F264" i="3"/>
  <c r="C264" i="3"/>
  <c r="F263" i="3"/>
  <c r="C263" i="3"/>
  <c r="F262" i="3"/>
  <c r="C262" i="3"/>
  <c r="F261" i="3"/>
  <c r="C261" i="3"/>
  <c r="F260" i="3"/>
  <c r="C260" i="3"/>
  <c r="F259" i="3"/>
  <c r="C259" i="3"/>
  <c r="F258" i="3"/>
  <c r="C258" i="3"/>
  <c r="F257" i="3"/>
  <c r="C257" i="3"/>
  <c r="F256" i="3"/>
  <c r="C256" i="3"/>
  <c r="F255" i="3"/>
  <c r="C255" i="3"/>
  <c r="F254" i="3"/>
  <c r="C254" i="3"/>
  <c r="F253" i="3"/>
  <c r="C253" i="3"/>
  <c r="F252" i="3"/>
  <c r="C252" i="3"/>
  <c r="F251" i="3"/>
  <c r="C251" i="3"/>
  <c r="F250" i="3"/>
  <c r="C250" i="3"/>
  <c r="F249" i="3"/>
  <c r="C249" i="3"/>
  <c r="F248" i="3"/>
  <c r="C248" i="3"/>
  <c r="F247" i="3"/>
  <c r="C247" i="3"/>
  <c r="F246" i="3"/>
  <c r="C246" i="3"/>
  <c r="F245" i="3"/>
  <c r="C245" i="3"/>
  <c r="F244" i="3"/>
  <c r="C244" i="3"/>
  <c r="F243" i="3"/>
  <c r="C243" i="3"/>
  <c r="F242" i="3"/>
  <c r="C242" i="3"/>
  <c r="F241" i="3"/>
  <c r="C241" i="3"/>
  <c r="F240" i="3"/>
  <c r="C240" i="3"/>
  <c r="F239" i="3"/>
  <c r="C239" i="3"/>
  <c r="F238" i="3"/>
  <c r="C238" i="3"/>
  <c r="F237" i="3"/>
  <c r="C237" i="3"/>
  <c r="F236" i="3"/>
  <c r="C236" i="3"/>
  <c r="F235" i="3"/>
  <c r="C235" i="3"/>
  <c r="F234" i="3"/>
  <c r="C234" i="3"/>
  <c r="F233" i="3"/>
  <c r="C233" i="3"/>
  <c r="F232" i="3"/>
  <c r="C232" i="3"/>
  <c r="F231" i="3"/>
  <c r="C231" i="3"/>
  <c r="F230" i="3"/>
  <c r="C230" i="3"/>
  <c r="F229" i="3"/>
  <c r="C229" i="3"/>
  <c r="F228" i="3"/>
  <c r="C228" i="3"/>
  <c r="F227" i="3"/>
  <c r="C227" i="3"/>
  <c r="F226" i="3"/>
  <c r="C226" i="3"/>
  <c r="F225" i="3"/>
  <c r="C225" i="3"/>
  <c r="F224" i="3"/>
  <c r="C224" i="3"/>
  <c r="F223" i="3"/>
  <c r="C223" i="3"/>
  <c r="F222" i="3"/>
  <c r="C222" i="3"/>
  <c r="F221" i="3"/>
  <c r="C221" i="3"/>
  <c r="F220" i="3"/>
  <c r="C220" i="3"/>
  <c r="F219" i="3"/>
  <c r="C219" i="3"/>
  <c r="F218" i="3"/>
  <c r="C218" i="3"/>
  <c r="F217" i="3"/>
  <c r="C217" i="3"/>
  <c r="F216" i="3"/>
  <c r="C216" i="3"/>
  <c r="F215" i="3"/>
  <c r="C215" i="3"/>
  <c r="F214" i="3"/>
  <c r="C214" i="3"/>
  <c r="F213" i="3"/>
  <c r="C213" i="3"/>
  <c r="F212" i="3"/>
  <c r="C212" i="3"/>
  <c r="F211" i="3"/>
  <c r="C211" i="3"/>
  <c r="F210" i="3"/>
  <c r="C210" i="3"/>
  <c r="F209" i="3"/>
  <c r="C209" i="3"/>
  <c r="F208" i="3"/>
  <c r="C208" i="3"/>
  <c r="F207" i="3"/>
  <c r="C207" i="3"/>
  <c r="F206" i="3"/>
  <c r="C206" i="3"/>
  <c r="F205" i="3"/>
  <c r="C205" i="3"/>
  <c r="F204" i="3"/>
  <c r="C204" i="3"/>
  <c r="F203" i="3"/>
  <c r="C203" i="3"/>
  <c r="F202" i="3"/>
  <c r="C202" i="3"/>
  <c r="F201" i="3"/>
  <c r="C201" i="3"/>
  <c r="F200" i="3"/>
  <c r="C200" i="3"/>
  <c r="F199" i="3"/>
  <c r="C199" i="3"/>
  <c r="F198" i="3"/>
  <c r="C198" i="3"/>
  <c r="F197" i="3"/>
  <c r="C197" i="3"/>
  <c r="F196" i="3"/>
  <c r="C196" i="3"/>
  <c r="F195" i="3"/>
  <c r="C195" i="3"/>
  <c r="F194" i="3"/>
  <c r="C194" i="3"/>
  <c r="F193" i="3"/>
  <c r="C193" i="3"/>
  <c r="F192" i="3"/>
  <c r="C192" i="3"/>
  <c r="F191" i="3"/>
  <c r="C191" i="3"/>
  <c r="F190" i="3"/>
  <c r="C190" i="3"/>
  <c r="F189" i="3"/>
  <c r="C189" i="3"/>
  <c r="F188" i="3"/>
  <c r="C188" i="3"/>
  <c r="F187" i="3"/>
  <c r="C187" i="3"/>
  <c r="F186" i="3"/>
  <c r="C186" i="3"/>
  <c r="F185" i="3"/>
  <c r="C185" i="3"/>
  <c r="F184" i="3"/>
  <c r="C184" i="3"/>
  <c r="F183" i="3"/>
  <c r="C183" i="3"/>
  <c r="F182" i="3"/>
  <c r="C182" i="3"/>
  <c r="F181" i="3"/>
  <c r="C181" i="3"/>
  <c r="F180" i="3"/>
  <c r="C180" i="3"/>
  <c r="F179" i="3"/>
  <c r="C179" i="3"/>
  <c r="F178" i="3"/>
  <c r="C178" i="3"/>
  <c r="F177" i="3"/>
  <c r="C177" i="3"/>
  <c r="F176" i="3"/>
  <c r="C176" i="3"/>
  <c r="F175" i="3"/>
  <c r="C175" i="3"/>
  <c r="F174" i="3"/>
  <c r="C174" i="3"/>
  <c r="F173" i="3"/>
  <c r="C173" i="3"/>
  <c r="F172" i="3"/>
  <c r="C172" i="3"/>
  <c r="F171" i="3"/>
  <c r="C171" i="3"/>
  <c r="F170" i="3"/>
  <c r="C170" i="3"/>
  <c r="F169" i="3"/>
  <c r="C169" i="3"/>
  <c r="F168" i="3"/>
  <c r="C168" i="3"/>
  <c r="F167" i="3"/>
  <c r="C167" i="3"/>
  <c r="F166" i="3"/>
  <c r="C166" i="3"/>
  <c r="F165" i="3"/>
  <c r="C165" i="3"/>
  <c r="F164" i="3"/>
  <c r="C164" i="3"/>
  <c r="F163" i="3"/>
  <c r="C163" i="3"/>
  <c r="F162" i="3"/>
  <c r="C162" i="3"/>
  <c r="F161" i="3"/>
  <c r="C161" i="3"/>
  <c r="F160" i="3"/>
  <c r="C160" i="3"/>
  <c r="F159" i="3"/>
  <c r="C159" i="3"/>
  <c r="F158" i="3"/>
  <c r="C158" i="3"/>
  <c r="F157" i="3"/>
  <c r="C157" i="3"/>
  <c r="F156" i="3"/>
  <c r="C156" i="3"/>
  <c r="F155" i="3"/>
  <c r="C155" i="3"/>
  <c r="F154" i="3"/>
  <c r="C154" i="3"/>
  <c r="F153" i="3"/>
  <c r="C153" i="3"/>
  <c r="F152" i="3"/>
  <c r="C152" i="3"/>
  <c r="F151" i="3"/>
  <c r="C151" i="3"/>
  <c r="F150" i="3"/>
  <c r="C150" i="3"/>
  <c r="F149" i="3"/>
  <c r="C149" i="3"/>
  <c r="F148" i="3"/>
  <c r="C148" i="3"/>
  <c r="F147" i="3"/>
  <c r="C147" i="3"/>
  <c r="F146" i="3"/>
  <c r="C146" i="3"/>
  <c r="F145" i="3"/>
  <c r="C145" i="3"/>
  <c r="F144" i="3"/>
  <c r="C144" i="3"/>
  <c r="F143" i="3"/>
  <c r="C143" i="3"/>
  <c r="F142" i="3"/>
  <c r="C142" i="3"/>
  <c r="F141" i="3"/>
  <c r="C141" i="3"/>
  <c r="F140" i="3"/>
  <c r="C140" i="3"/>
  <c r="F139" i="3"/>
  <c r="C139" i="3"/>
  <c r="F138" i="3"/>
  <c r="C138" i="3"/>
  <c r="F137" i="3"/>
  <c r="C137" i="3"/>
  <c r="F136" i="3"/>
  <c r="C136" i="3"/>
  <c r="F135" i="3"/>
  <c r="C135" i="3"/>
  <c r="F134" i="3"/>
  <c r="C134" i="3"/>
  <c r="F133" i="3"/>
  <c r="C133" i="3"/>
  <c r="F132" i="3"/>
  <c r="C132" i="3"/>
  <c r="F131" i="3"/>
  <c r="C131" i="3"/>
  <c r="F130" i="3"/>
  <c r="C130" i="3"/>
  <c r="F129" i="3"/>
  <c r="C129" i="3"/>
  <c r="F128" i="3"/>
  <c r="C128" i="3"/>
  <c r="F127" i="3"/>
  <c r="C127" i="3"/>
  <c r="F126" i="3"/>
  <c r="C126" i="3"/>
  <c r="F125" i="3"/>
  <c r="C125" i="3"/>
  <c r="F124" i="3"/>
  <c r="C124" i="3"/>
  <c r="F123" i="3"/>
  <c r="C123" i="3"/>
  <c r="F122" i="3"/>
  <c r="C122" i="3"/>
  <c r="F121" i="3"/>
  <c r="C121" i="3"/>
  <c r="F120" i="3"/>
  <c r="C120" i="3"/>
  <c r="F119" i="3"/>
  <c r="C119" i="3"/>
  <c r="F118" i="3"/>
  <c r="C118" i="3"/>
  <c r="F117" i="3"/>
  <c r="C117" i="3"/>
  <c r="F116" i="3"/>
  <c r="C116" i="3"/>
  <c r="F115" i="3"/>
  <c r="C115" i="3"/>
  <c r="F114" i="3"/>
  <c r="C114" i="3"/>
  <c r="F113" i="3"/>
  <c r="C113" i="3"/>
  <c r="F112" i="3"/>
  <c r="C112" i="3"/>
  <c r="F111" i="3"/>
  <c r="C111" i="3"/>
  <c r="F110" i="3"/>
  <c r="C110" i="3"/>
  <c r="F109" i="3"/>
  <c r="C109" i="3"/>
  <c r="F108" i="3"/>
  <c r="C108" i="3"/>
  <c r="F107" i="3"/>
  <c r="C107" i="3"/>
  <c r="F106" i="3"/>
  <c r="C106" i="3"/>
  <c r="F105" i="3"/>
  <c r="C105" i="3"/>
  <c r="F104" i="3"/>
  <c r="C104" i="3"/>
  <c r="F103" i="3"/>
  <c r="C103" i="3"/>
  <c r="F102" i="3"/>
  <c r="C102" i="3"/>
  <c r="F101" i="3"/>
  <c r="C101" i="3"/>
  <c r="F100" i="3"/>
  <c r="C100" i="3"/>
  <c r="F99" i="3"/>
  <c r="C99" i="3"/>
  <c r="F98" i="3"/>
  <c r="C98" i="3"/>
  <c r="F97" i="3"/>
  <c r="C97" i="3"/>
  <c r="F96" i="3"/>
  <c r="C96" i="3"/>
  <c r="F95" i="3"/>
  <c r="C95" i="3"/>
  <c r="F94" i="3"/>
  <c r="C94" i="3"/>
  <c r="F93" i="3"/>
  <c r="C93" i="3"/>
  <c r="F92" i="3"/>
  <c r="C92" i="3"/>
  <c r="F91" i="3"/>
  <c r="C91" i="3"/>
  <c r="F90" i="3"/>
  <c r="C90" i="3"/>
  <c r="F89" i="3"/>
  <c r="C89" i="3"/>
  <c r="F88" i="3"/>
  <c r="C88" i="3"/>
  <c r="F87" i="3"/>
  <c r="C87" i="3"/>
  <c r="F86" i="3"/>
  <c r="C86" i="3"/>
  <c r="F85" i="3"/>
  <c r="C85" i="3"/>
  <c r="F84" i="3"/>
  <c r="C84" i="3"/>
  <c r="F83" i="3"/>
  <c r="C83" i="3"/>
  <c r="F82" i="3"/>
  <c r="C82" i="3"/>
  <c r="F81" i="3"/>
  <c r="C81" i="3"/>
  <c r="F80" i="3"/>
  <c r="C80" i="3"/>
  <c r="F79" i="3"/>
  <c r="C79" i="3"/>
  <c r="F78" i="3"/>
  <c r="C78" i="3"/>
  <c r="F77" i="3"/>
  <c r="C77" i="3"/>
  <c r="F76" i="3"/>
  <c r="C76" i="3"/>
  <c r="F75" i="3"/>
  <c r="C75" i="3"/>
  <c r="F74" i="3"/>
  <c r="C74" i="3"/>
  <c r="F73" i="3"/>
  <c r="C73" i="3"/>
  <c r="F72" i="3"/>
  <c r="C72" i="3"/>
  <c r="F71" i="3"/>
  <c r="C71" i="3"/>
  <c r="F70" i="3"/>
  <c r="C70" i="3"/>
  <c r="F69" i="3"/>
  <c r="C69" i="3"/>
  <c r="F68" i="3"/>
  <c r="C68" i="3"/>
  <c r="F67" i="3"/>
  <c r="C67" i="3"/>
  <c r="F66" i="3"/>
  <c r="C66" i="3"/>
  <c r="F65" i="3"/>
  <c r="C65" i="3"/>
  <c r="F64" i="3"/>
  <c r="C64" i="3"/>
  <c r="F63" i="3"/>
  <c r="C63" i="3"/>
  <c r="F62" i="3"/>
  <c r="C62" i="3"/>
  <c r="F61" i="3"/>
  <c r="C61" i="3"/>
  <c r="F60" i="3"/>
  <c r="C60" i="3"/>
  <c r="F59" i="3"/>
  <c r="C59" i="3"/>
  <c r="F58" i="3"/>
  <c r="C58" i="3"/>
  <c r="F57" i="3"/>
  <c r="C57" i="3"/>
  <c r="F56" i="3"/>
  <c r="C56" i="3"/>
  <c r="F55" i="3"/>
  <c r="C55" i="3"/>
  <c r="F54" i="3"/>
  <c r="C54" i="3"/>
  <c r="F53" i="3"/>
  <c r="C53" i="3"/>
  <c r="F52" i="3"/>
  <c r="C52" i="3"/>
  <c r="F51" i="3"/>
  <c r="C51" i="3"/>
  <c r="F50" i="3"/>
  <c r="C50" i="3"/>
  <c r="F49" i="3"/>
  <c r="C49" i="3"/>
  <c r="F48" i="3"/>
  <c r="C48" i="3"/>
  <c r="F47" i="3"/>
  <c r="C47" i="3"/>
  <c r="F46" i="3"/>
  <c r="C46" i="3"/>
  <c r="F45" i="3"/>
  <c r="C45" i="3"/>
  <c r="F44" i="3"/>
  <c r="C44" i="3"/>
  <c r="F43" i="3"/>
  <c r="C43" i="3"/>
  <c r="F42" i="3"/>
  <c r="C42" i="3"/>
  <c r="F41" i="3"/>
  <c r="C41" i="3"/>
  <c r="F40" i="3"/>
  <c r="C40" i="3"/>
  <c r="F39" i="3"/>
  <c r="C39" i="3"/>
  <c r="F38" i="3"/>
  <c r="C38" i="3"/>
  <c r="F37" i="3"/>
  <c r="C37" i="3"/>
  <c r="F36" i="3"/>
  <c r="C36" i="3"/>
  <c r="F35" i="3"/>
  <c r="C35" i="3"/>
  <c r="F34" i="3"/>
  <c r="C34" i="3"/>
  <c r="F33" i="3"/>
  <c r="C33" i="3"/>
  <c r="F32" i="3"/>
  <c r="C32" i="3"/>
  <c r="F31" i="3"/>
  <c r="C31" i="3"/>
  <c r="F30" i="3"/>
  <c r="C30" i="3"/>
  <c r="F29" i="3"/>
  <c r="C29" i="3"/>
  <c r="F28" i="3"/>
  <c r="C28" i="3"/>
  <c r="F27" i="3"/>
  <c r="C27" i="3"/>
  <c r="F26" i="3"/>
  <c r="C26" i="3"/>
  <c r="F25" i="3"/>
  <c r="C25" i="3"/>
  <c r="F24" i="3"/>
  <c r="C24" i="3"/>
  <c r="F23" i="3"/>
  <c r="C23" i="3"/>
  <c r="F22" i="3"/>
  <c r="C22" i="3"/>
  <c r="F21" i="3"/>
  <c r="C21" i="3"/>
  <c r="F20" i="3"/>
  <c r="C20" i="3"/>
  <c r="F19" i="3"/>
  <c r="C19" i="3"/>
  <c r="F18" i="3"/>
  <c r="C18" i="3"/>
  <c r="F17" i="3"/>
  <c r="C17" i="3"/>
  <c r="F16" i="3"/>
  <c r="C16" i="3"/>
  <c r="F15" i="3"/>
  <c r="C15" i="3"/>
  <c r="F14" i="3"/>
  <c r="C14" i="3"/>
  <c r="F13" i="3"/>
  <c r="C13" i="3"/>
  <c r="F12" i="3"/>
  <c r="C12" i="3"/>
  <c r="F11" i="3"/>
  <c r="C11" i="3"/>
  <c r="F10" i="3"/>
  <c r="C10" i="3"/>
  <c r="F9" i="3"/>
  <c r="F8" i="2" s="1"/>
  <c r="C9" i="3"/>
  <c r="F8" i="3"/>
  <c r="C8" i="3"/>
  <c r="B8" i="6" s="1"/>
  <c r="C8" i="6" s="1"/>
  <c r="M107" i="2"/>
  <c r="L107" i="2"/>
  <c r="K107" i="2"/>
  <c r="J107" i="2"/>
  <c r="G107" i="2"/>
  <c r="F107" i="2"/>
  <c r="M106" i="2"/>
  <c r="L106" i="2"/>
  <c r="K106" i="2"/>
  <c r="J106" i="2"/>
  <c r="G106" i="2"/>
  <c r="F106" i="2"/>
  <c r="M105" i="2"/>
  <c r="L105" i="2"/>
  <c r="K105" i="2"/>
  <c r="J105" i="2"/>
  <c r="G105" i="2"/>
  <c r="F105" i="2"/>
  <c r="M104" i="2"/>
  <c r="L104" i="2"/>
  <c r="K104" i="2"/>
  <c r="J104" i="2"/>
  <c r="G104" i="2"/>
  <c r="F104" i="2"/>
  <c r="M103" i="2"/>
  <c r="L103" i="2"/>
  <c r="K103" i="2"/>
  <c r="J103" i="2"/>
  <c r="G103" i="2"/>
  <c r="F103" i="2"/>
  <c r="M102" i="2"/>
  <c r="L102" i="2"/>
  <c r="K102" i="2"/>
  <c r="J102" i="2"/>
  <c r="G102" i="2"/>
  <c r="F102" i="2"/>
  <c r="M101" i="2"/>
  <c r="L101" i="2"/>
  <c r="K101" i="2"/>
  <c r="J101" i="2"/>
  <c r="G101" i="2"/>
  <c r="F101" i="2"/>
  <c r="M100" i="2"/>
  <c r="L100" i="2"/>
  <c r="K100" i="2"/>
  <c r="J100" i="2"/>
  <c r="G100" i="2"/>
  <c r="F100" i="2"/>
  <c r="M99" i="2"/>
  <c r="L99" i="2"/>
  <c r="K99" i="2"/>
  <c r="J99" i="2"/>
  <c r="G99" i="2"/>
  <c r="F99" i="2"/>
  <c r="M98" i="2"/>
  <c r="L98" i="2"/>
  <c r="K98" i="2"/>
  <c r="J98" i="2"/>
  <c r="G98" i="2"/>
  <c r="F98" i="2"/>
  <c r="M97" i="2"/>
  <c r="L97" i="2"/>
  <c r="K97" i="2"/>
  <c r="J97" i="2"/>
  <c r="G97" i="2"/>
  <c r="F97" i="2"/>
  <c r="M96" i="2"/>
  <c r="L96" i="2"/>
  <c r="K96" i="2"/>
  <c r="J96" i="2"/>
  <c r="G96" i="2"/>
  <c r="F96" i="2"/>
  <c r="M95" i="2"/>
  <c r="L95" i="2"/>
  <c r="K95" i="2"/>
  <c r="J95" i="2"/>
  <c r="G95" i="2"/>
  <c r="F95" i="2"/>
  <c r="M94" i="2"/>
  <c r="L94" i="2"/>
  <c r="K94" i="2"/>
  <c r="J94" i="2"/>
  <c r="G94" i="2"/>
  <c r="F94" i="2"/>
  <c r="M93" i="2"/>
  <c r="L93" i="2"/>
  <c r="K93" i="2"/>
  <c r="J93" i="2"/>
  <c r="G93" i="2"/>
  <c r="F93" i="2"/>
  <c r="M92" i="2"/>
  <c r="L92" i="2"/>
  <c r="K92" i="2"/>
  <c r="J92" i="2"/>
  <c r="G92" i="2"/>
  <c r="F92" i="2"/>
  <c r="M91" i="2"/>
  <c r="L91" i="2"/>
  <c r="K91" i="2"/>
  <c r="J91" i="2"/>
  <c r="G91" i="2"/>
  <c r="F91" i="2"/>
  <c r="M90" i="2"/>
  <c r="L90" i="2"/>
  <c r="K90" i="2"/>
  <c r="J90" i="2"/>
  <c r="G90" i="2"/>
  <c r="F90" i="2"/>
  <c r="M89" i="2"/>
  <c r="L89" i="2"/>
  <c r="K89" i="2"/>
  <c r="J89" i="2"/>
  <c r="G89" i="2"/>
  <c r="F89" i="2"/>
  <c r="M88" i="2"/>
  <c r="L88" i="2"/>
  <c r="K88" i="2"/>
  <c r="J88" i="2"/>
  <c r="G88" i="2"/>
  <c r="F88" i="2"/>
  <c r="M87" i="2"/>
  <c r="L87" i="2"/>
  <c r="K87" i="2"/>
  <c r="J87" i="2"/>
  <c r="G87" i="2"/>
  <c r="F87" i="2"/>
  <c r="M86" i="2"/>
  <c r="L86" i="2"/>
  <c r="K86" i="2"/>
  <c r="J86" i="2"/>
  <c r="G86" i="2"/>
  <c r="F86" i="2"/>
  <c r="M85" i="2"/>
  <c r="L85" i="2"/>
  <c r="K85" i="2"/>
  <c r="J85" i="2"/>
  <c r="G85" i="2"/>
  <c r="F85" i="2"/>
  <c r="M84" i="2"/>
  <c r="L84" i="2"/>
  <c r="K84" i="2"/>
  <c r="J84" i="2"/>
  <c r="G84" i="2"/>
  <c r="F84" i="2"/>
  <c r="M83" i="2"/>
  <c r="L83" i="2"/>
  <c r="K83" i="2"/>
  <c r="J83" i="2"/>
  <c r="G83" i="2"/>
  <c r="F83" i="2"/>
  <c r="M82" i="2"/>
  <c r="L82" i="2"/>
  <c r="K82" i="2"/>
  <c r="J82" i="2"/>
  <c r="G82" i="2"/>
  <c r="F82" i="2"/>
  <c r="M81" i="2"/>
  <c r="L81" i="2"/>
  <c r="K81" i="2"/>
  <c r="J81" i="2"/>
  <c r="G81" i="2"/>
  <c r="F81" i="2"/>
  <c r="M80" i="2"/>
  <c r="L80" i="2"/>
  <c r="K80" i="2"/>
  <c r="J80" i="2"/>
  <c r="G80" i="2"/>
  <c r="F80" i="2"/>
  <c r="M79" i="2"/>
  <c r="L79" i="2"/>
  <c r="K79" i="2"/>
  <c r="J79" i="2"/>
  <c r="G79" i="2"/>
  <c r="F79" i="2"/>
  <c r="M78" i="2"/>
  <c r="L78" i="2"/>
  <c r="K78" i="2"/>
  <c r="J78" i="2"/>
  <c r="G78" i="2"/>
  <c r="F78" i="2"/>
  <c r="M77" i="2"/>
  <c r="L77" i="2"/>
  <c r="K77" i="2"/>
  <c r="J77" i="2"/>
  <c r="G77" i="2"/>
  <c r="F77" i="2"/>
  <c r="M76" i="2"/>
  <c r="L76" i="2"/>
  <c r="K76" i="2"/>
  <c r="J76" i="2"/>
  <c r="G76" i="2"/>
  <c r="F76" i="2"/>
  <c r="M75" i="2"/>
  <c r="L75" i="2"/>
  <c r="K75" i="2"/>
  <c r="J75" i="2"/>
  <c r="G75" i="2"/>
  <c r="F75" i="2"/>
  <c r="M74" i="2"/>
  <c r="L74" i="2"/>
  <c r="K74" i="2"/>
  <c r="J74" i="2"/>
  <c r="G74" i="2"/>
  <c r="F74" i="2"/>
  <c r="M73" i="2"/>
  <c r="L73" i="2"/>
  <c r="K73" i="2"/>
  <c r="J73" i="2"/>
  <c r="G73" i="2"/>
  <c r="F73" i="2"/>
  <c r="M72" i="2"/>
  <c r="L72" i="2"/>
  <c r="K72" i="2"/>
  <c r="J72" i="2"/>
  <c r="G72" i="2"/>
  <c r="F72" i="2"/>
  <c r="M71" i="2"/>
  <c r="L71" i="2"/>
  <c r="K71" i="2"/>
  <c r="J71" i="2"/>
  <c r="G71" i="2"/>
  <c r="F71" i="2"/>
  <c r="M70" i="2"/>
  <c r="L70" i="2"/>
  <c r="K70" i="2"/>
  <c r="J70" i="2"/>
  <c r="G70" i="2"/>
  <c r="F70" i="2"/>
  <c r="M69" i="2"/>
  <c r="L69" i="2"/>
  <c r="K69" i="2"/>
  <c r="J69" i="2"/>
  <c r="G69" i="2"/>
  <c r="F69" i="2"/>
  <c r="M68" i="2"/>
  <c r="L68" i="2"/>
  <c r="K68" i="2"/>
  <c r="J68" i="2"/>
  <c r="G68" i="2"/>
  <c r="F68" i="2"/>
  <c r="M67" i="2"/>
  <c r="L67" i="2"/>
  <c r="K67" i="2"/>
  <c r="J67" i="2"/>
  <c r="G67" i="2"/>
  <c r="F67" i="2"/>
  <c r="M66" i="2"/>
  <c r="L66" i="2"/>
  <c r="K66" i="2"/>
  <c r="J66" i="2"/>
  <c r="G66" i="2"/>
  <c r="F66" i="2"/>
  <c r="M65" i="2"/>
  <c r="L65" i="2"/>
  <c r="K65" i="2"/>
  <c r="J65" i="2"/>
  <c r="G65" i="2"/>
  <c r="F65" i="2"/>
  <c r="M64" i="2"/>
  <c r="L64" i="2"/>
  <c r="K64" i="2"/>
  <c r="J64" i="2"/>
  <c r="G64" i="2"/>
  <c r="F64" i="2"/>
  <c r="M63" i="2"/>
  <c r="L63" i="2"/>
  <c r="K63" i="2"/>
  <c r="J63" i="2"/>
  <c r="G63" i="2"/>
  <c r="F63" i="2"/>
  <c r="M62" i="2"/>
  <c r="L62" i="2"/>
  <c r="K62" i="2"/>
  <c r="J62" i="2"/>
  <c r="G62" i="2"/>
  <c r="F62" i="2"/>
  <c r="M61" i="2"/>
  <c r="L61" i="2"/>
  <c r="K61" i="2"/>
  <c r="J61" i="2"/>
  <c r="G61" i="2"/>
  <c r="F61" i="2"/>
  <c r="M60" i="2"/>
  <c r="L60" i="2"/>
  <c r="K60" i="2"/>
  <c r="J60" i="2"/>
  <c r="G60" i="2"/>
  <c r="F60" i="2"/>
  <c r="M59" i="2"/>
  <c r="L59" i="2"/>
  <c r="K59" i="2"/>
  <c r="J59" i="2"/>
  <c r="G59" i="2"/>
  <c r="F59" i="2"/>
  <c r="M58" i="2"/>
  <c r="L58" i="2"/>
  <c r="K58" i="2"/>
  <c r="J58" i="2"/>
  <c r="G58" i="2"/>
  <c r="F58" i="2"/>
  <c r="M57" i="2"/>
  <c r="L57" i="2"/>
  <c r="K57" i="2"/>
  <c r="J57" i="2"/>
  <c r="G57" i="2"/>
  <c r="F57" i="2"/>
  <c r="M56" i="2"/>
  <c r="L56" i="2"/>
  <c r="K56" i="2"/>
  <c r="J56" i="2"/>
  <c r="G56" i="2"/>
  <c r="F56" i="2"/>
  <c r="M55" i="2"/>
  <c r="L55" i="2"/>
  <c r="K55" i="2"/>
  <c r="J55" i="2"/>
  <c r="G55" i="2"/>
  <c r="F55" i="2"/>
  <c r="M54" i="2"/>
  <c r="L54" i="2"/>
  <c r="K54" i="2"/>
  <c r="J54" i="2"/>
  <c r="G54" i="2"/>
  <c r="F54" i="2"/>
  <c r="M53" i="2"/>
  <c r="L53" i="2"/>
  <c r="K53" i="2"/>
  <c r="J53" i="2"/>
  <c r="G53" i="2"/>
  <c r="F53" i="2"/>
  <c r="M52" i="2"/>
  <c r="L52" i="2"/>
  <c r="K52" i="2"/>
  <c r="J52" i="2"/>
  <c r="G52" i="2"/>
  <c r="F52" i="2"/>
  <c r="M51" i="2"/>
  <c r="L51" i="2"/>
  <c r="K51" i="2"/>
  <c r="J51" i="2"/>
  <c r="G51" i="2"/>
  <c r="F51" i="2"/>
  <c r="M50" i="2"/>
  <c r="L50" i="2"/>
  <c r="K50" i="2"/>
  <c r="J50" i="2"/>
  <c r="G50" i="2"/>
  <c r="F50" i="2"/>
  <c r="M49" i="2"/>
  <c r="L49" i="2"/>
  <c r="K49" i="2"/>
  <c r="J49" i="2"/>
  <c r="G49" i="2"/>
  <c r="F49" i="2"/>
  <c r="M48" i="2"/>
  <c r="L48" i="2"/>
  <c r="K48" i="2"/>
  <c r="J48" i="2"/>
  <c r="G48" i="2"/>
  <c r="F48" i="2"/>
  <c r="M47" i="2"/>
  <c r="L47" i="2"/>
  <c r="K47" i="2"/>
  <c r="J47" i="2"/>
  <c r="G47" i="2"/>
  <c r="F47" i="2"/>
  <c r="M46" i="2"/>
  <c r="L46" i="2"/>
  <c r="K46" i="2"/>
  <c r="J46" i="2"/>
  <c r="G46" i="2"/>
  <c r="F46" i="2"/>
  <c r="M45" i="2"/>
  <c r="L45" i="2"/>
  <c r="K45" i="2"/>
  <c r="J45" i="2"/>
  <c r="G45" i="2"/>
  <c r="F45" i="2"/>
  <c r="M44" i="2"/>
  <c r="L44" i="2"/>
  <c r="K44" i="2"/>
  <c r="J44" i="2"/>
  <c r="G44" i="2"/>
  <c r="F44" i="2"/>
  <c r="M43" i="2"/>
  <c r="L43" i="2"/>
  <c r="K43" i="2"/>
  <c r="J43" i="2"/>
  <c r="G43" i="2"/>
  <c r="F43" i="2"/>
  <c r="M42" i="2"/>
  <c r="L42" i="2"/>
  <c r="K42" i="2"/>
  <c r="J42" i="2"/>
  <c r="G42" i="2"/>
  <c r="F42" i="2"/>
  <c r="M41" i="2"/>
  <c r="L41" i="2"/>
  <c r="K41" i="2"/>
  <c r="J41" i="2"/>
  <c r="G41" i="2"/>
  <c r="F41" i="2"/>
  <c r="M40" i="2"/>
  <c r="L40" i="2"/>
  <c r="K40" i="2"/>
  <c r="J40" i="2"/>
  <c r="G40" i="2"/>
  <c r="F40" i="2"/>
  <c r="M39" i="2"/>
  <c r="L39" i="2"/>
  <c r="K39" i="2"/>
  <c r="J39" i="2"/>
  <c r="G39" i="2"/>
  <c r="F39" i="2"/>
  <c r="M38" i="2"/>
  <c r="L38" i="2"/>
  <c r="K38" i="2"/>
  <c r="J38" i="2"/>
  <c r="G38" i="2"/>
  <c r="F38" i="2"/>
  <c r="M37" i="2"/>
  <c r="L37" i="2"/>
  <c r="K37" i="2"/>
  <c r="J37" i="2"/>
  <c r="G37" i="2"/>
  <c r="F37" i="2"/>
  <c r="M36" i="2"/>
  <c r="L36" i="2"/>
  <c r="K36" i="2"/>
  <c r="J36" i="2"/>
  <c r="G36" i="2"/>
  <c r="F36" i="2"/>
  <c r="M35" i="2"/>
  <c r="L35" i="2"/>
  <c r="K35" i="2"/>
  <c r="J35" i="2"/>
  <c r="G35" i="2"/>
  <c r="F35" i="2"/>
  <c r="M34" i="2"/>
  <c r="L34" i="2"/>
  <c r="K34" i="2"/>
  <c r="J34" i="2"/>
  <c r="G34" i="2"/>
  <c r="F34" i="2"/>
  <c r="M33" i="2"/>
  <c r="L33" i="2"/>
  <c r="K33" i="2"/>
  <c r="J33" i="2"/>
  <c r="G33" i="2"/>
  <c r="F33" i="2"/>
  <c r="M32" i="2"/>
  <c r="L32" i="2"/>
  <c r="K32" i="2"/>
  <c r="J32" i="2"/>
  <c r="G32" i="2"/>
  <c r="F32" i="2"/>
  <c r="M31" i="2"/>
  <c r="L31" i="2"/>
  <c r="K31" i="2"/>
  <c r="J31" i="2"/>
  <c r="G31" i="2"/>
  <c r="F31" i="2"/>
  <c r="M30" i="2"/>
  <c r="L30" i="2"/>
  <c r="K30" i="2"/>
  <c r="J30" i="2"/>
  <c r="G30" i="2"/>
  <c r="F30" i="2"/>
  <c r="M29" i="2"/>
  <c r="L29" i="2"/>
  <c r="K29" i="2"/>
  <c r="J29" i="2"/>
  <c r="G29" i="2"/>
  <c r="F29" i="2"/>
  <c r="M28" i="2"/>
  <c r="L28" i="2"/>
  <c r="K28" i="2"/>
  <c r="J28" i="2"/>
  <c r="G28" i="2"/>
  <c r="F28" i="2"/>
  <c r="M27" i="2"/>
  <c r="L27" i="2"/>
  <c r="K27" i="2"/>
  <c r="J27" i="2"/>
  <c r="G27" i="2"/>
  <c r="F27" i="2"/>
  <c r="M26" i="2"/>
  <c r="L26" i="2"/>
  <c r="K26" i="2"/>
  <c r="J26" i="2"/>
  <c r="G26" i="2"/>
  <c r="F26" i="2"/>
  <c r="M25" i="2"/>
  <c r="L25" i="2"/>
  <c r="K25" i="2"/>
  <c r="J25" i="2"/>
  <c r="G25" i="2"/>
  <c r="F25" i="2"/>
  <c r="M24" i="2"/>
  <c r="L24" i="2"/>
  <c r="K24" i="2"/>
  <c r="J24" i="2"/>
  <c r="G24" i="2"/>
  <c r="F24" i="2"/>
  <c r="M23" i="2"/>
  <c r="L23" i="2"/>
  <c r="K23" i="2"/>
  <c r="J23" i="2"/>
  <c r="G23" i="2"/>
  <c r="F23" i="2"/>
  <c r="M22" i="2"/>
  <c r="L22" i="2"/>
  <c r="K22" i="2"/>
  <c r="J22" i="2"/>
  <c r="G22" i="2"/>
  <c r="F22" i="2"/>
  <c r="M21" i="2"/>
  <c r="L21" i="2"/>
  <c r="K21" i="2"/>
  <c r="J21" i="2"/>
  <c r="G21" i="2"/>
  <c r="F21" i="2"/>
  <c r="M20" i="2"/>
  <c r="L20" i="2"/>
  <c r="K20" i="2"/>
  <c r="J20" i="2"/>
  <c r="G20" i="2"/>
  <c r="F20" i="2"/>
  <c r="M19" i="2"/>
  <c r="L19" i="2"/>
  <c r="K19" i="2"/>
  <c r="J19" i="2"/>
  <c r="G19" i="2"/>
  <c r="F19" i="2"/>
  <c r="M18" i="2"/>
  <c r="L18" i="2"/>
  <c r="K18" i="2"/>
  <c r="J18" i="2"/>
  <c r="G18" i="2"/>
  <c r="F18" i="2"/>
  <c r="M17" i="2"/>
  <c r="L17" i="2"/>
  <c r="K17" i="2"/>
  <c r="J17" i="2"/>
  <c r="G17" i="2"/>
  <c r="F17" i="2"/>
  <c r="M16" i="2"/>
  <c r="L16" i="2"/>
  <c r="K16" i="2"/>
  <c r="J16" i="2"/>
  <c r="G16" i="2"/>
  <c r="F16" i="2"/>
  <c r="M15" i="2"/>
  <c r="L15" i="2"/>
  <c r="K15" i="2"/>
  <c r="J15" i="2"/>
  <c r="G15" i="2"/>
  <c r="F15" i="2"/>
  <c r="M14" i="2"/>
  <c r="L14" i="2"/>
  <c r="K14" i="2"/>
  <c r="J14" i="2"/>
  <c r="G14" i="2"/>
  <c r="F14" i="2"/>
  <c r="M13" i="2"/>
  <c r="L13" i="2"/>
  <c r="K13" i="2"/>
  <c r="J13" i="2"/>
  <c r="G13" i="2"/>
  <c r="F13" i="2"/>
  <c r="J12" i="2"/>
  <c r="F12" i="2"/>
  <c r="C18" i="4" s="1"/>
  <c r="J11" i="2"/>
  <c r="F11" i="2"/>
  <c r="G11" i="2" s="1"/>
  <c r="J10" i="2"/>
  <c r="F10" i="2"/>
  <c r="L10" i="2" s="1"/>
  <c r="L9" i="2"/>
  <c r="D15" i="4" s="1"/>
  <c r="J9" i="2"/>
  <c r="F9" i="2"/>
  <c r="C15" i="4" s="1"/>
  <c r="J8" i="2"/>
  <c r="K11" i="2" l="1"/>
  <c r="B10" i="6"/>
  <c r="C10" i="6" s="1"/>
  <c r="I4" i="4"/>
  <c r="L8" i="2"/>
  <c r="E4" i="4"/>
  <c r="G8" i="2"/>
  <c r="C14" i="4"/>
  <c r="M10" i="2"/>
  <c r="F16" i="4" s="1"/>
  <c r="D16" i="4"/>
  <c r="E8" i="4"/>
  <c r="L11" i="2"/>
  <c r="G9" i="2"/>
  <c r="K9" i="2" s="1"/>
  <c r="C16" i="4"/>
  <c r="G12" i="2"/>
  <c r="K12" i="2" s="1"/>
  <c r="G10" i="2"/>
  <c r="K10" i="2" s="1"/>
  <c r="C17" i="4"/>
  <c r="M9" i="2"/>
  <c r="F15" i="4" s="1"/>
  <c r="L12" i="2"/>
  <c r="D17" i="4" l="1"/>
  <c r="M11" i="2"/>
  <c r="F17" i="4" s="1"/>
  <c r="G4" i="4"/>
  <c r="K8" i="2"/>
  <c r="G8" i="4" s="1"/>
  <c r="D14" i="4"/>
  <c r="I8" i="4"/>
  <c r="M8" i="2"/>
  <c r="D18" i="4"/>
  <c r="M12" i="2"/>
  <c r="F18" i="4" s="1"/>
  <c r="A8" i="4" l="1"/>
  <c r="F14" i="4"/>
  <c r="C8" i="4"/>
</calcChain>
</file>

<file path=xl/sharedStrings.xml><?xml version="1.0" encoding="utf-8"?>
<sst xmlns="http://schemas.openxmlformats.org/spreadsheetml/2006/main" count="199" uniqueCount="162">
  <si>
    <t>METAS PESSOAIS E PLANEJAMENTO — v1.0</t>
  </si>
  <si>
    <t>Modelo para transformar objetivos pessoais em metas financeiras acompanháveis por valor, prazo, aporte e próxima ação.</t>
  </si>
  <si>
    <t>1. FLUXO DE USO</t>
  </si>
  <si>
    <t>Passo</t>
  </si>
  <si>
    <t>O que fazer</t>
  </si>
  <si>
    <t>1</t>
  </si>
  <si>
    <t>Na aba METAS, cadastre ID, meta, categoria, data de início, valor necessário, prazo, prioridade e próxima ação.</t>
  </si>
  <si>
    <t>2</t>
  </si>
  <si>
    <t>Na aba APORTES, registre aportes, resgates e rendimentos realizados vinculando o ID da meta.</t>
  </si>
  <si>
    <t>3</t>
  </si>
  <si>
    <t>Consulte o DASHBOARD para enxergar progresso, prazos críticos, metas prioritárias e necessidade mensal total.</t>
  </si>
  <si>
    <t>2. LÓGICA DO MODELO</t>
  </si>
  <si>
    <t>Regra</t>
  </si>
  <si>
    <t>Como funciona</t>
  </si>
  <si>
    <t>Valor acumulado</t>
  </si>
  <si>
    <t>Soma o impacto de todos os movimentos vinculados ao ID da meta.</t>
  </si>
  <si>
    <t>Falta acumular</t>
  </si>
  <si>
    <t>Valor necessário menos valor acumulado, nunca abaixo de zero.</t>
  </si>
  <si>
    <t>Contribuição mensal necessária</t>
  </si>
  <si>
    <t>Saldo restante dividido pelos meses até o prazo. Se o prazo já venceu, o modelo não força um valor mensal e sinaliza o status.</t>
  </si>
  <si>
    <t>Status</t>
  </si>
  <si>
    <t>Classifica automaticamente como concluída, prazo vencido, prazo crítico, atenção ou em andamento, usando os limites da aba CONFIG.</t>
  </si>
  <si>
    <t>3. LEGENDA VISUAL</t>
  </si>
  <si>
    <t>Cor/estado</t>
  </si>
  <si>
    <t>Significado</t>
  </si>
  <si>
    <t>Texto azul</t>
  </si>
  <si>
    <t>Entrada manual do usuário.</t>
  </si>
  <si>
    <t>Texto verde / alertas</t>
  </si>
  <si>
    <t>Fórmula com referência entre abas; amarelo/laranja/vermelho indicam crescente urgência de prazo.</t>
  </si>
  <si>
    <t>4. PESQUISA E REFERÊNCIAS</t>
  </si>
  <si>
    <t>Fonte</t>
  </si>
  <si>
    <t>Uso no desenho</t>
  </si>
  <si>
    <t>URL</t>
  </si>
  <si>
    <t>CFPB — Your Money, Your Goals</t>
  </si>
  <si>
    <t>Metas devem apoiar decisões e um plano de ação financeiro.</t>
  </si>
  <si>
    <t>https://www.consumerfinance.gov/consumer-tools/educator-tools/your-money-your-goals/toolkit/</t>
  </si>
  <si>
    <t>CFPB — Emergency fund guide</t>
  </si>
  <si>
    <t>Reserva de emergência como meta específica para despesas imprevistas; não há alvo universal hardcoded neste modelo.</t>
  </si>
  <si>
    <t>https://www.consumerfinance.gov/an-essential-guide-to-building-an-emergency-fund/</t>
  </si>
  <si>
    <t>CFPB — Set a goal, make a plan, save automatically</t>
  </si>
  <si>
    <t>Reforça objetivo, plano e automatização de poupança.</t>
  </si>
  <si>
    <t>https://www.consumerfinance.gov/archive/blog/set-a-goal-make-a-plan-and-save-automatically/</t>
  </si>
  <si>
    <t>Microsoft Support — Excel tables</t>
  </si>
  <si>
    <t>Uso de tabelas para consistência, expansão e filtros.</t>
  </si>
  <si>
    <t>https://support.microsoft.com/en-us/excel/use-calculated-columns-in-an-excel-table</t>
  </si>
  <si>
    <t>Data de corte</t>
  </si>
  <si>
    <t>Pesquisa revisada em 11/08/2026.</t>
  </si>
  <si>
    <t>5. PREMISSAS E LIMITAÇÕES</t>
  </si>
  <si>
    <t>Premissa/limite</t>
  </si>
  <si>
    <t>Descrição</t>
  </si>
  <si>
    <t>Moeda</t>
  </si>
  <si>
    <t>Modelo configurado em BRL (R$) como premissa inicial; altere a indicação em CONFIG se necessário.</t>
  </si>
  <si>
    <t>Rentabilidade futura</t>
  </si>
  <si>
    <t>Não projeta juros, inflação ou retorno futuro. Rendimentos só entram quando realizados e registrados em APORTES.</t>
  </si>
  <si>
    <t>Reserva de emergência</t>
  </si>
  <si>
    <t>O modelo não impõe um valor-padrão. O usuário define seu objetivo conforme sua realidade.</t>
  </si>
  <si>
    <t>Capacidade</t>
  </si>
  <si>
    <t>Pré-formatado para até 100 metas e 500 movimentos. As tabelas podem ser expandidas no Excel.</t>
  </si>
  <si>
    <t>Compatibilidade</t>
  </si>
  <si>
    <t>Fórmulas usam funções consolidadas (IF, SUMIF, COUNTIF/COUNTIFS, INDEX/MATCH, TODAY, YEAR, MONTH, MAX/MIN/ABS).</t>
  </si>
  <si>
    <t>Antes de usar para decisões, confira a aba AUDITORIA: todos os controles devem estar em OK.</t>
  </si>
  <si>
    <t>METAS PESSOAIS E PLANEJAMENTO</t>
  </si>
  <si>
    <t>Cadastre uma meta por linha. O valor acumulado é calculado automaticamente pelos movimentos registrados na aba APORTES.</t>
  </si>
  <si>
    <t>Como usar</t>
  </si>
  <si>
    <t>Azul = entrada manual | Verde = cálculo com referência entre abas | Preto = cálculo | Status e progresso são automáticos.</t>
  </si>
  <si>
    <t>ID</t>
  </si>
  <si>
    <t>Meta</t>
  </si>
  <si>
    <t>Categoria</t>
  </si>
  <si>
    <t>Data de início</t>
  </si>
  <si>
    <t>Valor necessário (R$)</t>
  </si>
  <si>
    <t>Valor acumulado (R$)</t>
  </si>
  <si>
    <t>Falta acumular (R$)</t>
  </si>
  <si>
    <t>Prazo</t>
  </si>
  <si>
    <t>Prioridade</t>
  </si>
  <si>
    <t>Meses restantes</t>
  </si>
  <si>
    <t>Contribuição mensal necessária (R$)</t>
  </si>
  <si>
    <t>Progresso</t>
  </si>
  <si>
    <t>Próxima ação</t>
  </si>
  <si>
    <t>M001</t>
  </si>
  <si>
    <t>Alta</t>
  </si>
  <si>
    <t>Automatizar transferência mensal</t>
  </si>
  <si>
    <t>M002</t>
  </si>
  <si>
    <t>Viagem de férias</t>
  </si>
  <si>
    <t>Viagem</t>
  </si>
  <si>
    <t>Média</t>
  </si>
  <si>
    <t>Revisar orçamento da viagem</t>
  </si>
  <si>
    <t>M003</t>
  </si>
  <si>
    <t>Curso de especialização</t>
  </si>
  <si>
    <t>Educação / Curso</t>
  </si>
  <si>
    <t>Confirmar data de matrícula</t>
  </si>
  <si>
    <t>M004</t>
  </si>
  <si>
    <t>Entrada do carro</t>
  </si>
  <si>
    <t>Veículo</t>
  </si>
  <si>
    <t>Definir teto de preço do veículo</t>
  </si>
  <si>
    <t>M005</t>
  </si>
  <si>
    <t>Entrada da casa</t>
  </si>
  <si>
    <t>Moradia</t>
  </si>
  <si>
    <t>Separar conta exclusiva para a meta</t>
  </si>
  <si>
    <t>APORTES, RESGATES E RENDIMENTOS</t>
  </si>
  <si>
    <t>Registre cada movimento. Informe o valor sempre positivo; o tipo 'Resgate' transforma automaticamente o impacto em negativo.</t>
  </si>
  <si>
    <t>Dica: use o ID da meta para vincular o movimento. O nome da meta e o impacto no saldo são calculados automaticamente.</t>
  </si>
  <si>
    <t>Data</t>
  </si>
  <si>
    <t>ID Meta</t>
  </si>
  <si>
    <t>Tipo</t>
  </si>
  <si>
    <t>Valor informado (R$)</t>
  </si>
  <si>
    <t>Impacto no saldo (R$)</t>
  </si>
  <si>
    <t>Observação</t>
  </si>
  <si>
    <t>Aporte</t>
  </si>
  <si>
    <t>Aporte inicial</t>
  </si>
  <si>
    <t>Complemento</t>
  </si>
  <si>
    <t>Reserva da viagem</t>
  </si>
  <si>
    <t>Primeiro aporte</t>
  </si>
  <si>
    <t>Valor reservado</t>
  </si>
  <si>
    <t>Poupança inicial</t>
  </si>
  <si>
    <t>Rendimento</t>
  </si>
  <si>
    <t>Rendimento realizado</t>
  </si>
  <si>
    <t>DASHBOARD — VISÃO DAS METAS</t>
  </si>
  <si>
    <t>Acompanhe valor total, progresso, urgência de prazo e necessidade mensal de aporte.</t>
  </si>
  <si>
    <t>Metas cadastradas</t>
  </si>
  <si>
    <t>Progresso global</t>
  </si>
  <si>
    <t>Concluídas</t>
  </si>
  <si>
    <t>Prazo vencido</t>
  </si>
  <si>
    <t>Vencem no alerta</t>
  </si>
  <si>
    <t>Aporte mensal total</t>
  </si>
  <si>
    <t>Alta prioridade em aberto</t>
  </si>
  <si>
    <t>METAS — RESUMO OPERACIONAL</t>
  </si>
  <si>
    <t>Valor necessário</t>
  </si>
  <si>
    <t>CONFIGURAÇÕES E LISTAS</t>
  </si>
  <si>
    <t>Edite somente os parâmetros e listas desta aba quando quiser personalizar o modelo.</t>
  </si>
  <si>
    <t>Categorias</t>
  </si>
  <si>
    <t>Prioridades</t>
  </si>
  <si>
    <t>Tipos de movimento</t>
  </si>
  <si>
    <t>Parâmetro</t>
  </si>
  <si>
    <t>Valor</t>
  </si>
  <si>
    <t>Alerta de prazo (dias)</t>
  </si>
  <si>
    <t>Resgate</t>
  </si>
  <si>
    <t>Prazo crítico (dias)</t>
  </si>
  <si>
    <t>Baixa</t>
  </si>
  <si>
    <t>BRL (R$)</t>
  </si>
  <si>
    <t>Versão do modelo</t>
  </si>
  <si>
    <t>1.0</t>
  </si>
  <si>
    <t>Saúde</t>
  </si>
  <si>
    <t>Tecnologia / Equipamento</t>
  </si>
  <si>
    <t>Outros</t>
  </si>
  <si>
    <t>AUDITORIA E CHECKS</t>
  </si>
  <si>
    <t>Controles simples para detectar falhas comuns de preenchimento antes de confiar no dashboard.</t>
  </si>
  <si>
    <t>Controle</t>
  </si>
  <si>
    <t>Quantidade</t>
  </si>
  <si>
    <t>Resultado</t>
  </si>
  <si>
    <t>Ação</t>
  </si>
  <si>
    <t>Metas preenchidas sem ID</t>
  </si>
  <si>
    <t>Preencher ID único</t>
  </si>
  <si>
    <t>Metas preenchidas sem valor necessário</t>
  </si>
  <si>
    <t>Informar valor &gt; 0</t>
  </si>
  <si>
    <t>Metas preenchidas sem prazo</t>
  </si>
  <si>
    <t>Informar data de prazo</t>
  </si>
  <si>
    <t>Movimentos com ID de meta não encontrado</t>
  </si>
  <si>
    <t>Corrigir ID na aba APORTES</t>
  </si>
  <si>
    <t>Movimentos com valor negativo digitado</t>
  </si>
  <si>
    <t>Digite valor positivo e use o tipo Resgate</t>
  </si>
  <si>
    <t>Metas com valor acumulado negativo</t>
  </si>
  <si>
    <t>Revisar resgates e movimentos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</si>
</sst>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R\$\ #,##0.00;[Red]\(\R\$\ #,##0.00\);\-"/>
  </numFmts>
  <fonts count="16">
    <font>
      <sz val="11"/>
      <name val="Carlito"/>
    </font>
    <font>
      <b/>
      <sz val="15"/>
      <color rgb="FFFFFFFF"/>
      <name val="Carlito"/>
    </font>
    <font>
      <i/>
      <sz val="11"/>
      <color rgb="FF5B6573"/>
      <name val="Carlito"/>
    </font>
    <font>
      <b/>
      <sz val="11"/>
      <color rgb="FFFFFFFF"/>
      <name val="Carlito"/>
    </font>
    <font>
      <sz val="11"/>
      <color rgb="FF0000FF"/>
      <name val="Carlito"/>
    </font>
    <font>
      <b/>
      <sz val="11"/>
      <color rgb="FF1F2937"/>
      <name val="Carlito"/>
    </font>
    <font>
      <b/>
      <sz val="16"/>
      <color rgb="FFFFFFFF"/>
      <name val="Carlito"/>
    </font>
    <font>
      <sz val="11"/>
      <color rgb="FF1F2937"/>
      <name val="Carlito"/>
    </font>
    <font>
      <sz val="11"/>
      <color rgb="FF008000"/>
      <name val="Carlito"/>
    </font>
    <font>
      <sz val="11"/>
      <color rgb="FF000000"/>
      <name val="Carlito"/>
    </font>
    <font>
      <b/>
      <sz val="15"/>
      <color rgb="FF008000"/>
      <name val="Carlito"/>
    </font>
    <font>
      <b/>
      <sz val="14"/>
      <color rgb="FF008000"/>
      <name val="Carlito"/>
    </font>
    <font>
      <b/>
      <sz val="17"/>
      <color rgb="FFFFFFFF"/>
      <name val="Carlito"/>
    </font>
    <font>
      <b/>
      <sz val="11"/>
      <color rgb="FF1F7A8C"/>
      <name val="Carlito"/>
    </font>
    <font>
      <b/>
      <sz val="11"/>
      <color rgb="FF0000FF"/>
      <name val="Carlito"/>
    </font>
    <font>
      <b/>
      <sz val="11"/>
      <color rgb="FF008000"/>
      <name val="Carlito"/>
    </font>
  </fonts>
  <fills count="10">
    <fill>
      <patternFill patternType="none"/>
    </fill>
    <fill>
      <patternFill patternType="gray125"/>
    </fill>
    <fill>
      <patternFill patternType="solid">
        <fgColor rgb="FF17324D"/>
      </patternFill>
    </fill>
    <fill>
      <patternFill patternType="solid">
        <fgColor rgb="FFF3F5F7"/>
      </patternFill>
    </fill>
    <fill>
      <patternFill patternType="solid">
        <fgColor rgb="FF1F7A8C"/>
      </patternFill>
    </fill>
    <fill>
      <patternFill patternType="solid">
        <fgColor rgb="FFDCEFF2"/>
      </patternFill>
    </fill>
    <fill>
      <patternFill patternType="solid">
        <fgColor rgb="FFFFFFFF"/>
      </patternFill>
    </fill>
    <fill>
      <patternFill patternType="solid">
        <fgColor rgb="FF315D78"/>
      </patternFill>
    </fill>
    <fill>
      <patternFill patternType="solid">
        <fgColor rgb="FFEAF3FF"/>
      </patternFill>
    </fill>
    <fill>
      <patternFill patternType="solid">
        <fgColor rgb="FFFFF3B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4" borderId="0" xfId="0" applyNumberFormat="1" applyFont="1" applyFill="1" applyBorder="1" applyAlignment="1">
      <alignment horizontal="center"/>
    </xf>
    <xf numFmtId="0" fontId="3" fillId="4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/>
    <xf numFmtId="0" fontId="5" fillId="0" borderId="0" xfId="0" applyNumberFormat="1" applyFont="1" applyFill="1" applyBorder="1"/>
    <xf numFmtId="1" fontId="4" fillId="0" borderId="0" xfId="0" applyNumberFormat="1" applyFont="1" applyFill="1" applyBorder="1"/>
    <xf numFmtId="0" fontId="0" fillId="0" borderId="0" xfId="0" applyNumberFormat="1" applyFont="1" applyFill="1" applyBorder="1"/>
    <xf numFmtId="0" fontId="3" fillId="2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/>
    <xf numFmtId="164" fontId="8" fillId="0" borderId="0" xfId="0" applyNumberFormat="1" applyFont="1" applyFill="1" applyBorder="1"/>
    <xf numFmtId="14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wrapText="1"/>
    </xf>
    <xf numFmtId="14" fontId="4" fillId="0" borderId="0" xfId="0" applyNumberFormat="1" applyFont="1" applyFill="1" applyBorder="1" applyAlignment="1">
      <alignment wrapText="1"/>
    </xf>
    <xf numFmtId="164" fontId="4" fillId="0" borderId="0" xfId="0" applyNumberFormat="1" applyFont="1" applyFill="1" applyBorder="1" applyAlignment="1">
      <alignment wrapText="1"/>
    </xf>
    <xf numFmtId="164" fontId="8" fillId="0" borderId="0" xfId="0" applyNumberFormat="1" applyFont="1" applyFill="1" applyBorder="1" applyAlignment="1">
      <alignment wrapText="1"/>
    </xf>
    <xf numFmtId="164" fontId="9" fillId="0" borderId="0" xfId="0" applyNumberFormat="1" applyFont="1" applyFill="1" applyBorder="1" applyAlignment="1">
      <alignment wrapText="1"/>
    </xf>
    <xf numFmtId="1" fontId="9" fillId="0" borderId="0" xfId="0" applyNumberFormat="1" applyFont="1" applyFill="1" applyBorder="1" applyAlignment="1">
      <alignment wrapText="1"/>
    </xf>
    <xf numFmtId="9" fontId="9" fillId="0" borderId="0" xfId="0" applyNumberFormat="1" applyFont="1" applyFill="1" applyBorder="1" applyAlignment="1">
      <alignment wrapText="1"/>
    </xf>
    <xf numFmtId="0" fontId="8" fillId="0" borderId="0" xfId="0" applyNumberFormat="1" applyFont="1" applyFill="1" applyBorder="1" applyAlignment="1">
      <alignment wrapText="1"/>
    </xf>
    <xf numFmtId="9" fontId="8" fillId="0" borderId="0" xfId="0" applyNumberFormat="1" applyFont="1" applyFill="1" applyBorder="1"/>
    <xf numFmtId="14" fontId="8" fillId="0" borderId="0" xfId="0" applyNumberFormat="1" applyFont="1" applyFill="1" applyBorder="1"/>
    <xf numFmtId="0" fontId="0" fillId="0" borderId="0" xfId="0" applyNumberFormat="1" applyFont="1" applyFill="1" applyBorder="1" applyAlignment="1">
      <alignment wrapText="1"/>
    </xf>
    <xf numFmtId="0" fontId="3" fillId="4" borderId="0" xfId="0" applyNumberFormat="1" applyFont="1" applyFill="1" applyBorder="1" applyAlignment="1">
      <alignment wrapText="1"/>
    </xf>
    <xf numFmtId="0" fontId="13" fillId="0" borderId="0" xfId="0" applyNumberFormat="1" applyFont="1" applyFill="1" applyBorder="1" applyAlignment="1">
      <alignment horizontal="center" wrapText="1"/>
    </xf>
    <xf numFmtId="0" fontId="5" fillId="0" borderId="0" xfId="0" applyNumberFormat="1" applyFont="1" applyFill="1" applyBorder="1" applyAlignment="1">
      <alignment wrapText="1"/>
    </xf>
    <xf numFmtId="0" fontId="14" fillId="0" borderId="0" xfId="0" applyNumberFormat="1" applyFont="1" applyFill="1" applyBorder="1" applyAlignment="1">
      <alignment wrapText="1"/>
    </xf>
    <xf numFmtId="0" fontId="15" fillId="0" borderId="0" xfId="0" applyNumberFormat="1" applyFont="1" applyFill="1" applyBorder="1" applyAlignment="1">
      <alignment wrapText="1"/>
    </xf>
    <xf numFmtId="0" fontId="3" fillId="4" borderId="0" xfId="0" applyNumberFormat="1" applyFont="1" applyFill="1" applyBorder="1" applyAlignment="1">
      <alignment horizontal="center" wrapText="1"/>
    </xf>
    <xf numFmtId="0" fontId="12" fillId="2" borderId="0" xfId="0" applyNumberFormat="1" applyFont="1" applyFill="1" applyBorder="1" applyAlignment="1">
      <alignment horizontal="left" vertical="center" wrapText="1"/>
    </xf>
    <xf numFmtId="0" fontId="2" fillId="3" borderId="0" xfId="0" applyNumberFormat="1" applyFont="1" applyFill="1" applyBorder="1" applyAlignment="1">
      <alignment wrapText="1"/>
    </xf>
    <xf numFmtId="0" fontId="3" fillId="2" borderId="0" xfId="0" applyNumberFormat="1" applyFont="1" applyFill="1" applyBorder="1" applyAlignment="1">
      <alignment wrapText="1"/>
    </xf>
    <xf numFmtId="0" fontId="3" fillId="4" borderId="0" xfId="0" applyNumberFormat="1" applyFont="1" applyFill="1" applyBorder="1" applyAlignment="1">
      <alignment wrapText="1"/>
    </xf>
    <xf numFmtId="0" fontId="0" fillId="0" borderId="0" xfId="0" applyNumberFormat="1" applyFont="1" applyFill="1" applyBorder="1" applyAlignment="1">
      <alignment wrapText="1"/>
    </xf>
    <xf numFmtId="0" fontId="8" fillId="0" borderId="0" xfId="0" applyNumberFormat="1" applyFont="1" applyFill="1" applyBorder="1" applyAlignment="1">
      <alignment wrapText="1"/>
    </xf>
    <xf numFmtId="0" fontId="5" fillId="9" borderId="0" xfId="0" applyNumberFormat="1" applyFont="1" applyFill="1" applyBorder="1"/>
    <xf numFmtId="0" fontId="6" fillId="2" borderId="0" xfId="0" applyNumberFormat="1" applyFont="1" applyFill="1" applyBorder="1" applyAlignment="1">
      <alignment horizontal="left" vertical="center"/>
    </xf>
    <xf numFmtId="0" fontId="2" fillId="3" borderId="0" xfId="0" applyNumberFormat="1" applyFont="1" applyFill="1" applyBorder="1"/>
    <xf numFmtId="0" fontId="3" fillId="4" borderId="0" xfId="0" applyNumberFormat="1" applyFont="1" applyFill="1" applyBorder="1"/>
    <xf numFmtId="0" fontId="7" fillId="5" borderId="0" xfId="0" applyNumberFormat="1" applyFont="1" applyFill="1" applyBorder="1"/>
    <xf numFmtId="0" fontId="3" fillId="4" borderId="0" xfId="0" applyNumberFormat="1" applyFont="1" applyFill="1" applyBorder="1" applyAlignment="1">
      <alignment horizontal="center" vertical="center"/>
    </xf>
    <xf numFmtId="1" fontId="10" fillId="6" borderId="0" xfId="0" applyNumberFormat="1" applyFont="1" applyFill="1" applyBorder="1" applyAlignment="1">
      <alignment horizontal="center" vertical="center"/>
    </xf>
    <xf numFmtId="164" fontId="10" fillId="6" borderId="0" xfId="0" applyNumberFormat="1" applyFont="1" applyFill="1" applyBorder="1" applyAlignment="1">
      <alignment horizontal="center" vertical="center"/>
    </xf>
    <xf numFmtId="9" fontId="10" fillId="6" borderId="0" xfId="0" applyNumberFormat="1" applyFont="1" applyFill="1" applyBorder="1" applyAlignment="1">
      <alignment horizontal="center" vertical="center"/>
    </xf>
    <xf numFmtId="0" fontId="3" fillId="7" borderId="0" xfId="0" applyNumberFormat="1" applyFont="1" applyFill="1" applyBorder="1" applyAlignment="1">
      <alignment horizontal="center"/>
    </xf>
    <xf numFmtId="0" fontId="11" fillId="8" borderId="0" xfId="0" applyNumberFormat="1" applyFont="1" applyFill="1" applyBorder="1" applyAlignment="1">
      <alignment horizontal="center" vertical="center"/>
    </xf>
    <xf numFmtId="164" fontId="11" fillId="8" borderId="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/>
    <xf numFmtId="0" fontId="1" fillId="2" borderId="0" xfId="0" applyNumberFormat="1" applyFont="1" applyFill="1" applyBorder="1" applyAlignment="1">
      <alignment horizontal="left" vertical="center"/>
    </xf>
    <xf numFmtId="0" fontId="6" fillId="2" borderId="0" xfId="0" applyNumberFormat="1" applyFont="1" applyFill="1" applyBorder="1" applyAlignment="1">
      <alignment horizontal="left" wrapText="1"/>
    </xf>
  </cellXfs>
  <cellStyles count="1">
    <cellStyle name="Normal" xfId="0" builtinId="0"/>
  </cellStyles>
  <dxfs count="3">
    <dxf>
      <font>
        <b/>
      </font>
      <fill>
        <patternFill patternType="solid">
          <bgColor rgb="FFFDE2E2"/>
        </patternFill>
      </fill>
    </dxf>
    <dxf>
      <font>
        <b/>
      </font>
      <fill>
        <patternFill patternType="solid">
          <bgColor rgb="FFE3F4E8"/>
        </patternFill>
      </fill>
    </dxf>
    <dxf>
      <font>
        <b/>
      </font>
      <fill>
        <patternFill patternType="solid">
          <bgColor rgb="FFFDE2E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Valor necessário x acumulado (R$) — primeiras metas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Valor necessário</c:v>
          </c:tx>
          <c:invertIfNegative val="1"/>
          <c:cat>
            <c:strRef>
              <c:f>DASHBOARD!$A$14:$A$21</c:f>
              <c:strCache>
                <c:ptCount val="5"/>
                <c:pt idx="0">
                  <c:v>Reserva de emergência</c:v>
                </c:pt>
                <c:pt idx="1">
                  <c:v>Viagem de férias</c:v>
                </c:pt>
                <c:pt idx="2">
                  <c:v>Curso de especialização</c:v>
                </c:pt>
                <c:pt idx="3">
                  <c:v>Entrada do carro</c:v>
                </c:pt>
                <c:pt idx="4">
                  <c:v>Entrada da casa</c:v>
                </c:pt>
              </c:strCache>
            </c:strRef>
          </c:cat>
          <c:val>
            <c:numRef>
              <c:f>DASHBOARD!$B$14:$B$21</c:f>
              <c:numCache>
                <c:formatCode>\R\$\ #,##0.00;[Red]\(\R\$\ #,##0.00\);\-</c:formatCode>
                <c:ptCount val="8"/>
                <c:pt idx="0">
                  <c:v>30000</c:v>
                </c:pt>
                <c:pt idx="1">
                  <c:v>12000</c:v>
                </c:pt>
                <c:pt idx="2">
                  <c:v>8000</c:v>
                </c:pt>
                <c:pt idx="3">
                  <c:v>25000</c:v>
                </c:pt>
                <c:pt idx="4">
                  <c:v>120000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v>Valor acumulado</c:v>
          </c:tx>
          <c:invertIfNegative val="1"/>
          <c:cat>
            <c:strRef>
              <c:f>DASHBOARD!$A$14:$A$21</c:f>
              <c:strCache>
                <c:ptCount val="5"/>
                <c:pt idx="0">
                  <c:v>Reserva de emergência</c:v>
                </c:pt>
                <c:pt idx="1">
                  <c:v>Viagem de férias</c:v>
                </c:pt>
                <c:pt idx="2">
                  <c:v>Curso de especialização</c:v>
                </c:pt>
                <c:pt idx="3">
                  <c:v>Entrada do carro</c:v>
                </c:pt>
                <c:pt idx="4">
                  <c:v>Entrada da casa</c:v>
                </c:pt>
              </c:strCache>
            </c:strRef>
          </c:cat>
          <c:val>
            <c:numRef>
              <c:f>DASHBOARD!$C$14:$C$21</c:f>
              <c:numCache>
                <c:formatCode>\R\$\ #,##0.00;[Red]\(\R\$\ #,##0.00\);\-</c:formatCode>
                <c:ptCount val="8"/>
                <c:pt idx="0">
                  <c:v>6120</c:v>
                </c:pt>
                <c:pt idx="1">
                  <c:v>2000</c:v>
                </c:pt>
                <c:pt idx="2">
                  <c:v>1500</c:v>
                </c:pt>
                <c:pt idx="3">
                  <c:v>3000</c:v>
                </c:pt>
                <c:pt idx="4">
                  <c:v>5000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8204144"/>
        <c:axId val="448199832"/>
      </c:barChart>
      <c:catAx>
        <c:axId val="448204144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48199832"/>
        <c:crosses val="autoZero"/>
        <c:auto val="1"/>
        <c:lblAlgn val="ctr"/>
        <c:lblOffset val="100"/>
        <c:noMultiLvlLbl val="0"/>
      </c:catAx>
      <c:valAx>
        <c:axId val="448199832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R\$\ #,##0.00;[Red]\(\R\$\ #,##0.00\);\-" sourceLinked="1"/>
        <c:majorTickMark val="none"/>
        <c:minorTickMark val="none"/>
        <c:tickLblPos val="nextTo"/>
        <c:crossAx val="448204144"/>
        <c:crosses val="autoZero"/>
        <c:crossBetween val="between"/>
      </c:valAx>
    </c:plotArea>
    <c:legend>
      <c:legendPos val="b"/>
      <c:layout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11</xdr:row>
      <xdr:rowOff>0</xdr:rowOff>
    </xdr:from>
    <xdr:to>
      <xdr:col>14</xdr:col>
      <xdr:colOff>0</xdr:colOff>
      <xdr:row>28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Metas" displayName="tblMetas" ref="A7:N107" totalsRowShown="0">
  <tableColumns count="14">
    <tableColumn id="1" name="ID"/>
    <tableColumn id="2" name="Meta"/>
    <tableColumn id="3" name="Categoria"/>
    <tableColumn id="4" name="Data de início"/>
    <tableColumn id="5" name="Valor necessário (R$)"/>
    <tableColumn id="6" name="Valor acumulado (R$)"/>
    <tableColumn id="7" name="Falta acumular (R$)"/>
    <tableColumn id="8" name="Prazo"/>
    <tableColumn id="9" name="Prioridade"/>
    <tableColumn id="10" name="Meses restantes"/>
    <tableColumn id="11" name="Contribuição mensal necessária (R$)"/>
    <tableColumn id="12" name="Progresso"/>
    <tableColumn id="13" name="Status"/>
    <tableColumn id="14" name="Próxima açã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lAportes" displayName="tblAportes" ref="A7:G507" totalsRowShown="0">
  <tableColumns count="7">
    <tableColumn id="1" name="Data"/>
    <tableColumn id="2" name="ID Meta"/>
    <tableColumn id="3" name="Meta"/>
    <tableColumn id="4" name="Tipo"/>
    <tableColumn id="5" name="Valor informado (R$)"/>
    <tableColumn id="6" name="Impacto no saldo (R$)"/>
    <tableColumn id="7" name="Observaçã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showGridLines="0" tabSelected="1" workbookViewId="0">
      <selection sqref="A1:J1"/>
    </sheetView>
  </sheetViews>
  <sheetFormatPr defaultRowHeight="14.25"/>
  <cols>
    <col min="1" max="1" width="26" customWidth="1"/>
    <col min="2" max="3" width="19" customWidth="1"/>
    <col min="4" max="4" width="14" customWidth="1"/>
    <col min="5" max="5" width="15" customWidth="1"/>
    <col min="6" max="6" width="18" customWidth="1"/>
    <col min="7" max="7" width="3" customWidth="1"/>
    <col min="8" max="10" width="16" customWidth="1"/>
  </cols>
  <sheetData>
    <row r="1" spans="1:10" ht="26.1" customHeight="1">
      <c r="A1" s="35" t="s">
        <v>116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26.1" customHeight="1">
      <c r="A2" s="36" t="s">
        <v>117</v>
      </c>
      <c r="B2" s="36"/>
      <c r="C2" s="36"/>
      <c r="D2" s="36"/>
      <c r="E2" s="36"/>
      <c r="F2" s="36"/>
      <c r="G2" s="36"/>
      <c r="H2" s="36"/>
      <c r="I2" s="36"/>
      <c r="J2" s="36"/>
    </row>
    <row r="3" spans="1:10" ht="15">
      <c r="A3" s="39" t="s">
        <v>118</v>
      </c>
      <c r="B3" s="39"/>
      <c r="C3" s="39" t="s">
        <v>69</v>
      </c>
      <c r="D3" s="39"/>
      <c r="E3" s="39" t="s">
        <v>70</v>
      </c>
      <c r="F3" s="39"/>
      <c r="G3" s="39" t="s">
        <v>71</v>
      </c>
      <c r="H3" s="39"/>
      <c r="I3" s="39" t="s">
        <v>119</v>
      </c>
      <c r="J3" s="39"/>
    </row>
    <row r="4" spans="1:10">
      <c r="A4" s="40">
        <f>COUNTIF(METAS!$B$8:$B$107,"&lt;&gt;")</f>
        <v>5</v>
      </c>
      <c r="B4" s="40"/>
      <c r="C4" s="41">
        <f>SUM(METAS!$E$8:$E$107)</f>
        <v>195000</v>
      </c>
      <c r="D4" s="41"/>
      <c r="E4" s="41">
        <f>SUM(METAS!$F$8:$F$107)</f>
        <v>17620</v>
      </c>
      <c r="F4" s="41"/>
      <c r="G4" s="41">
        <f>SUM(METAS!$G$8:$G$107)</f>
        <v>177380</v>
      </c>
      <c r="H4" s="41"/>
      <c r="I4" s="42">
        <f>IF(SUM(METAS!$E$8:$E$107)=0,0,MIN(1,SUM(METAS!$F$8:$F$107)/SUM(METAS!$E$8:$E$107)))</f>
        <v>9.0358974358974359E-2</v>
      </c>
      <c r="J4" s="42"/>
    </row>
    <row r="5" spans="1:10">
      <c r="A5" s="40"/>
      <c r="B5" s="40"/>
      <c r="C5" s="41"/>
      <c r="D5" s="41"/>
      <c r="E5" s="41"/>
      <c r="F5" s="41"/>
      <c r="G5" s="41"/>
      <c r="H5" s="41"/>
      <c r="I5" s="42"/>
      <c r="J5" s="42"/>
    </row>
    <row r="7" spans="1:10" ht="15">
      <c r="A7" s="43" t="s">
        <v>120</v>
      </c>
      <c r="B7" s="43"/>
      <c r="C7" s="43" t="s">
        <v>121</v>
      </c>
      <c r="D7" s="43"/>
      <c r="E7" s="43" t="s">
        <v>122</v>
      </c>
      <c r="F7" s="43"/>
      <c r="G7" s="43" t="s">
        <v>123</v>
      </c>
      <c r="H7" s="43"/>
      <c r="I7" s="43" t="s">
        <v>124</v>
      </c>
      <c r="J7" s="43"/>
    </row>
    <row r="8" spans="1:10">
      <c r="A8" s="44">
        <f ca="1">COUNTIF(METAS!$M$8:$M$107,"Concluída")</f>
        <v>0</v>
      </c>
      <c r="B8" s="44"/>
      <c r="C8" s="44">
        <f ca="1">COUNTIF(METAS!$M$8:$M$107,"Prazo vencido")</f>
        <v>0</v>
      </c>
      <c r="D8" s="44"/>
      <c r="E8" s="44">
        <f ca="1">COUNTIFS(METAS!$H$8:$H$107,"&gt;="&amp;TODAY(),METAS!$H$8:$H$107,"&lt;="&amp;TODAY()+CONFIG!$F$5,METAS!$L$8:$L$107,"&lt;1")</f>
        <v>1</v>
      </c>
      <c r="F8" s="44"/>
      <c r="G8" s="45">
        <f ca="1">ROUND(SUM(METAS!$K$8:$K$107),2)</f>
        <v>8796.59</v>
      </c>
      <c r="H8" s="45"/>
      <c r="I8" s="44">
        <f>COUNTIFS(METAS!$I$8:$I$107,"Alta",METAS!$L$8:$L$107,"&lt;1",METAS!$B$8:$B$107,"&lt;&gt;")</f>
        <v>3</v>
      </c>
      <c r="J8" s="44"/>
    </row>
    <row r="9" spans="1:10">
      <c r="A9" s="44"/>
      <c r="B9" s="44"/>
      <c r="C9" s="44"/>
      <c r="D9" s="44"/>
      <c r="E9" s="44"/>
      <c r="F9" s="44"/>
      <c r="G9" s="45"/>
      <c r="H9" s="45"/>
      <c r="I9" s="44"/>
      <c r="J9" s="44"/>
    </row>
    <row r="12" spans="1:10" ht="15">
      <c r="A12" s="46" t="s">
        <v>125</v>
      </c>
      <c r="B12" s="46"/>
      <c r="C12" s="46"/>
      <c r="D12" s="46"/>
      <c r="E12" s="46"/>
      <c r="F12" s="46"/>
    </row>
    <row r="13" spans="1:10" ht="15">
      <c r="A13" s="1" t="s">
        <v>66</v>
      </c>
      <c r="B13" s="1" t="s">
        <v>126</v>
      </c>
      <c r="C13" s="1" t="s">
        <v>14</v>
      </c>
      <c r="D13" s="1" t="s">
        <v>76</v>
      </c>
      <c r="E13" s="1" t="s">
        <v>72</v>
      </c>
      <c r="F13" s="1" t="s">
        <v>20</v>
      </c>
    </row>
    <row r="14" spans="1:10">
      <c r="A14" s="8" t="str">
        <f>IF(METAS!B8="","",METAS!B8)</f>
        <v>Reserva de emergência</v>
      </c>
      <c r="B14" s="9">
        <f>IF(METAS!B8="","",METAS!E8)</f>
        <v>30000</v>
      </c>
      <c r="C14" s="9">
        <f>IF(METAS!B8="","",METAS!F8)</f>
        <v>6120</v>
      </c>
      <c r="D14" s="19">
        <f>IF(METAS!B8="","",METAS!L8)</f>
        <v>0.20399999999999999</v>
      </c>
      <c r="E14" s="20">
        <f>IF(METAS!B8="","",METAS!H8)</f>
        <v>46630</v>
      </c>
      <c r="F14" s="8" t="str">
        <f ca="1">IF(METAS!B8="","",METAS!M8)</f>
        <v>Em andamento</v>
      </c>
    </row>
    <row r="15" spans="1:10">
      <c r="A15" s="8" t="str">
        <f>IF(METAS!B9="","",METAS!B9)</f>
        <v>Viagem de férias</v>
      </c>
      <c r="B15" s="9">
        <f>IF(METAS!B9="","",METAS!E9)</f>
        <v>12000</v>
      </c>
      <c r="C15" s="9">
        <f>IF(METAS!B9="","",METAS!F9)</f>
        <v>2000</v>
      </c>
      <c r="D15" s="19">
        <f>IF(METAS!B9="","",METAS!L9)</f>
        <v>0.16666666666666666</v>
      </c>
      <c r="E15" s="20">
        <f>IF(METAS!B9="","",METAS!H9)</f>
        <v>46418</v>
      </c>
      <c r="F15" s="8" t="str">
        <f ca="1">IF(METAS!B9="","",METAS!M9)</f>
        <v>Em andamento</v>
      </c>
    </row>
    <row r="16" spans="1:10">
      <c r="A16" s="8" t="str">
        <f>IF(METAS!B10="","",METAS!B10)</f>
        <v>Curso de especialização</v>
      </c>
      <c r="B16" s="9">
        <f>IF(METAS!B10="","",METAS!E10)</f>
        <v>8000</v>
      </c>
      <c r="C16" s="9">
        <f>IF(METAS!B10="","",METAS!F10)</f>
        <v>1500</v>
      </c>
      <c r="D16" s="19">
        <f>IF(METAS!B10="","",METAS!L10)</f>
        <v>0.1875</v>
      </c>
      <c r="E16" s="20">
        <f>IF(METAS!B10="","",METAS!H10)</f>
        <v>46310</v>
      </c>
      <c r="F16" s="8" t="str">
        <f ca="1">IF(METAS!B10="","",METAS!M10)</f>
        <v>Atenção</v>
      </c>
    </row>
    <row r="17" spans="1:6">
      <c r="A17" s="8" t="str">
        <f>IF(METAS!B11="","",METAS!B11)</f>
        <v>Entrada do carro</v>
      </c>
      <c r="B17" s="9">
        <f>IF(METAS!B11="","",METAS!E11)</f>
        <v>25000</v>
      </c>
      <c r="C17" s="9">
        <f>IF(METAS!B11="","",METAS!F11)</f>
        <v>3000</v>
      </c>
      <c r="D17" s="19">
        <f>IF(METAS!B11="","",METAS!L11)</f>
        <v>0.12</v>
      </c>
      <c r="E17" s="20">
        <f>IF(METAS!B11="","",METAS!H11)</f>
        <v>46934</v>
      </c>
      <c r="F17" s="8" t="str">
        <f ca="1">IF(METAS!B11="","",METAS!M11)</f>
        <v>Em andamento</v>
      </c>
    </row>
    <row r="18" spans="1:6">
      <c r="A18" s="8" t="str">
        <f>IF(METAS!B12="","",METAS!B12)</f>
        <v>Entrada da casa</v>
      </c>
      <c r="B18" s="9">
        <f>IF(METAS!B12="","",METAS!E12)</f>
        <v>120000</v>
      </c>
      <c r="C18" s="9">
        <f>IF(METAS!B12="","",METAS!F12)</f>
        <v>5000</v>
      </c>
      <c r="D18" s="19">
        <f>IF(METAS!B12="","",METAS!L12)</f>
        <v>4.1666666666666664E-2</v>
      </c>
      <c r="E18" s="20">
        <f>IF(METAS!B12="","",METAS!H12)</f>
        <v>47848</v>
      </c>
      <c r="F18" s="8" t="str">
        <f ca="1">IF(METAS!B12="","",METAS!M12)</f>
        <v>Em andamento</v>
      </c>
    </row>
    <row r="19" spans="1:6">
      <c r="A19" s="8" t="str">
        <f>IF(METAS!B13="","",METAS!B13)</f>
        <v/>
      </c>
      <c r="B19" s="9" t="str">
        <f>IF(METAS!B13="","",METAS!E13)</f>
        <v/>
      </c>
      <c r="C19" s="9" t="str">
        <f>IF(METAS!B13="","",METAS!F13)</f>
        <v/>
      </c>
      <c r="D19" s="19" t="str">
        <f>IF(METAS!B13="","",METAS!L13)</f>
        <v/>
      </c>
      <c r="E19" s="20" t="str">
        <f>IF(METAS!B13="","",METAS!H13)</f>
        <v/>
      </c>
      <c r="F19" s="8" t="str">
        <f>IF(METAS!B13="","",METAS!M13)</f>
        <v/>
      </c>
    </row>
    <row r="20" spans="1:6">
      <c r="A20" s="8" t="str">
        <f>IF(METAS!B14="","",METAS!B14)</f>
        <v/>
      </c>
      <c r="B20" s="9" t="str">
        <f>IF(METAS!B14="","",METAS!E14)</f>
        <v/>
      </c>
      <c r="C20" s="9" t="str">
        <f>IF(METAS!B14="","",METAS!F14)</f>
        <v/>
      </c>
      <c r="D20" s="19" t="str">
        <f>IF(METAS!B14="","",METAS!L14)</f>
        <v/>
      </c>
      <c r="E20" s="20" t="str">
        <f>IF(METAS!B14="","",METAS!H14)</f>
        <v/>
      </c>
      <c r="F20" s="8" t="str">
        <f>IF(METAS!B14="","",METAS!M14)</f>
        <v/>
      </c>
    </row>
    <row r="21" spans="1:6">
      <c r="A21" s="8" t="str">
        <f>IF(METAS!B15="","",METAS!B15)</f>
        <v/>
      </c>
      <c r="B21" s="9" t="str">
        <f>IF(METAS!B15="","",METAS!E15)</f>
        <v/>
      </c>
      <c r="C21" s="9" t="str">
        <f>IF(METAS!B15="","",METAS!F15)</f>
        <v/>
      </c>
      <c r="D21" s="19" t="str">
        <f>IF(METAS!B15="","",METAS!L15)</f>
        <v/>
      </c>
      <c r="E21" s="20" t="str">
        <f>IF(METAS!B15="","",METAS!H15)</f>
        <v/>
      </c>
      <c r="F21" s="8" t="str">
        <f>IF(METAS!B15="","",METAS!M15)</f>
        <v/>
      </c>
    </row>
  </sheetData>
  <mergeCells count="23">
    <mergeCell ref="A12:F12"/>
    <mergeCell ref="A8:B9"/>
    <mergeCell ref="C8:D9"/>
    <mergeCell ref="E8:F9"/>
    <mergeCell ref="G8:H9"/>
    <mergeCell ref="I8:J9"/>
    <mergeCell ref="A7:B7"/>
    <mergeCell ref="C7:D7"/>
    <mergeCell ref="E7:F7"/>
    <mergeCell ref="G7:H7"/>
    <mergeCell ref="I7:J7"/>
    <mergeCell ref="A1:J1"/>
    <mergeCell ref="A2:J2"/>
    <mergeCell ref="A3:B3"/>
    <mergeCell ref="A4:B5"/>
    <mergeCell ref="C3:D3"/>
    <mergeCell ref="C4:D5"/>
    <mergeCell ref="E3:F3"/>
    <mergeCell ref="E4:F5"/>
    <mergeCell ref="G3:H3"/>
    <mergeCell ref="G4:H5"/>
    <mergeCell ref="I3:J3"/>
    <mergeCell ref="I4:J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workbookViewId="0">
      <selection sqref="A1:H1"/>
    </sheetView>
  </sheetViews>
  <sheetFormatPr defaultRowHeight="14.25"/>
  <cols>
    <col min="1" max="1" width="22" customWidth="1"/>
    <col min="2" max="2" width="28" customWidth="1"/>
    <col min="3" max="8" width="18" customWidth="1"/>
  </cols>
  <sheetData>
    <row r="1" spans="1:8" ht="26.1" customHeight="1">
      <c r="A1" s="28" t="s">
        <v>0</v>
      </c>
      <c r="B1" s="28"/>
      <c r="C1" s="28"/>
      <c r="D1" s="28"/>
      <c r="E1" s="28"/>
      <c r="F1" s="28"/>
      <c r="G1" s="28"/>
      <c r="H1" s="28"/>
    </row>
    <row r="2" spans="1:8" ht="26.1" customHeight="1">
      <c r="A2" s="29" t="s">
        <v>1</v>
      </c>
      <c r="B2" s="29"/>
      <c r="C2" s="29"/>
      <c r="D2" s="29"/>
      <c r="E2" s="29"/>
      <c r="F2" s="29"/>
      <c r="G2" s="29"/>
      <c r="H2" s="29"/>
    </row>
    <row r="3" spans="1:8">
      <c r="A3" s="21"/>
      <c r="B3" s="21"/>
      <c r="C3" s="21"/>
      <c r="D3" s="21"/>
      <c r="E3" s="21"/>
      <c r="F3" s="21"/>
      <c r="G3" s="21"/>
      <c r="H3" s="21"/>
    </row>
    <row r="4" spans="1:8" ht="15">
      <c r="A4" s="30" t="s">
        <v>2</v>
      </c>
      <c r="B4" s="30"/>
      <c r="C4" s="30"/>
      <c r="D4" s="30"/>
      <c r="E4" s="30"/>
      <c r="F4" s="30"/>
      <c r="G4" s="30"/>
      <c r="H4" s="30"/>
    </row>
    <row r="5" spans="1:8" ht="15">
      <c r="A5" s="22" t="s">
        <v>3</v>
      </c>
      <c r="B5" s="31" t="s">
        <v>4</v>
      </c>
      <c r="C5" s="31"/>
      <c r="D5" s="31"/>
      <c r="E5" s="31"/>
      <c r="F5" s="31"/>
      <c r="G5" s="31"/>
      <c r="H5" s="31"/>
    </row>
    <row r="6" spans="1:8" ht="15">
      <c r="A6" s="23" t="s">
        <v>5</v>
      </c>
      <c r="B6" s="32" t="s">
        <v>6</v>
      </c>
      <c r="C6" s="32"/>
      <c r="D6" s="32"/>
      <c r="E6" s="32"/>
      <c r="F6" s="32"/>
      <c r="G6" s="32"/>
      <c r="H6" s="32"/>
    </row>
    <row r="7" spans="1:8" ht="15">
      <c r="A7" s="23" t="s">
        <v>7</v>
      </c>
      <c r="B7" s="32" t="s">
        <v>8</v>
      </c>
      <c r="C7" s="32"/>
      <c r="D7" s="32"/>
      <c r="E7" s="32"/>
      <c r="F7" s="32"/>
      <c r="G7" s="32"/>
      <c r="H7" s="32"/>
    </row>
    <row r="8" spans="1:8" ht="15">
      <c r="A8" s="23" t="s">
        <v>9</v>
      </c>
      <c r="B8" s="32" t="s">
        <v>10</v>
      </c>
      <c r="C8" s="32"/>
      <c r="D8" s="32"/>
      <c r="E8" s="32"/>
      <c r="F8" s="32"/>
      <c r="G8" s="32"/>
      <c r="H8" s="32"/>
    </row>
    <row r="9" spans="1:8">
      <c r="A9" s="21"/>
      <c r="B9" s="21"/>
      <c r="C9" s="21"/>
      <c r="D9" s="21"/>
      <c r="E9" s="21"/>
      <c r="F9" s="21"/>
      <c r="G9" s="21"/>
      <c r="H9" s="21"/>
    </row>
    <row r="10" spans="1:8" ht="15">
      <c r="A10" s="30" t="s">
        <v>11</v>
      </c>
      <c r="B10" s="30"/>
      <c r="C10" s="30"/>
      <c r="D10" s="30"/>
      <c r="E10" s="30"/>
      <c r="F10" s="30"/>
      <c r="G10" s="30"/>
      <c r="H10" s="30"/>
    </row>
    <row r="11" spans="1:8" ht="15">
      <c r="A11" s="22" t="s">
        <v>12</v>
      </c>
      <c r="B11" s="31" t="s">
        <v>13</v>
      </c>
      <c r="C11" s="31"/>
      <c r="D11" s="31"/>
      <c r="E11" s="31"/>
      <c r="F11" s="31"/>
      <c r="G11" s="31"/>
      <c r="H11" s="31"/>
    </row>
    <row r="12" spans="1:8" ht="15">
      <c r="A12" s="24" t="s">
        <v>14</v>
      </c>
      <c r="B12" s="32" t="s">
        <v>15</v>
      </c>
      <c r="C12" s="32"/>
      <c r="D12" s="32"/>
      <c r="E12" s="32"/>
      <c r="F12" s="32"/>
      <c r="G12" s="32"/>
      <c r="H12" s="32"/>
    </row>
    <row r="13" spans="1:8" ht="15">
      <c r="A13" s="24" t="s">
        <v>16</v>
      </c>
      <c r="B13" s="32" t="s">
        <v>17</v>
      </c>
      <c r="C13" s="32"/>
      <c r="D13" s="32"/>
      <c r="E13" s="32"/>
      <c r="F13" s="32"/>
      <c r="G13" s="32"/>
      <c r="H13" s="32"/>
    </row>
    <row r="14" spans="1:8" ht="30">
      <c r="A14" s="24" t="s">
        <v>18</v>
      </c>
      <c r="B14" s="32" t="s">
        <v>19</v>
      </c>
      <c r="C14" s="32"/>
      <c r="D14" s="32"/>
      <c r="E14" s="32"/>
      <c r="F14" s="32"/>
      <c r="G14" s="32"/>
      <c r="H14" s="32"/>
    </row>
    <row r="15" spans="1:8" ht="15">
      <c r="A15" s="24" t="s">
        <v>20</v>
      </c>
      <c r="B15" s="32" t="s">
        <v>21</v>
      </c>
      <c r="C15" s="32"/>
      <c r="D15" s="32"/>
      <c r="E15" s="32"/>
      <c r="F15" s="32"/>
      <c r="G15" s="32"/>
      <c r="H15" s="32"/>
    </row>
    <row r="16" spans="1:8">
      <c r="A16" s="21"/>
      <c r="B16" s="21"/>
      <c r="C16" s="21"/>
      <c r="D16" s="21"/>
      <c r="E16" s="21"/>
      <c r="F16" s="21"/>
      <c r="G16" s="21"/>
      <c r="H16" s="21"/>
    </row>
    <row r="17" spans="1:8" ht="15">
      <c r="A17" s="30" t="s">
        <v>22</v>
      </c>
      <c r="B17" s="30"/>
      <c r="C17" s="30"/>
      <c r="D17" s="30"/>
      <c r="E17" s="30"/>
      <c r="F17" s="30"/>
      <c r="G17" s="30"/>
      <c r="H17" s="30"/>
    </row>
    <row r="18" spans="1:8" ht="15">
      <c r="A18" s="22" t="s">
        <v>23</v>
      </c>
      <c r="B18" s="31" t="s">
        <v>24</v>
      </c>
      <c r="C18" s="31"/>
      <c r="D18" s="31"/>
      <c r="E18" s="31"/>
      <c r="F18" s="31"/>
      <c r="G18" s="31"/>
      <c r="H18" s="31"/>
    </row>
    <row r="19" spans="1:8" ht="15">
      <c r="A19" s="25" t="s">
        <v>25</v>
      </c>
      <c r="B19" s="32" t="s">
        <v>26</v>
      </c>
      <c r="C19" s="32"/>
      <c r="D19" s="32"/>
      <c r="E19" s="32"/>
      <c r="F19" s="32"/>
      <c r="G19" s="32"/>
      <c r="H19" s="32"/>
    </row>
    <row r="20" spans="1:8" ht="15">
      <c r="A20" s="26" t="s">
        <v>27</v>
      </c>
      <c r="B20" s="32" t="s">
        <v>28</v>
      </c>
      <c r="C20" s="32"/>
      <c r="D20" s="32"/>
      <c r="E20" s="32"/>
      <c r="F20" s="32"/>
      <c r="G20" s="32"/>
      <c r="H20" s="32"/>
    </row>
    <row r="21" spans="1:8">
      <c r="A21" s="21"/>
      <c r="B21" s="21"/>
      <c r="C21" s="21"/>
      <c r="D21" s="21"/>
      <c r="E21" s="21"/>
      <c r="F21" s="21"/>
      <c r="G21" s="21"/>
      <c r="H21" s="21"/>
    </row>
    <row r="22" spans="1:8" ht="15">
      <c r="A22" s="30" t="s">
        <v>29</v>
      </c>
      <c r="B22" s="30"/>
      <c r="C22" s="30"/>
      <c r="D22" s="30"/>
      <c r="E22" s="30"/>
      <c r="F22" s="30"/>
      <c r="G22" s="30"/>
      <c r="H22" s="30"/>
    </row>
    <row r="23" spans="1:8" ht="15">
      <c r="A23" s="22" t="s">
        <v>30</v>
      </c>
      <c r="B23" s="22" t="s">
        <v>31</v>
      </c>
      <c r="C23" s="31" t="s">
        <v>32</v>
      </c>
      <c r="D23" s="31"/>
      <c r="E23" s="31"/>
      <c r="F23" s="31"/>
      <c r="G23" s="31"/>
      <c r="H23" s="31"/>
    </row>
    <row r="24" spans="1:8" ht="28.5">
      <c r="A24" s="21" t="s">
        <v>33</v>
      </c>
      <c r="B24" s="21" t="s">
        <v>34</v>
      </c>
      <c r="C24" s="33" t="s">
        <v>35</v>
      </c>
      <c r="D24" s="33"/>
      <c r="E24" s="33"/>
      <c r="F24" s="33"/>
      <c r="G24" s="33"/>
      <c r="H24" s="33"/>
    </row>
    <row r="25" spans="1:8" ht="71.25">
      <c r="A25" s="21" t="s">
        <v>36</v>
      </c>
      <c r="B25" s="21" t="s">
        <v>37</v>
      </c>
      <c r="C25" s="33" t="s">
        <v>38</v>
      </c>
      <c r="D25" s="33"/>
      <c r="E25" s="33"/>
      <c r="F25" s="33"/>
      <c r="G25" s="33"/>
      <c r="H25" s="33"/>
    </row>
    <row r="26" spans="1:8" ht="42.75">
      <c r="A26" s="21" t="s">
        <v>39</v>
      </c>
      <c r="B26" s="21" t="s">
        <v>40</v>
      </c>
      <c r="C26" s="33" t="s">
        <v>41</v>
      </c>
      <c r="D26" s="33"/>
      <c r="E26" s="33"/>
      <c r="F26" s="33"/>
      <c r="G26" s="33"/>
      <c r="H26" s="33"/>
    </row>
    <row r="27" spans="1:8" ht="28.5">
      <c r="A27" s="21" t="s">
        <v>42</v>
      </c>
      <c r="B27" s="21" t="s">
        <v>43</v>
      </c>
      <c r="C27" s="33" t="s">
        <v>44</v>
      </c>
      <c r="D27" s="33"/>
      <c r="E27" s="33"/>
      <c r="F27" s="33"/>
      <c r="G27" s="33"/>
      <c r="H27" s="33"/>
    </row>
    <row r="28" spans="1:8" ht="28.5">
      <c r="A28" s="21" t="s">
        <v>45</v>
      </c>
      <c r="B28" s="21" t="s">
        <v>46</v>
      </c>
      <c r="C28" s="32"/>
      <c r="D28" s="32"/>
      <c r="E28" s="32"/>
      <c r="F28" s="32"/>
      <c r="G28" s="32"/>
      <c r="H28" s="32"/>
    </row>
    <row r="29" spans="1:8">
      <c r="A29" s="21"/>
      <c r="B29" s="21"/>
      <c r="C29" s="21"/>
      <c r="D29" s="21"/>
      <c r="E29" s="21"/>
      <c r="F29" s="21"/>
      <c r="G29" s="21"/>
      <c r="H29" s="21"/>
    </row>
    <row r="30" spans="1:8" ht="15">
      <c r="A30" s="30" t="s">
        <v>47</v>
      </c>
      <c r="B30" s="30"/>
      <c r="C30" s="30"/>
      <c r="D30" s="30"/>
      <c r="E30" s="30"/>
      <c r="F30" s="30"/>
      <c r="G30" s="30"/>
      <c r="H30" s="30"/>
    </row>
    <row r="31" spans="1:8" ht="15">
      <c r="A31" s="22" t="s">
        <v>48</v>
      </c>
      <c r="B31" s="31" t="s">
        <v>49</v>
      </c>
      <c r="C31" s="31"/>
      <c r="D31" s="31"/>
      <c r="E31" s="31"/>
      <c r="F31" s="31"/>
      <c r="G31" s="31"/>
      <c r="H31" s="31"/>
    </row>
    <row r="32" spans="1:8" ht="15">
      <c r="A32" s="24" t="s">
        <v>50</v>
      </c>
      <c r="B32" s="32" t="s">
        <v>51</v>
      </c>
      <c r="C32" s="32"/>
      <c r="D32" s="32"/>
      <c r="E32" s="32"/>
      <c r="F32" s="32"/>
      <c r="G32" s="32"/>
      <c r="H32" s="32"/>
    </row>
    <row r="33" spans="1:8" ht="15">
      <c r="A33" s="24" t="s">
        <v>52</v>
      </c>
      <c r="B33" s="32" t="s">
        <v>53</v>
      </c>
      <c r="C33" s="32"/>
      <c r="D33" s="32"/>
      <c r="E33" s="32"/>
      <c r="F33" s="32"/>
      <c r="G33" s="32"/>
      <c r="H33" s="32"/>
    </row>
    <row r="34" spans="1:8" ht="30">
      <c r="A34" s="24" t="s">
        <v>54</v>
      </c>
      <c r="B34" s="32" t="s">
        <v>55</v>
      </c>
      <c r="C34" s="32"/>
      <c r="D34" s="32"/>
      <c r="E34" s="32"/>
      <c r="F34" s="32"/>
      <c r="G34" s="32"/>
      <c r="H34" s="32"/>
    </row>
    <row r="35" spans="1:8" ht="15">
      <c r="A35" s="24" t="s">
        <v>56</v>
      </c>
      <c r="B35" s="32" t="s">
        <v>57</v>
      </c>
      <c r="C35" s="32"/>
      <c r="D35" s="32"/>
      <c r="E35" s="32"/>
      <c r="F35" s="32"/>
      <c r="G35" s="32"/>
      <c r="H35" s="32"/>
    </row>
    <row r="36" spans="1:8" ht="15">
      <c r="A36" s="24" t="s">
        <v>58</v>
      </c>
      <c r="B36" s="32" t="s">
        <v>59</v>
      </c>
      <c r="C36" s="32"/>
      <c r="D36" s="32"/>
      <c r="E36" s="32"/>
      <c r="F36" s="32"/>
      <c r="G36" s="32"/>
      <c r="H36" s="32"/>
    </row>
    <row r="37" spans="1:8" ht="15">
      <c r="A37" s="34" t="s">
        <v>60</v>
      </c>
      <c r="B37" s="34"/>
      <c r="C37" s="34"/>
      <c r="D37" s="34"/>
      <c r="E37" s="34"/>
      <c r="F37" s="34"/>
      <c r="G37" s="34"/>
      <c r="H37" s="34"/>
    </row>
  </sheetData>
  <mergeCells count="32">
    <mergeCell ref="A37:H37"/>
    <mergeCell ref="B32:H32"/>
    <mergeCell ref="B33:H33"/>
    <mergeCell ref="B34:H34"/>
    <mergeCell ref="B35:H35"/>
    <mergeCell ref="B36:H36"/>
    <mergeCell ref="C25:H25"/>
    <mergeCell ref="C26:H26"/>
    <mergeCell ref="C27:H27"/>
    <mergeCell ref="C28:H28"/>
    <mergeCell ref="B31:H31"/>
    <mergeCell ref="A22:H22"/>
    <mergeCell ref="A30:H30"/>
    <mergeCell ref="B5:H5"/>
    <mergeCell ref="B6:H6"/>
    <mergeCell ref="B7:H7"/>
    <mergeCell ref="B8:H8"/>
    <mergeCell ref="B11:H11"/>
    <mergeCell ref="B12:H12"/>
    <mergeCell ref="B13:H13"/>
    <mergeCell ref="B14:H14"/>
    <mergeCell ref="B15:H15"/>
    <mergeCell ref="B18:H18"/>
    <mergeCell ref="B19:H19"/>
    <mergeCell ref="B20:H20"/>
    <mergeCell ref="C23:H23"/>
    <mergeCell ref="C24:H24"/>
    <mergeCell ref="A1:H1"/>
    <mergeCell ref="A2:H2"/>
    <mergeCell ref="A4:H4"/>
    <mergeCell ref="A10:H10"/>
    <mergeCell ref="A17:H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7"/>
  <sheetViews>
    <sheetView workbookViewId="0"/>
  </sheetViews>
  <sheetFormatPr defaultRowHeight="14.25"/>
  <cols>
    <col min="1" max="1" width="10" customWidth="1"/>
    <col min="2" max="2" width="27" customWidth="1"/>
    <col min="3" max="3" width="23" customWidth="1"/>
    <col min="4" max="4" width="15" customWidth="1"/>
    <col min="5" max="7" width="19" customWidth="1"/>
    <col min="8" max="8" width="15" customWidth="1"/>
    <col min="9" max="9" width="13" customWidth="1"/>
    <col min="10" max="10" width="15" customWidth="1"/>
    <col min="11" max="11" width="24" customWidth="1"/>
    <col min="12" max="12" width="13" customWidth="1"/>
    <col min="13" max="13" width="17" customWidth="1"/>
    <col min="14" max="14" width="32" customWidth="1"/>
  </cols>
  <sheetData>
    <row r="1" spans="1:14" ht="26.1" customHeight="1">
      <c r="A1" s="35" t="s">
        <v>61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ht="26.1" customHeight="1">
      <c r="A2" s="36" t="s">
        <v>62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4" spans="1:14" ht="15">
      <c r="A4" s="37" t="s">
        <v>63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1:14">
      <c r="A5" s="38" t="s">
        <v>64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7" spans="1:14" ht="33.950000000000003" customHeight="1">
      <c r="A7" s="7" t="s">
        <v>65</v>
      </c>
      <c r="B7" s="7" t="s">
        <v>66</v>
      </c>
      <c r="C7" s="7" t="s">
        <v>67</v>
      </c>
      <c r="D7" s="7" t="s">
        <v>68</v>
      </c>
      <c r="E7" s="7" t="s">
        <v>69</v>
      </c>
      <c r="F7" s="7" t="s">
        <v>70</v>
      </c>
      <c r="G7" s="7" t="s">
        <v>71</v>
      </c>
      <c r="H7" s="7" t="s">
        <v>72</v>
      </c>
      <c r="I7" s="7" t="s">
        <v>73</v>
      </c>
      <c r="J7" s="7" t="s">
        <v>74</v>
      </c>
      <c r="K7" s="7" t="s">
        <v>75</v>
      </c>
      <c r="L7" s="7" t="s">
        <v>76</v>
      </c>
      <c r="M7" s="7" t="s">
        <v>20</v>
      </c>
      <c r="N7" s="7" t="s">
        <v>77</v>
      </c>
    </row>
    <row r="8" spans="1:14">
      <c r="A8" s="3" t="s">
        <v>78</v>
      </c>
      <c r="B8" s="11" t="s">
        <v>54</v>
      </c>
      <c r="C8" s="11" t="s">
        <v>54</v>
      </c>
      <c r="D8" s="12">
        <v>46023</v>
      </c>
      <c r="E8" s="13">
        <v>30000</v>
      </c>
      <c r="F8" s="14">
        <f>IF($B8="","",SUMIF(APORTES!$B$8:$B$507,$A8,APORTES!$F$8:$F$507))</f>
        <v>6120</v>
      </c>
      <c r="G8" s="15">
        <f t="shared" ref="G8:G39" si="0">IF($B8="","",MAX(0,$E8-$F8))</f>
        <v>23880</v>
      </c>
      <c r="H8" s="12">
        <v>46630</v>
      </c>
      <c r="I8" s="11" t="s">
        <v>79</v>
      </c>
      <c r="J8" s="16">
        <f t="shared" ref="J8:J39" ca="1" si="1">IF(OR($B8="",$H8=""),"",IF($H8&lt;TODAY(),0,MAX(1,(YEAR($H8)-YEAR(TODAY()))*12+MONTH($H8)-MONTH(TODAY())+1)))</f>
        <v>13</v>
      </c>
      <c r="K8" s="15">
        <f t="shared" ref="K8:K39" ca="1" si="2">IF($B8="","",IF($G8&lt;=0,0,IF(OR($H8="",$H8&lt;TODAY()),"",ROUND($G8/$J8,2))))</f>
        <v>1836.92</v>
      </c>
      <c r="L8" s="17">
        <f t="shared" ref="L8:L39" si="3">IF($B8="","",IF($E8&lt;=0,0,MIN(1,MAX(0,$F8/$E8))))</f>
        <v>0.20399999999999999</v>
      </c>
      <c r="M8" s="18" t="str">
        <f ca="1">IF($B8="","",IF($E8&lt;=0,"Revisar valor",IF($L8&gt;=1,"Concluída",IF($H8="","Preencher prazo",IF($H8&lt;TODAY(),"Prazo vencido",IF($H8-TODAY()&lt;=CONFIG!$F$6,"Prazo crítico",IF($H8-TODAY()&lt;=CONFIG!$F$5,"Atenção","Em andamento")))))))</f>
        <v>Em andamento</v>
      </c>
      <c r="N8" s="11" t="s">
        <v>80</v>
      </c>
    </row>
    <row r="9" spans="1:14">
      <c r="A9" s="3" t="s">
        <v>81</v>
      </c>
      <c r="B9" s="11" t="s">
        <v>82</v>
      </c>
      <c r="C9" s="11" t="s">
        <v>83</v>
      </c>
      <c r="D9" s="12">
        <v>46143</v>
      </c>
      <c r="E9" s="13">
        <v>12000</v>
      </c>
      <c r="F9" s="14">
        <f>IF($B9="","",SUMIF(APORTES!$B$8:$B$507,$A9,APORTES!$F$8:$F$507))</f>
        <v>2000</v>
      </c>
      <c r="G9" s="15">
        <f t="shared" si="0"/>
        <v>10000</v>
      </c>
      <c r="H9" s="12">
        <v>46418</v>
      </c>
      <c r="I9" s="11" t="s">
        <v>84</v>
      </c>
      <c r="J9" s="16">
        <f t="shared" ca="1" si="1"/>
        <v>6</v>
      </c>
      <c r="K9" s="15">
        <f t="shared" ca="1" si="2"/>
        <v>1666.67</v>
      </c>
      <c r="L9" s="17">
        <f t="shared" si="3"/>
        <v>0.16666666666666666</v>
      </c>
      <c r="M9" s="18" t="str">
        <f ca="1">IF($B9="","",IF($E9&lt;=0,"Revisar valor",IF($L9&gt;=1,"Concluída",IF($H9="","Preencher prazo",IF($H9&lt;TODAY(),"Prazo vencido",IF($H9-TODAY()&lt;=CONFIG!$F$6,"Prazo crítico",IF($H9-TODAY()&lt;=CONFIG!$F$5,"Atenção","Em andamento")))))))</f>
        <v>Em andamento</v>
      </c>
      <c r="N9" s="11" t="s">
        <v>85</v>
      </c>
    </row>
    <row r="10" spans="1:14">
      <c r="A10" s="3" t="s">
        <v>86</v>
      </c>
      <c r="B10" s="11" t="s">
        <v>87</v>
      </c>
      <c r="C10" s="11" t="s">
        <v>88</v>
      </c>
      <c r="D10" s="12">
        <v>46174</v>
      </c>
      <c r="E10" s="13">
        <v>8000</v>
      </c>
      <c r="F10" s="14">
        <f>IF($B10="","",SUMIF(APORTES!$B$8:$B$507,$A10,APORTES!$F$8:$F$507))</f>
        <v>1500</v>
      </c>
      <c r="G10" s="15">
        <f t="shared" si="0"/>
        <v>6500</v>
      </c>
      <c r="H10" s="12">
        <v>46310</v>
      </c>
      <c r="I10" s="11" t="s">
        <v>79</v>
      </c>
      <c r="J10" s="16">
        <f t="shared" ca="1" si="1"/>
        <v>3</v>
      </c>
      <c r="K10" s="15">
        <f t="shared" ca="1" si="2"/>
        <v>2166.67</v>
      </c>
      <c r="L10" s="17">
        <f t="shared" si="3"/>
        <v>0.1875</v>
      </c>
      <c r="M10" s="18" t="str">
        <f ca="1">IF($B10="","",IF($E10&lt;=0,"Revisar valor",IF($L10&gt;=1,"Concluída",IF($H10="","Preencher prazo",IF($H10&lt;TODAY(),"Prazo vencido",IF($H10-TODAY()&lt;=CONFIG!$F$6,"Prazo crítico",IF($H10-TODAY()&lt;=CONFIG!$F$5,"Atenção","Em andamento")))))))</f>
        <v>Atenção</v>
      </c>
      <c r="N10" s="11" t="s">
        <v>89</v>
      </c>
    </row>
    <row r="11" spans="1:14">
      <c r="A11" s="3" t="s">
        <v>90</v>
      </c>
      <c r="B11" s="11" t="s">
        <v>91</v>
      </c>
      <c r="C11" s="11" t="s">
        <v>92</v>
      </c>
      <c r="D11" s="12">
        <v>46204</v>
      </c>
      <c r="E11" s="13">
        <v>25000</v>
      </c>
      <c r="F11" s="14">
        <f>IF($B11="","",SUMIF(APORTES!$B$8:$B$507,$A11,APORTES!$F$8:$F$507))</f>
        <v>3000</v>
      </c>
      <c r="G11" s="15">
        <f t="shared" si="0"/>
        <v>22000</v>
      </c>
      <c r="H11" s="12">
        <v>46934</v>
      </c>
      <c r="I11" s="11" t="s">
        <v>84</v>
      </c>
      <c r="J11" s="16">
        <f t="shared" ca="1" si="1"/>
        <v>23</v>
      </c>
      <c r="K11" s="15">
        <f t="shared" ca="1" si="2"/>
        <v>956.52</v>
      </c>
      <c r="L11" s="17">
        <f t="shared" si="3"/>
        <v>0.12</v>
      </c>
      <c r="M11" s="18" t="str">
        <f ca="1">IF($B11="","",IF($E11&lt;=0,"Revisar valor",IF($L11&gt;=1,"Concluída",IF($H11="","Preencher prazo",IF($H11&lt;TODAY(),"Prazo vencido",IF($H11-TODAY()&lt;=CONFIG!$F$6,"Prazo crítico",IF($H11-TODAY()&lt;=CONFIG!$F$5,"Atenção","Em andamento")))))))</f>
        <v>Em andamento</v>
      </c>
      <c r="N11" s="11" t="s">
        <v>93</v>
      </c>
    </row>
    <row r="12" spans="1:14">
      <c r="A12" s="3" t="s">
        <v>94</v>
      </c>
      <c r="B12" s="11" t="s">
        <v>95</v>
      </c>
      <c r="C12" s="11" t="s">
        <v>96</v>
      </c>
      <c r="D12" s="12">
        <v>46023</v>
      </c>
      <c r="E12" s="13">
        <v>120000</v>
      </c>
      <c r="F12" s="14">
        <f>IF($B12="","",SUMIF(APORTES!$B$8:$B$507,$A12,APORTES!$F$8:$F$507))</f>
        <v>5000</v>
      </c>
      <c r="G12" s="15">
        <f t="shared" si="0"/>
        <v>115000</v>
      </c>
      <c r="H12" s="12">
        <v>47848</v>
      </c>
      <c r="I12" s="11" t="s">
        <v>79</v>
      </c>
      <c r="J12" s="16">
        <f t="shared" ca="1" si="1"/>
        <v>53</v>
      </c>
      <c r="K12" s="15">
        <f t="shared" ca="1" si="2"/>
        <v>2169.81</v>
      </c>
      <c r="L12" s="17">
        <f t="shared" si="3"/>
        <v>4.1666666666666664E-2</v>
      </c>
      <c r="M12" s="18" t="str">
        <f ca="1">IF($B12="","",IF($E12&lt;=0,"Revisar valor",IF($L12&gt;=1,"Concluída",IF($H12="","Preencher prazo",IF($H12&lt;TODAY(),"Prazo vencido",IF($H12-TODAY()&lt;=CONFIG!$F$6,"Prazo crítico",IF($H12-TODAY()&lt;=CONFIG!$F$5,"Atenção","Em andamento")))))))</f>
        <v>Em andamento</v>
      </c>
      <c r="N12" s="11" t="s">
        <v>97</v>
      </c>
    </row>
    <row r="13" spans="1:14">
      <c r="A13" s="3"/>
      <c r="B13" s="11"/>
      <c r="C13" s="11"/>
      <c r="D13" s="12"/>
      <c r="E13" s="13"/>
      <c r="F13" s="14" t="str">
        <f>IF($B13="","",SUMIF(APORTES!$B$8:$B$507,$A13,APORTES!$F$8:$F$507))</f>
        <v/>
      </c>
      <c r="G13" s="15" t="str">
        <f t="shared" si="0"/>
        <v/>
      </c>
      <c r="H13" s="12"/>
      <c r="I13" s="11"/>
      <c r="J13" s="16" t="str">
        <f t="shared" ca="1" si="1"/>
        <v/>
      </c>
      <c r="K13" s="15" t="str">
        <f t="shared" ca="1" si="2"/>
        <v/>
      </c>
      <c r="L13" s="17" t="str">
        <f t="shared" si="3"/>
        <v/>
      </c>
      <c r="M13" s="18" t="str">
        <f ca="1">IF($B13="","",IF($E13&lt;=0,"Revisar valor",IF($L13&gt;=1,"Concluída",IF($H13="","Preencher prazo",IF($H13&lt;TODAY(),"Prazo vencido",IF($H13-TODAY()&lt;=CONFIG!$F$6,"Prazo crítico",IF($H13-TODAY()&lt;=CONFIG!$F$5,"Atenção","Em andamento")))))))</f>
        <v/>
      </c>
      <c r="N13" s="11"/>
    </row>
    <row r="14" spans="1:14">
      <c r="A14" s="3"/>
      <c r="B14" s="11"/>
      <c r="C14" s="11"/>
      <c r="D14" s="12"/>
      <c r="E14" s="13"/>
      <c r="F14" s="14" t="str">
        <f>IF($B14="","",SUMIF(APORTES!$B$8:$B$507,$A14,APORTES!$F$8:$F$507))</f>
        <v/>
      </c>
      <c r="G14" s="15" t="str">
        <f t="shared" si="0"/>
        <v/>
      </c>
      <c r="H14" s="12"/>
      <c r="I14" s="11"/>
      <c r="J14" s="16" t="str">
        <f t="shared" ca="1" si="1"/>
        <v/>
      </c>
      <c r="K14" s="15" t="str">
        <f t="shared" ca="1" si="2"/>
        <v/>
      </c>
      <c r="L14" s="17" t="str">
        <f t="shared" si="3"/>
        <v/>
      </c>
      <c r="M14" s="18" t="str">
        <f ca="1">IF($B14="","",IF($E14&lt;=0,"Revisar valor",IF($L14&gt;=1,"Concluída",IF($H14="","Preencher prazo",IF($H14&lt;TODAY(),"Prazo vencido",IF($H14-TODAY()&lt;=CONFIG!$F$6,"Prazo crítico",IF($H14-TODAY()&lt;=CONFIG!$F$5,"Atenção","Em andamento")))))))</f>
        <v/>
      </c>
      <c r="N14" s="11"/>
    </row>
    <row r="15" spans="1:14">
      <c r="A15" s="3"/>
      <c r="B15" s="11"/>
      <c r="C15" s="11"/>
      <c r="D15" s="12"/>
      <c r="E15" s="13"/>
      <c r="F15" s="14" t="str">
        <f>IF($B15="","",SUMIF(APORTES!$B$8:$B$507,$A15,APORTES!$F$8:$F$507))</f>
        <v/>
      </c>
      <c r="G15" s="15" t="str">
        <f t="shared" si="0"/>
        <v/>
      </c>
      <c r="H15" s="12"/>
      <c r="I15" s="11"/>
      <c r="J15" s="16" t="str">
        <f t="shared" ca="1" si="1"/>
        <v/>
      </c>
      <c r="K15" s="15" t="str">
        <f t="shared" ca="1" si="2"/>
        <v/>
      </c>
      <c r="L15" s="17" t="str">
        <f t="shared" si="3"/>
        <v/>
      </c>
      <c r="M15" s="18" t="str">
        <f ca="1">IF($B15="","",IF($E15&lt;=0,"Revisar valor",IF($L15&gt;=1,"Concluída",IF($H15="","Preencher prazo",IF($H15&lt;TODAY(),"Prazo vencido",IF($H15-TODAY()&lt;=CONFIG!$F$6,"Prazo crítico",IF($H15-TODAY()&lt;=CONFIG!$F$5,"Atenção","Em andamento")))))))</f>
        <v/>
      </c>
      <c r="N15" s="11"/>
    </row>
    <row r="16" spans="1:14">
      <c r="A16" s="3"/>
      <c r="B16" s="11"/>
      <c r="C16" s="11"/>
      <c r="D16" s="12"/>
      <c r="E16" s="13"/>
      <c r="F16" s="14" t="str">
        <f>IF($B16="","",SUMIF(APORTES!$B$8:$B$507,$A16,APORTES!$F$8:$F$507))</f>
        <v/>
      </c>
      <c r="G16" s="15" t="str">
        <f t="shared" si="0"/>
        <v/>
      </c>
      <c r="H16" s="12"/>
      <c r="I16" s="11"/>
      <c r="J16" s="16" t="str">
        <f t="shared" ca="1" si="1"/>
        <v/>
      </c>
      <c r="K16" s="15" t="str">
        <f t="shared" ca="1" si="2"/>
        <v/>
      </c>
      <c r="L16" s="17" t="str">
        <f t="shared" si="3"/>
        <v/>
      </c>
      <c r="M16" s="18" t="str">
        <f ca="1">IF($B16="","",IF($E16&lt;=0,"Revisar valor",IF($L16&gt;=1,"Concluída",IF($H16="","Preencher prazo",IF($H16&lt;TODAY(),"Prazo vencido",IF($H16-TODAY()&lt;=CONFIG!$F$6,"Prazo crítico",IF($H16-TODAY()&lt;=CONFIG!$F$5,"Atenção","Em andamento")))))))</f>
        <v/>
      </c>
      <c r="N16" s="11"/>
    </row>
    <row r="17" spans="1:14">
      <c r="A17" s="3"/>
      <c r="B17" s="11"/>
      <c r="C17" s="11"/>
      <c r="D17" s="12"/>
      <c r="E17" s="13"/>
      <c r="F17" s="14" t="str">
        <f>IF($B17="","",SUMIF(APORTES!$B$8:$B$507,$A17,APORTES!$F$8:$F$507))</f>
        <v/>
      </c>
      <c r="G17" s="15" t="str">
        <f t="shared" si="0"/>
        <v/>
      </c>
      <c r="H17" s="12"/>
      <c r="I17" s="11"/>
      <c r="J17" s="16" t="str">
        <f t="shared" ca="1" si="1"/>
        <v/>
      </c>
      <c r="K17" s="15" t="str">
        <f t="shared" ca="1" si="2"/>
        <v/>
      </c>
      <c r="L17" s="17" t="str">
        <f t="shared" si="3"/>
        <v/>
      </c>
      <c r="M17" s="18" t="str">
        <f ca="1">IF($B17="","",IF($E17&lt;=0,"Revisar valor",IF($L17&gt;=1,"Concluída",IF($H17="","Preencher prazo",IF($H17&lt;TODAY(),"Prazo vencido",IF($H17-TODAY()&lt;=CONFIG!$F$6,"Prazo crítico",IF($H17-TODAY()&lt;=CONFIG!$F$5,"Atenção","Em andamento")))))))</f>
        <v/>
      </c>
      <c r="N17" s="11"/>
    </row>
    <row r="18" spans="1:14">
      <c r="A18" s="3"/>
      <c r="B18" s="11"/>
      <c r="C18" s="11"/>
      <c r="D18" s="12"/>
      <c r="E18" s="13"/>
      <c r="F18" s="14" t="str">
        <f>IF($B18="","",SUMIF(APORTES!$B$8:$B$507,$A18,APORTES!$F$8:$F$507))</f>
        <v/>
      </c>
      <c r="G18" s="15" t="str">
        <f t="shared" si="0"/>
        <v/>
      </c>
      <c r="H18" s="12"/>
      <c r="I18" s="11"/>
      <c r="J18" s="16" t="str">
        <f t="shared" ca="1" si="1"/>
        <v/>
      </c>
      <c r="K18" s="15" t="str">
        <f t="shared" ca="1" si="2"/>
        <v/>
      </c>
      <c r="L18" s="17" t="str">
        <f t="shared" si="3"/>
        <v/>
      </c>
      <c r="M18" s="18" t="str">
        <f ca="1">IF($B18="","",IF($E18&lt;=0,"Revisar valor",IF($L18&gt;=1,"Concluída",IF($H18="","Preencher prazo",IF($H18&lt;TODAY(),"Prazo vencido",IF($H18-TODAY()&lt;=CONFIG!$F$6,"Prazo crítico",IF($H18-TODAY()&lt;=CONFIG!$F$5,"Atenção","Em andamento")))))))</f>
        <v/>
      </c>
      <c r="N18" s="11"/>
    </row>
    <row r="19" spans="1:14">
      <c r="A19" s="3"/>
      <c r="B19" s="11"/>
      <c r="C19" s="11"/>
      <c r="D19" s="12"/>
      <c r="E19" s="13"/>
      <c r="F19" s="14" t="str">
        <f>IF($B19="","",SUMIF(APORTES!$B$8:$B$507,$A19,APORTES!$F$8:$F$507))</f>
        <v/>
      </c>
      <c r="G19" s="15" t="str">
        <f t="shared" si="0"/>
        <v/>
      </c>
      <c r="H19" s="12"/>
      <c r="I19" s="11"/>
      <c r="J19" s="16" t="str">
        <f t="shared" ca="1" si="1"/>
        <v/>
      </c>
      <c r="K19" s="15" t="str">
        <f t="shared" ca="1" si="2"/>
        <v/>
      </c>
      <c r="L19" s="17" t="str">
        <f t="shared" si="3"/>
        <v/>
      </c>
      <c r="M19" s="18" t="str">
        <f ca="1">IF($B19="","",IF($E19&lt;=0,"Revisar valor",IF($L19&gt;=1,"Concluída",IF($H19="","Preencher prazo",IF($H19&lt;TODAY(),"Prazo vencido",IF($H19-TODAY()&lt;=CONFIG!$F$6,"Prazo crítico",IF($H19-TODAY()&lt;=CONFIG!$F$5,"Atenção","Em andamento")))))))</f>
        <v/>
      </c>
      <c r="N19" s="11"/>
    </row>
    <row r="20" spans="1:14">
      <c r="A20" s="3"/>
      <c r="B20" s="11"/>
      <c r="C20" s="11"/>
      <c r="D20" s="12"/>
      <c r="E20" s="13"/>
      <c r="F20" s="14" t="str">
        <f>IF($B20="","",SUMIF(APORTES!$B$8:$B$507,$A20,APORTES!$F$8:$F$507))</f>
        <v/>
      </c>
      <c r="G20" s="15" t="str">
        <f t="shared" si="0"/>
        <v/>
      </c>
      <c r="H20" s="12"/>
      <c r="I20" s="11"/>
      <c r="J20" s="16" t="str">
        <f t="shared" ca="1" si="1"/>
        <v/>
      </c>
      <c r="K20" s="15" t="str">
        <f t="shared" ca="1" si="2"/>
        <v/>
      </c>
      <c r="L20" s="17" t="str">
        <f t="shared" si="3"/>
        <v/>
      </c>
      <c r="M20" s="18" t="str">
        <f ca="1">IF($B20="","",IF($E20&lt;=0,"Revisar valor",IF($L20&gt;=1,"Concluída",IF($H20="","Preencher prazo",IF($H20&lt;TODAY(),"Prazo vencido",IF($H20-TODAY()&lt;=CONFIG!$F$6,"Prazo crítico",IF($H20-TODAY()&lt;=CONFIG!$F$5,"Atenção","Em andamento")))))))</f>
        <v/>
      </c>
      <c r="N20" s="11"/>
    </row>
    <row r="21" spans="1:14">
      <c r="A21" s="3"/>
      <c r="B21" s="11"/>
      <c r="C21" s="11"/>
      <c r="D21" s="12"/>
      <c r="E21" s="13"/>
      <c r="F21" s="14" t="str">
        <f>IF($B21="","",SUMIF(APORTES!$B$8:$B$507,$A21,APORTES!$F$8:$F$507))</f>
        <v/>
      </c>
      <c r="G21" s="15" t="str">
        <f t="shared" si="0"/>
        <v/>
      </c>
      <c r="H21" s="12"/>
      <c r="I21" s="11"/>
      <c r="J21" s="16" t="str">
        <f t="shared" ca="1" si="1"/>
        <v/>
      </c>
      <c r="K21" s="15" t="str">
        <f t="shared" ca="1" si="2"/>
        <v/>
      </c>
      <c r="L21" s="17" t="str">
        <f t="shared" si="3"/>
        <v/>
      </c>
      <c r="M21" s="18" t="str">
        <f ca="1">IF($B21="","",IF($E21&lt;=0,"Revisar valor",IF($L21&gt;=1,"Concluída",IF($H21="","Preencher prazo",IF($H21&lt;TODAY(),"Prazo vencido",IF($H21-TODAY()&lt;=CONFIG!$F$6,"Prazo crítico",IF($H21-TODAY()&lt;=CONFIG!$F$5,"Atenção","Em andamento")))))))</f>
        <v/>
      </c>
      <c r="N21" s="11"/>
    </row>
    <row r="22" spans="1:14">
      <c r="A22" s="3"/>
      <c r="B22" s="11"/>
      <c r="C22" s="11"/>
      <c r="D22" s="12"/>
      <c r="E22" s="13"/>
      <c r="F22" s="14" t="str">
        <f>IF($B22="","",SUMIF(APORTES!$B$8:$B$507,$A22,APORTES!$F$8:$F$507))</f>
        <v/>
      </c>
      <c r="G22" s="15" t="str">
        <f t="shared" si="0"/>
        <v/>
      </c>
      <c r="H22" s="12"/>
      <c r="I22" s="11"/>
      <c r="J22" s="16" t="str">
        <f t="shared" ca="1" si="1"/>
        <v/>
      </c>
      <c r="K22" s="15" t="str">
        <f t="shared" ca="1" si="2"/>
        <v/>
      </c>
      <c r="L22" s="17" t="str">
        <f t="shared" si="3"/>
        <v/>
      </c>
      <c r="M22" s="18" t="str">
        <f ca="1">IF($B22="","",IF($E22&lt;=0,"Revisar valor",IF($L22&gt;=1,"Concluída",IF($H22="","Preencher prazo",IF($H22&lt;TODAY(),"Prazo vencido",IF($H22-TODAY()&lt;=CONFIG!$F$6,"Prazo crítico",IF($H22-TODAY()&lt;=CONFIG!$F$5,"Atenção","Em andamento")))))))</f>
        <v/>
      </c>
      <c r="N22" s="11"/>
    </row>
    <row r="23" spans="1:14">
      <c r="A23" s="3"/>
      <c r="B23" s="11"/>
      <c r="C23" s="11"/>
      <c r="D23" s="12"/>
      <c r="E23" s="13"/>
      <c r="F23" s="14" t="str">
        <f>IF($B23="","",SUMIF(APORTES!$B$8:$B$507,$A23,APORTES!$F$8:$F$507))</f>
        <v/>
      </c>
      <c r="G23" s="15" t="str">
        <f t="shared" si="0"/>
        <v/>
      </c>
      <c r="H23" s="12"/>
      <c r="I23" s="11"/>
      <c r="J23" s="16" t="str">
        <f t="shared" ca="1" si="1"/>
        <v/>
      </c>
      <c r="K23" s="15" t="str">
        <f t="shared" ca="1" si="2"/>
        <v/>
      </c>
      <c r="L23" s="17" t="str">
        <f t="shared" si="3"/>
        <v/>
      </c>
      <c r="M23" s="18" t="str">
        <f ca="1">IF($B23="","",IF($E23&lt;=0,"Revisar valor",IF($L23&gt;=1,"Concluída",IF($H23="","Preencher prazo",IF($H23&lt;TODAY(),"Prazo vencido",IF($H23-TODAY()&lt;=CONFIG!$F$6,"Prazo crítico",IF($H23-TODAY()&lt;=CONFIG!$F$5,"Atenção","Em andamento")))))))</f>
        <v/>
      </c>
      <c r="N23" s="11"/>
    </row>
    <row r="24" spans="1:14">
      <c r="A24" s="3"/>
      <c r="B24" s="11"/>
      <c r="C24" s="11"/>
      <c r="D24" s="12"/>
      <c r="E24" s="13"/>
      <c r="F24" s="14" t="str">
        <f>IF($B24="","",SUMIF(APORTES!$B$8:$B$507,$A24,APORTES!$F$8:$F$507))</f>
        <v/>
      </c>
      <c r="G24" s="15" t="str">
        <f t="shared" si="0"/>
        <v/>
      </c>
      <c r="H24" s="12"/>
      <c r="I24" s="11"/>
      <c r="J24" s="16" t="str">
        <f t="shared" ca="1" si="1"/>
        <v/>
      </c>
      <c r="K24" s="15" t="str">
        <f t="shared" ca="1" si="2"/>
        <v/>
      </c>
      <c r="L24" s="17" t="str">
        <f t="shared" si="3"/>
        <v/>
      </c>
      <c r="M24" s="18" t="str">
        <f ca="1">IF($B24="","",IF($E24&lt;=0,"Revisar valor",IF($L24&gt;=1,"Concluída",IF($H24="","Preencher prazo",IF($H24&lt;TODAY(),"Prazo vencido",IF($H24-TODAY()&lt;=CONFIG!$F$6,"Prazo crítico",IF($H24-TODAY()&lt;=CONFIG!$F$5,"Atenção","Em andamento")))))))</f>
        <v/>
      </c>
      <c r="N24" s="11"/>
    </row>
    <row r="25" spans="1:14">
      <c r="A25" s="3"/>
      <c r="B25" s="11"/>
      <c r="C25" s="11"/>
      <c r="D25" s="12"/>
      <c r="E25" s="13"/>
      <c r="F25" s="14" t="str">
        <f>IF($B25="","",SUMIF(APORTES!$B$8:$B$507,$A25,APORTES!$F$8:$F$507))</f>
        <v/>
      </c>
      <c r="G25" s="15" t="str">
        <f t="shared" si="0"/>
        <v/>
      </c>
      <c r="H25" s="12"/>
      <c r="I25" s="11"/>
      <c r="J25" s="16" t="str">
        <f t="shared" ca="1" si="1"/>
        <v/>
      </c>
      <c r="K25" s="15" t="str">
        <f t="shared" ca="1" si="2"/>
        <v/>
      </c>
      <c r="L25" s="17" t="str">
        <f t="shared" si="3"/>
        <v/>
      </c>
      <c r="M25" s="18" t="str">
        <f ca="1">IF($B25="","",IF($E25&lt;=0,"Revisar valor",IF($L25&gt;=1,"Concluída",IF($H25="","Preencher prazo",IF($H25&lt;TODAY(),"Prazo vencido",IF($H25-TODAY()&lt;=CONFIG!$F$6,"Prazo crítico",IF($H25-TODAY()&lt;=CONFIG!$F$5,"Atenção","Em andamento")))))))</f>
        <v/>
      </c>
      <c r="N25" s="11"/>
    </row>
    <row r="26" spans="1:14">
      <c r="A26" s="3"/>
      <c r="B26" s="11"/>
      <c r="C26" s="11"/>
      <c r="D26" s="12"/>
      <c r="E26" s="13"/>
      <c r="F26" s="14" t="str">
        <f>IF($B26="","",SUMIF(APORTES!$B$8:$B$507,$A26,APORTES!$F$8:$F$507))</f>
        <v/>
      </c>
      <c r="G26" s="15" t="str">
        <f t="shared" si="0"/>
        <v/>
      </c>
      <c r="H26" s="12"/>
      <c r="I26" s="11"/>
      <c r="J26" s="16" t="str">
        <f t="shared" ca="1" si="1"/>
        <v/>
      </c>
      <c r="K26" s="15" t="str">
        <f t="shared" ca="1" si="2"/>
        <v/>
      </c>
      <c r="L26" s="17" t="str">
        <f t="shared" si="3"/>
        <v/>
      </c>
      <c r="M26" s="18" t="str">
        <f ca="1">IF($B26="","",IF($E26&lt;=0,"Revisar valor",IF($L26&gt;=1,"Concluída",IF($H26="","Preencher prazo",IF($H26&lt;TODAY(),"Prazo vencido",IF($H26-TODAY()&lt;=CONFIG!$F$6,"Prazo crítico",IF($H26-TODAY()&lt;=CONFIG!$F$5,"Atenção","Em andamento")))))))</f>
        <v/>
      </c>
      <c r="N26" s="11"/>
    </row>
    <row r="27" spans="1:14">
      <c r="A27" s="3"/>
      <c r="B27" s="11"/>
      <c r="C27" s="11"/>
      <c r="D27" s="12"/>
      <c r="E27" s="13"/>
      <c r="F27" s="14" t="str">
        <f>IF($B27="","",SUMIF(APORTES!$B$8:$B$507,$A27,APORTES!$F$8:$F$507))</f>
        <v/>
      </c>
      <c r="G27" s="15" t="str">
        <f t="shared" si="0"/>
        <v/>
      </c>
      <c r="H27" s="12"/>
      <c r="I27" s="11"/>
      <c r="J27" s="16" t="str">
        <f t="shared" ca="1" si="1"/>
        <v/>
      </c>
      <c r="K27" s="15" t="str">
        <f t="shared" ca="1" si="2"/>
        <v/>
      </c>
      <c r="L27" s="17" t="str">
        <f t="shared" si="3"/>
        <v/>
      </c>
      <c r="M27" s="18" t="str">
        <f ca="1">IF($B27="","",IF($E27&lt;=0,"Revisar valor",IF($L27&gt;=1,"Concluída",IF($H27="","Preencher prazo",IF($H27&lt;TODAY(),"Prazo vencido",IF($H27-TODAY()&lt;=CONFIG!$F$6,"Prazo crítico",IF($H27-TODAY()&lt;=CONFIG!$F$5,"Atenção","Em andamento")))))))</f>
        <v/>
      </c>
      <c r="N27" s="11"/>
    </row>
    <row r="28" spans="1:14">
      <c r="A28" s="3"/>
      <c r="B28" s="11"/>
      <c r="C28" s="11"/>
      <c r="D28" s="12"/>
      <c r="E28" s="13"/>
      <c r="F28" s="14" t="str">
        <f>IF($B28="","",SUMIF(APORTES!$B$8:$B$507,$A28,APORTES!$F$8:$F$507))</f>
        <v/>
      </c>
      <c r="G28" s="15" t="str">
        <f t="shared" si="0"/>
        <v/>
      </c>
      <c r="H28" s="12"/>
      <c r="I28" s="11"/>
      <c r="J28" s="16" t="str">
        <f t="shared" ca="1" si="1"/>
        <v/>
      </c>
      <c r="K28" s="15" t="str">
        <f t="shared" ca="1" si="2"/>
        <v/>
      </c>
      <c r="L28" s="17" t="str">
        <f t="shared" si="3"/>
        <v/>
      </c>
      <c r="M28" s="18" t="str">
        <f ca="1">IF($B28="","",IF($E28&lt;=0,"Revisar valor",IF($L28&gt;=1,"Concluída",IF($H28="","Preencher prazo",IF($H28&lt;TODAY(),"Prazo vencido",IF($H28-TODAY()&lt;=CONFIG!$F$6,"Prazo crítico",IF($H28-TODAY()&lt;=CONFIG!$F$5,"Atenção","Em andamento")))))))</f>
        <v/>
      </c>
      <c r="N28" s="11"/>
    </row>
    <row r="29" spans="1:14">
      <c r="A29" s="3"/>
      <c r="B29" s="11"/>
      <c r="C29" s="11"/>
      <c r="D29" s="12"/>
      <c r="E29" s="13"/>
      <c r="F29" s="14" t="str">
        <f>IF($B29="","",SUMIF(APORTES!$B$8:$B$507,$A29,APORTES!$F$8:$F$507))</f>
        <v/>
      </c>
      <c r="G29" s="15" t="str">
        <f t="shared" si="0"/>
        <v/>
      </c>
      <c r="H29" s="12"/>
      <c r="I29" s="11"/>
      <c r="J29" s="16" t="str">
        <f t="shared" ca="1" si="1"/>
        <v/>
      </c>
      <c r="K29" s="15" t="str">
        <f t="shared" ca="1" si="2"/>
        <v/>
      </c>
      <c r="L29" s="17" t="str">
        <f t="shared" si="3"/>
        <v/>
      </c>
      <c r="M29" s="18" t="str">
        <f ca="1">IF($B29="","",IF($E29&lt;=0,"Revisar valor",IF($L29&gt;=1,"Concluída",IF($H29="","Preencher prazo",IF($H29&lt;TODAY(),"Prazo vencido",IF($H29-TODAY()&lt;=CONFIG!$F$6,"Prazo crítico",IF($H29-TODAY()&lt;=CONFIG!$F$5,"Atenção","Em andamento")))))))</f>
        <v/>
      </c>
      <c r="N29" s="11"/>
    </row>
    <row r="30" spans="1:14">
      <c r="A30" s="3"/>
      <c r="B30" s="11"/>
      <c r="C30" s="11"/>
      <c r="D30" s="12"/>
      <c r="E30" s="13"/>
      <c r="F30" s="14" t="str">
        <f>IF($B30="","",SUMIF(APORTES!$B$8:$B$507,$A30,APORTES!$F$8:$F$507))</f>
        <v/>
      </c>
      <c r="G30" s="15" t="str">
        <f t="shared" si="0"/>
        <v/>
      </c>
      <c r="H30" s="12"/>
      <c r="I30" s="11"/>
      <c r="J30" s="16" t="str">
        <f t="shared" ca="1" si="1"/>
        <v/>
      </c>
      <c r="K30" s="15" t="str">
        <f t="shared" ca="1" si="2"/>
        <v/>
      </c>
      <c r="L30" s="17" t="str">
        <f t="shared" si="3"/>
        <v/>
      </c>
      <c r="M30" s="18" t="str">
        <f ca="1">IF($B30="","",IF($E30&lt;=0,"Revisar valor",IF($L30&gt;=1,"Concluída",IF($H30="","Preencher prazo",IF($H30&lt;TODAY(),"Prazo vencido",IF($H30-TODAY()&lt;=CONFIG!$F$6,"Prazo crítico",IF($H30-TODAY()&lt;=CONFIG!$F$5,"Atenção","Em andamento")))))))</f>
        <v/>
      </c>
      <c r="N30" s="11"/>
    </row>
    <row r="31" spans="1:14">
      <c r="A31" s="3"/>
      <c r="B31" s="11"/>
      <c r="C31" s="11"/>
      <c r="D31" s="12"/>
      <c r="E31" s="13"/>
      <c r="F31" s="14" t="str">
        <f>IF($B31="","",SUMIF(APORTES!$B$8:$B$507,$A31,APORTES!$F$8:$F$507))</f>
        <v/>
      </c>
      <c r="G31" s="15" t="str">
        <f t="shared" si="0"/>
        <v/>
      </c>
      <c r="H31" s="12"/>
      <c r="I31" s="11"/>
      <c r="J31" s="16" t="str">
        <f t="shared" ca="1" si="1"/>
        <v/>
      </c>
      <c r="K31" s="15" t="str">
        <f t="shared" ca="1" si="2"/>
        <v/>
      </c>
      <c r="L31" s="17" t="str">
        <f t="shared" si="3"/>
        <v/>
      </c>
      <c r="M31" s="18" t="str">
        <f ca="1">IF($B31="","",IF($E31&lt;=0,"Revisar valor",IF($L31&gt;=1,"Concluída",IF($H31="","Preencher prazo",IF($H31&lt;TODAY(),"Prazo vencido",IF($H31-TODAY()&lt;=CONFIG!$F$6,"Prazo crítico",IF($H31-TODAY()&lt;=CONFIG!$F$5,"Atenção","Em andamento")))))))</f>
        <v/>
      </c>
      <c r="N31" s="11"/>
    </row>
    <row r="32" spans="1:14">
      <c r="A32" s="3"/>
      <c r="B32" s="11"/>
      <c r="C32" s="11"/>
      <c r="D32" s="12"/>
      <c r="E32" s="13"/>
      <c r="F32" s="14" t="str">
        <f>IF($B32="","",SUMIF(APORTES!$B$8:$B$507,$A32,APORTES!$F$8:$F$507))</f>
        <v/>
      </c>
      <c r="G32" s="15" t="str">
        <f t="shared" si="0"/>
        <v/>
      </c>
      <c r="H32" s="12"/>
      <c r="I32" s="11"/>
      <c r="J32" s="16" t="str">
        <f t="shared" ca="1" si="1"/>
        <v/>
      </c>
      <c r="K32" s="15" t="str">
        <f t="shared" ca="1" si="2"/>
        <v/>
      </c>
      <c r="L32" s="17" t="str">
        <f t="shared" si="3"/>
        <v/>
      </c>
      <c r="M32" s="18" t="str">
        <f ca="1">IF($B32="","",IF($E32&lt;=0,"Revisar valor",IF($L32&gt;=1,"Concluída",IF($H32="","Preencher prazo",IF($H32&lt;TODAY(),"Prazo vencido",IF($H32-TODAY()&lt;=CONFIG!$F$6,"Prazo crítico",IF($H32-TODAY()&lt;=CONFIG!$F$5,"Atenção","Em andamento")))))))</f>
        <v/>
      </c>
      <c r="N32" s="11"/>
    </row>
    <row r="33" spans="1:14">
      <c r="A33" s="3"/>
      <c r="B33" s="11"/>
      <c r="C33" s="11"/>
      <c r="D33" s="12"/>
      <c r="E33" s="13"/>
      <c r="F33" s="14" t="str">
        <f>IF($B33="","",SUMIF(APORTES!$B$8:$B$507,$A33,APORTES!$F$8:$F$507))</f>
        <v/>
      </c>
      <c r="G33" s="15" t="str">
        <f t="shared" si="0"/>
        <v/>
      </c>
      <c r="H33" s="12"/>
      <c r="I33" s="11"/>
      <c r="J33" s="16" t="str">
        <f t="shared" ca="1" si="1"/>
        <v/>
      </c>
      <c r="K33" s="15" t="str">
        <f t="shared" ca="1" si="2"/>
        <v/>
      </c>
      <c r="L33" s="17" t="str">
        <f t="shared" si="3"/>
        <v/>
      </c>
      <c r="M33" s="18" t="str">
        <f ca="1">IF($B33="","",IF($E33&lt;=0,"Revisar valor",IF($L33&gt;=1,"Concluída",IF($H33="","Preencher prazo",IF($H33&lt;TODAY(),"Prazo vencido",IF($H33-TODAY()&lt;=CONFIG!$F$6,"Prazo crítico",IF($H33-TODAY()&lt;=CONFIG!$F$5,"Atenção","Em andamento")))))))</f>
        <v/>
      </c>
      <c r="N33" s="11"/>
    </row>
    <row r="34" spans="1:14">
      <c r="A34" s="3"/>
      <c r="B34" s="11"/>
      <c r="C34" s="11"/>
      <c r="D34" s="12"/>
      <c r="E34" s="13"/>
      <c r="F34" s="14" t="str">
        <f>IF($B34="","",SUMIF(APORTES!$B$8:$B$507,$A34,APORTES!$F$8:$F$507))</f>
        <v/>
      </c>
      <c r="G34" s="15" t="str">
        <f t="shared" si="0"/>
        <v/>
      </c>
      <c r="H34" s="12"/>
      <c r="I34" s="11"/>
      <c r="J34" s="16" t="str">
        <f t="shared" ca="1" si="1"/>
        <v/>
      </c>
      <c r="K34" s="15" t="str">
        <f t="shared" ca="1" si="2"/>
        <v/>
      </c>
      <c r="L34" s="17" t="str">
        <f t="shared" si="3"/>
        <v/>
      </c>
      <c r="M34" s="18" t="str">
        <f ca="1">IF($B34="","",IF($E34&lt;=0,"Revisar valor",IF($L34&gt;=1,"Concluída",IF($H34="","Preencher prazo",IF($H34&lt;TODAY(),"Prazo vencido",IF($H34-TODAY()&lt;=CONFIG!$F$6,"Prazo crítico",IF($H34-TODAY()&lt;=CONFIG!$F$5,"Atenção","Em andamento")))))))</f>
        <v/>
      </c>
      <c r="N34" s="11"/>
    </row>
    <row r="35" spans="1:14">
      <c r="A35" s="3"/>
      <c r="B35" s="11"/>
      <c r="C35" s="11"/>
      <c r="D35" s="12"/>
      <c r="E35" s="13"/>
      <c r="F35" s="14" t="str">
        <f>IF($B35="","",SUMIF(APORTES!$B$8:$B$507,$A35,APORTES!$F$8:$F$507))</f>
        <v/>
      </c>
      <c r="G35" s="15" t="str">
        <f t="shared" si="0"/>
        <v/>
      </c>
      <c r="H35" s="12"/>
      <c r="I35" s="11"/>
      <c r="J35" s="16" t="str">
        <f t="shared" ca="1" si="1"/>
        <v/>
      </c>
      <c r="K35" s="15" t="str">
        <f t="shared" ca="1" si="2"/>
        <v/>
      </c>
      <c r="L35" s="17" t="str">
        <f t="shared" si="3"/>
        <v/>
      </c>
      <c r="M35" s="18" t="str">
        <f ca="1">IF($B35="","",IF($E35&lt;=0,"Revisar valor",IF($L35&gt;=1,"Concluída",IF($H35="","Preencher prazo",IF($H35&lt;TODAY(),"Prazo vencido",IF($H35-TODAY()&lt;=CONFIG!$F$6,"Prazo crítico",IF($H35-TODAY()&lt;=CONFIG!$F$5,"Atenção","Em andamento")))))))</f>
        <v/>
      </c>
      <c r="N35" s="11"/>
    </row>
    <row r="36" spans="1:14">
      <c r="A36" s="3"/>
      <c r="B36" s="11"/>
      <c r="C36" s="11"/>
      <c r="D36" s="12"/>
      <c r="E36" s="13"/>
      <c r="F36" s="14" t="str">
        <f>IF($B36="","",SUMIF(APORTES!$B$8:$B$507,$A36,APORTES!$F$8:$F$507))</f>
        <v/>
      </c>
      <c r="G36" s="15" t="str">
        <f t="shared" si="0"/>
        <v/>
      </c>
      <c r="H36" s="12"/>
      <c r="I36" s="11"/>
      <c r="J36" s="16" t="str">
        <f t="shared" ca="1" si="1"/>
        <v/>
      </c>
      <c r="K36" s="15" t="str">
        <f t="shared" ca="1" si="2"/>
        <v/>
      </c>
      <c r="L36" s="17" t="str">
        <f t="shared" si="3"/>
        <v/>
      </c>
      <c r="M36" s="18" t="str">
        <f ca="1">IF($B36="","",IF($E36&lt;=0,"Revisar valor",IF($L36&gt;=1,"Concluída",IF($H36="","Preencher prazo",IF($H36&lt;TODAY(),"Prazo vencido",IF($H36-TODAY()&lt;=CONFIG!$F$6,"Prazo crítico",IF($H36-TODAY()&lt;=CONFIG!$F$5,"Atenção","Em andamento")))))))</f>
        <v/>
      </c>
      <c r="N36" s="11"/>
    </row>
    <row r="37" spans="1:14">
      <c r="A37" s="3"/>
      <c r="B37" s="11"/>
      <c r="C37" s="11"/>
      <c r="D37" s="12"/>
      <c r="E37" s="13"/>
      <c r="F37" s="14" t="str">
        <f>IF($B37="","",SUMIF(APORTES!$B$8:$B$507,$A37,APORTES!$F$8:$F$507))</f>
        <v/>
      </c>
      <c r="G37" s="15" t="str">
        <f t="shared" si="0"/>
        <v/>
      </c>
      <c r="H37" s="12"/>
      <c r="I37" s="11"/>
      <c r="J37" s="16" t="str">
        <f t="shared" ca="1" si="1"/>
        <v/>
      </c>
      <c r="K37" s="15" t="str">
        <f t="shared" ca="1" si="2"/>
        <v/>
      </c>
      <c r="L37" s="17" t="str">
        <f t="shared" si="3"/>
        <v/>
      </c>
      <c r="M37" s="18" t="str">
        <f ca="1">IF($B37="","",IF($E37&lt;=0,"Revisar valor",IF($L37&gt;=1,"Concluída",IF($H37="","Preencher prazo",IF($H37&lt;TODAY(),"Prazo vencido",IF($H37-TODAY()&lt;=CONFIG!$F$6,"Prazo crítico",IF($H37-TODAY()&lt;=CONFIG!$F$5,"Atenção","Em andamento")))))))</f>
        <v/>
      </c>
      <c r="N37" s="11"/>
    </row>
    <row r="38" spans="1:14">
      <c r="A38" s="3"/>
      <c r="B38" s="11"/>
      <c r="C38" s="11"/>
      <c r="D38" s="12"/>
      <c r="E38" s="13"/>
      <c r="F38" s="14" t="str">
        <f>IF($B38="","",SUMIF(APORTES!$B$8:$B$507,$A38,APORTES!$F$8:$F$507))</f>
        <v/>
      </c>
      <c r="G38" s="15" t="str">
        <f t="shared" si="0"/>
        <v/>
      </c>
      <c r="H38" s="12"/>
      <c r="I38" s="11"/>
      <c r="J38" s="16" t="str">
        <f t="shared" ca="1" si="1"/>
        <v/>
      </c>
      <c r="K38" s="15" t="str">
        <f t="shared" ca="1" si="2"/>
        <v/>
      </c>
      <c r="L38" s="17" t="str">
        <f t="shared" si="3"/>
        <v/>
      </c>
      <c r="M38" s="18" t="str">
        <f ca="1">IF($B38="","",IF($E38&lt;=0,"Revisar valor",IF($L38&gt;=1,"Concluída",IF($H38="","Preencher prazo",IF($H38&lt;TODAY(),"Prazo vencido",IF($H38-TODAY()&lt;=CONFIG!$F$6,"Prazo crítico",IF($H38-TODAY()&lt;=CONFIG!$F$5,"Atenção","Em andamento")))))))</f>
        <v/>
      </c>
      <c r="N38" s="11"/>
    </row>
    <row r="39" spans="1:14">
      <c r="A39" s="3"/>
      <c r="B39" s="11"/>
      <c r="C39" s="11"/>
      <c r="D39" s="12"/>
      <c r="E39" s="13"/>
      <c r="F39" s="14" t="str">
        <f>IF($B39="","",SUMIF(APORTES!$B$8:$B$507,$A39,APORTES!$F$8:$F$507))</f>
        <v/>
      </c>
      <c r="G39" s="15" t="str">
        <f t="shared" si="0"/>
        <v/>
      </c>
      <c r="H39" s="12"/>
      <c r="I39" s="11"/>
      <c r="J39" s="16" t="str">
        <f t="shared" ca="1" si="1"/>
        <v/>
      </c>
      <c r="K39" s="15" t="str">
        <f t="shared" ca="1" si="2"/>
        <v/>
      </c>
      <c r="L39" s="17" t="str">
        <f t="shared" si="3"/>
        <v/>
      </c>
      <c r="M39" s="18" t="str">
        <f ca="1">IF($B39="","",IF($E39&lt;=0,"Revisar valor",IF($L39&gt;=1,"Concluída",IF($H39="","Preencher prazo",IF($H39&lt;TODAY(),"Prazo vencido",IF($H39-TODAY()&lt;=CONFIG!$F$6,"Prazo crítico",IF($H39-TODAY()&lt;=CONFIG!$F$5,"Atenção","Em andamento")))))))</f>
        <v/>
      </c>
      <c r="N39" s="11"/>
    </row>
    <row r="40" spans="1:14">
      <c r="A40" s="3"/>
      <c r="B40" s="11"/>
      <c r="C40" s="11"/>
      <c r="D40" s="12"/>
      <c r="E40" s="13"/>
      <c r="F40" s="14" t="str">
        <f>IF($B40="","",SUMIF(APORTES!$B$8:$B$507,$A40,APORTES!$F$8:$F$507))</f>
        <v/>
      </c>
      <c r="G40" s="15" t="str">
        <f t="shared" ref="G40:G71" si="4">IF($B40="","",MAX(0,$E40-$F40))</f>
        <v/>
      </c>
      <c r="H40" s="12"/>
      <c r="I40" s="11"/>
      <c r="J40" s="16" t="str">
        <f t="shared" ref="J40:J71" ca="1" si="5">IF(OR($B40="",$H40=""),"",IF($H40&lt;TODAY(),0,MAX(1,(YEAR($H40)-YEAR(TODAY()))*12+MONTH($H40)-MONTH(TODAY())+1)))</f>
        <v/>
      </c>
      <c r="K40" s="15" t="str">
        <f t="shared" ref="K40:K71" ca="1" si="6">IF($B40="","",IF($G40&lt;=0,0,IF(OR($H40="",$H40&lt;TODAY()),"",ROUND($G40/$J40,2))))</f>
        <v/>
      </c>
      <c r="L40" s="17" t="str">
        <f t="shared" ref="L40:L71" si="7">IF($B40="","",IF($E40&lt;=0,0,MIN(1,MAX(0,$F40/$E40))))</f>
        <v/>
      </c>
      <c r="M40" s="18" t="str">
        <f ca="1">IF($B40="","",IF($E40&lt;=0,"Revisar valor",IF($L40&gt;=1,"Concluída",IF($H40="","Preencher prazo",IF($H40&lt;TODAY(),"Prazo vencido",IF($H40-TODAY()&lt;=CONFIG!$F$6,"Prazo crítico",IF($H40-TODAY()&lt;=CONFIG!$F$5,"Atenção","Em andamento")))))))</f>
        <v/>
      </c>
      <c r="N40" s="11"/>
    </row>
    <row r="41" spans="1:14">
      <c r="A41" s="3"/>
      <c r="B41" s="11"/>
      <c r="C41" s="11"/>
      <c r="D41" s="12"/>
      <c r="E41" s="13"/>
      <c r="F41" s="14" t="str">
        <f>IF($B41="","",SUMIF(APORTES!$B$8:$B$507,$A41,APORTES!$F$8:$F$507))</f>
        <v/>
      </c>
      <c r="G41" s="15" t="str">
        <f t="shared" si="4"/>
        <v/>
      </c>
      <c r="H41" s="12"/>
      <c r="I41" s="11"/>
      <c r="J41" s="16" t="str">
        <f t="shared" ca="1" si="5"/>
        <v/>
      </c>
      <c r="K41" s="15" t="str">
        <f t="shared" ca="1" si="6"/>
        <v/>
      </c>
      <c r="L41" s="17" t="str">
        <f t="shared" si="7"/>
        <v/>
      </c>
      <c r="M41" s="18" t="str">
        <f ca="1">IF($B41="","",IF($E41&lt;=0,"Revisar valor",IF($L41&gt;=1,"Concluída",IF($H41="","Preencher prazo",IF($H41&lt;TODAY(),"Prazo vencido",IF($H41-TODAY()&lt;=CONFIG!$F$6,"Prazo crítico",IF($H41-TODAY()&lt;=CONFIG!$F$5,"Atenção","Em andamento")))))))</f>
        <v/>
      </c>
      <c r="N41" s="11"/>
    </row>
    <row r="42" spans="1:14">
      <c r="A42" s="3"/>
      <c r="B42" s="11"/>
      <c r="C42" s="11"/>
      <c r="D42" s="12"/>
      <c r="E42" s="13"/>
      <c r="F42" s="14" t="str">
        <f>IF($B42="","",SUMIF(APORTES!$B$8:$B$507,$A42,APORTES!$F$8:$F$507))</f>
        <v/>
      </c>
      <c r="G42" s="15" t="str">
        <f t="shared" si="4"/>
        <v/>
      </c>
      <c r="H42" s="12"/>
      <c r="I42" s="11"/>
      <c r="J42" s="16" t="str">
        <f t="shared" ca="1" si="5"/>
        <v/>
      </c>
      <c r="K42" s="15" t="str">
        <f t="shared" ca="1" si="6"/>
        <v/>
      </c>
      <c r="L42" s="17" t="str">
        <f t="shared" si="7"/>
        <v/>
      </c>
      <c r="M42" s="18" t="str">
        <f ca="1">IF($B42="","",IF($E42&lt;=0,"Revisar valor",IF($L42&gt;=1,"Concluída",IF($H42="","Preencher prazo",IF($H42&lt;TODAY(),"Prazo vencido",IF($H42-TODAY()&lt;=CONFIG!$F$6,"Prazo crítico",IF($H42-TODAY()&lt;=CONFIG!$F$5,"Atenção","Em andamento")))))))</f>
        <v/>
      </c>
      <c r="N42" s="11"/>
    </row>
    <row r="43" spans="1:14">
      <c r="A43" s="3"/>
      <c r="B43" s="11"/>
      <c r="C43" s="11"/>
      <c r="D43" s="12"/>
      <c r="E43" s="13"/>
      <c r="F43" s="14" t="str">
        <f>IF($B43="","",SUMIF(APORTES!$B$8:$B$507,$A43,APORTES!$F$8:$F$507))</f>
        <v/>
      </c>
      <c r="G43" s="15" t="str">
        <f t="shared" si="4"/>
        <v/>
      </c>
      <c r="H43" s="12"/>
      <c r="I43" s="11"/>
      <c r="J43" s="16" t="str">
        <f t="shared" ca="1" si="5"/>
        <v/>
      </c>
      <c r="K43" s="15" t="str">
        <f t="shared" ca="1" si="6"/>
        <v/>
      </c>
      <c r="L43" s="17" t="str">
        <f t="shared" si="7"/>
        <v/>
      </c>
      <c r="M43" s="18" t="str">
        <f ca="1">IF($B43="","",IF($E43&lt;=0,"Revisar valor",IF($L43&gt;=1,"Concluída",IF($H43="","Preencher prazo",IF($H43&lt;TODAY(),"Prazo vencido",IF($H43-TODAY()&lt;=CONFIG!$F$6,"Prazo crítico",IF($H43-TODAY()&lt;=CONFIG!$F$5,"Atenção","Em andamento")))))))</f>
        <v/>
      </c>
      <c r="N43" s="11"/>
    </row>
    <row r="44" spans="1:14">
      <c r="A44" s="3"/>
      <c r="B44" s="11"/>
      <c r="C44" s="11"/>
      <c r="D44" s="12"/>
      <c r="E44" s="13"/>
      <c r="F44" s="14" t="str">
        <f>IF($B44="","",SUMIF(APORTES!$B$8:$B$507,$A44,APORTES!$F$8:$F$507))</f>
        <v/>
      </c>
      <c r="G44" s="15" t="str">
        <f t="shared" si="4"/>
        <v/>
      </c>
      <c r="H44" s="12"/>
      <c r="I44" s="11"/>
      <c r="J44" s="16" t="str">
        <f t="shared" ca="1" si="5"/>
        <v/>
      </c>
      <c r="K44" s="15" t="str">
        <f t="shared" ca="1" si="6"/>
        <v/>
      </c>
      <c r="L44" s="17" t="str">
        <f t="shared" si="7"/>
        <v/>
      </c>
      <c r="M44" s="18" t="str">
        <f ca="1">IF($B44="","",IF($E44&lt;=0,"Revisar valor",IF($L44&gt;=1,"Concluída",IF($H44="","Preencher prazo",IF($H44&lt;TODAY(),"Prazo vencido",IF($H44-TODAY()&lt;=CONFIG!$F$6,"Prazo crítico",IF($H44-TODAY()&lt;=CONFIG!$F$5,"Atenção","Em andamento")))))))</f>
        <v/>
      </c>
      <c r="N44" s="11"/>
    </row>
    <row r="45" spans="1:14">
      <c r="A45" s="3"/>
      <c r="B45" s="11"/>
      <c r="C45" s="11"/>
      <c r="D45" s="12"/>
      <c r="E45" s="13"/>
      <c r="F45" s="14" t="str">
        <f>IF($B45="","",SUMIF(APORTES!$B$8:$B$507,$A45,APORTES!$F$8:$F$507))</f>
        <v/>
      </c>
      <c r="G45" s="15" t="str">
        <f t="shared" si="4"/>
        <v/>
      </c>
      <c r="H45" s="12"/>
      <c r="I45" s="11"/>
      <c r="J45" s="16" t="str">
        <f t="shared" ca="1" si="5"/>
        <v/>
      </c>
      <c r="K45" s="15" t="str">
        <f t="shared" ca="1" si="6"/>
        <v/>
      </c>
      <c r="L45" s="17" t="str">
        <f t="shared" si="7"/>
        <v/>
      </c>
      <c r="M45" s="18" t="str">
        <f ca="1">IF($B45="","",IF($E45&lt;=0,"Revisar valor",IF($L45&gt;=1,"Concluída",IF($H45="","Preencher prazo",IF($H45&lt;TODAY(),"Prazo vencido",IF($H45-TODAY()&lt;=CONFIG!$F$6,"Prazo crítico",IF($H45-TODAY()&lt;=CONFIG!$F$5,"Atenção","Em andamento")))))))</f>
        <v/>
      </c>
      <c r="N45" s="11"/>
    </row>
    <row r="46" spans="1:14">
      <c r="A46" s="3"/>
      <c r="B46" s="11"/>
      <c r="C46" s="11"/>
      <c r="D46" s="12"/>
      <c r="E46" s="13"/>
      <c r="F46" s="14" t="str">
        <f>IF($B46="","",SUMIF(APORTES!$B$8:$B$507,$A46,APORTES!$F$8:$F$507))</f>
        <v/>
      </c>
      <c r="G46" s="15" t="str">
        <f t="shared" si="4"/>
        <v/>
      </c>
      <c r="H46" s="12"/>
      <c r="I46" s="11"/>
      <c r="J46" s="16" t="str">
        <f t="shared" ca="1" si="5"/>
        <v/>
      </c>
      <c r="K46" s="15" t="str">
        <f t="shared" ca="1" si="6"/>
        <v/>
      </c>
      <c r="L46" s="17" t="str">
        <f t="shared" si="7"/>
        <v/>
      </c>
      <c r="M46" s="18" t="str">
        <f ca="1">IF($B46="","",IF($E46&lt;=0,"Revisar valor",IF($L46&gt;=1,"Concluída",IF($H46="","Preencher prazo",IF($H46&lt;TODAY(),"Prazo vencido",IF($H46-TODAY()&lt;=CONFIG!$F$6,"Prazo crítico",IF($H46-TODAY()&lt;=CONFIG!$F$5,"Atenção","Em andamento")))))))</f>
        <v/>
      </c>
      <c r="N46" s="11"/>
    </row>
    <row r="47" spans="1:14">
      <c r="A47" s="3"/>
      <c r="B47" s="11"/>
      <c r="C47" s="11"/>
      <c r="D47" s="12"/>
      <c r="E47" s="13"/>
      <c r="F47" s="14" t="str">
        <f>IF($B47="","",SUMIF(APORTES!$B$8:$B$507,$A47,APORTES!$F$8:$F$507))</f>
        <v/>
      </c>
      <c r="G47" s="15" t="str">
        <f t="shared" si="4"/>
        <v/>
      </c>
      <c r="H47" s="12"/>
      <c r="I47" s="11"/>
      <c r="J47" s="16" t="str">
        <f t="shared" ca="1" si="5"/>
        <v/>
      </c>
      <c r="K47" s="15" t="str">
        <f t="shared" ca="1" si="6"/>
        <v/>
      </c>
      <c r="L47" s="17" t="str">
        <f t="shared" si="7"/>
        <v/>
      </c>
      <c r="M47" s="18" t="str">
        <f ca="1">IF($B47="","",IF($E47&lt;=0,"Revisar valor",IF($L47&gt;=1,"Concluída",IF($H47="","Preencher prazo",IF($H47&lt;TODAY(),"Prazo vencido",IF($H47-TODAY()&lt;=CONFIG!$F$6,"Prazo crítico",IF($H47-TODAY()&lt;=CONFIG!$F$5,"Atenção","Em andamento")))))))</f>
        <v/>
      </c>
      <c r="N47" s="11"/>
    </row>
    <row r="48" spans="1:14">
      <c r="A48" s="3"/>
      <c r="B48" s="11"/>
      <c r="C48" s="11"/>
      <c r="D48" s="12"/>
      <c r="E48" s="13"/>
      <c r="F48" s="14" t="str">
        <f>IF($B48="","",SUMIF(APORTES!$B$8:$B$507,$A48,APORTES!$F$8:$F$507))</f>
        <v/>
      </c>
      <c r="G48" s="15" t="str">
        <f t="shared" si="4"/>
        <v/>
      </c>
      <c r="H48" s="12"/>
      <c r="I48" s="11"/>
      <c r="J48" s="16" t="str">
        <f t="shared" ca="1" si="5"/>
        <v/>
      </c>
      <c r="K48" s="15" t="str">
        <f t="shared" ca="1" si="6"/>
        <v/>
      </c>
      <c r="L48" s="17" t="str">
        <f t="shared" si="7"/>
        <v/>
      </c>
      <c r="M48" s="18" t="str">
        <f ca="1">IF($B48="","",IF($E48&lt;=0,"Revisar valor",IF($L48&gt;=1,"Concluída",IF($H48="","Preencher prazo",IF($H48&lt;TODAY(),"Prazo vencido",IF($H48-TODAY()&lt;=CONFIG!$F$6,"Prazo crítico",IF($H48-TODAY()&lt;=CONFIG!$F$5,"Atenção","Em andamento")))))))</f>
        <v/>
      </c>
      <c r="N48" s="11"/>
    </row>
    <row r="49" spans="1:14">
      <c r="A49" s="3"/>
      <c r="B49" s="11"/>
      <c r="C49" s="11"/>
      <c r="D49" s="12"/>
      <c r="E49" s="13"/>
      <c r="F49" s="14" t="str">
        <f>IF($B49="","",SUMIF(APORTES!$B$8:$B$507,$A49,APORTES!$F$8:$F$507))</f>
        <v/>
      </c>
      <c r="G49" s="15" t="str">
        <f t="shared" si="4"/>
        <v/>
      </c>
      <c r="H49" s="12"/>
      <c r="I49" s="11"/>
      <c r="J49" s="16" t="str">
        <f t="shared" ca="1" si="5"/>
        <v/>
      </c>
      <c r="K49" s="15" t="str">
        <f t="shared" ca="1" si="6"/>
        <v/>
      </c>
      <c r="L49" s="17" t="str">
        <f t="shared" si="7"/>
        <v/>
      </c>
      <c r="M49" s="18" t="str">
        <f ca="1">IF($B49="","",IF($E49&lt;=0,"Revisar valor",IF($L49&gt;=1,"Concluída",IF($H49="","Preencher prazo",IF($H49&lt;TODAY(),"Prazo vencido",IF($H49-TODAY()&lt;=CONFIG!$F$6,"Prazo crítico",IF($H49-TODAY()&lt;=CONFIG!$F$5,"Atenção","Em andamento")))))))</f>
        <v/>
      </c>
      <c r="N49" s="11"/>
    </row>
    <row r="50" spans="1:14">
      <c r="A50" s="3"/>
      <c r="B50" s="11"/>
      <c r="C50" s="11"/>
      <c r="D50" s="12"/>
      <c r="E50" s="13"/>
      <c r="F50" s="14" t="str">
        <f>IF($B50="","",SUMIF(APORTES!$B$8:$B$507,$A50,APORTES!$F$8:$F$507))</f>
        <v/>
      </c>
      <c r="G50" s="15" t="str">
        <f t="shared" si="4"/>
        <v/>
      </c>
      <c r="H50" s="12"/>
      <c r="I50" s="11"/>
      <c r="J50" s="16" t="str">
        <f t="shared" ca="1" si="5"/>
        <v/>
      </c>
      <c r="K50" s="15" t="str">
        <f t="shared" ca="1" si="6"/>
        <v/>
      </c>
      <c r="L50" s="17" t="str">
        <f t="shared" si="7"/>
        <v/>
      </c>
      <c r="M50" s="18" t="str">
        <f ca="1">IF($B50="","",IF($E50&lt;=0,"Revisar valor",IF($L50&gt;=1,"Concluída",IF($H50="","Preencher prazo",IF($H50&lt;TODAY(),"Prazo vencido",IF($H50-TODAY()&lt;=CONFIG!$F$6,"Prazo crítico",IF($H50-TODAY()&lt;=CONFIG!$F$5,"Atenção","Em andamento")))))))</f>
        <v/>
      </c>
      <c r="N50" s="11"/>
    </row>
    <row r="51" spans="1:14">
      <c r="A51" s="3"/>
      <c r="B51" s="11"/>
      <c r="C51" s="11"/>
      <c r="D51" s="12"/>
      <c r="E51" s="13"/>
      <c r="F51" s="14" t="str">
        <f>IF($B51="","",SUMIF(APORTES!$B$8:$B$507,$A51,APORTES!$F$8:$F$507))</f>
        <v/>
      </c>
      <c r="G51" s="15" t="str">
        <f t="shared" si="4"/>
        <v/>
      </c>
      <c r="H51" s="12"/>
      <c r="I51" s="11"/>
      <c r="J51" s="16" t="str">
        <f t="shared" ca="1" si="5"/>
        <v/>
      </c>
      <c r="K51" s="15" t="str">
        <f t="shared" ca="1" si="6"/>
        <v/>
      </c>
      <c r="L51" s="17" t="str">
        <f t="shared" si="7"/>
        <v/>
      </c>
      <c r="M51" s="18" t="str">
        <f ca="1">IF($B51="","",IF($E51&lt;=0,"Revisar valor",IF($L51&gt;=1,"Concluída",IF($H51="","Preencher prazo",IF($H51&lt;TODAY(),"Prazo vencido",IF($H51-TODAY()&lt;=CONFIG!$F$6,"Prazo crítico",IF($H51-TODAY()&lt;=CONFIG!$F$5,"Atenção","Em andamento")))))))</f>
        <v/>
      </c>
      <c r="N51" s="11"/>
    </row>
    <row r="52" spans="1:14">
      <c r="A52" s="3"/>
      <c r="B52" s="11"/>
      <c r="C52" s="11"/>
      <c r="D52" s="12"/>
      <c r="E52" s="13"/>
      <c r="F52" s="14" t="str">
        <f>IF($B52="","",SUMIF(APORTES!$B$8:$B$507,$A52,APORTES!$F$8:$F$507))</f>
        <v/>
      </c>
      <c r="G52" s="15" t="str">
        <f t="shared" si="4"/>
        <v/>
      </c>
      <c r="H52" s="12"/>
      <c r="I52" s="11"/>
      <c r="J52" s="16" t="str">
        <f t="shared" ca="1" si="5"/>
        <v/>
      </c>
      <c r="K52" s="15" t="str">
        <f t="shared" ca="1" si="6"/>
        <v/>
      </c>
      <c r="L52" s="17" t="str">
        <f t="shared" si="7"/>
        <v/>
      </c>
      <c r="M52" s="18" t="str">
        <f ca="1">IF($B52="","",IF($E52&lt;=0,"Revisar valor",IF($L52&gt;=1,"Concluída",IF($H52="","Preencher prazo",IF($H52&lt;TODAY(),"Prazo vencido",IF($H52-TODAY()&lt;=CONFIG!$F$6,"Prazo crítico",IF($H52-TODAY()&lt;=CONFIG!$F$5,"Atenção","Em andamento")))))))</f>
        <v/>
      </c>
      <c r="N52" s="11"/>
    </row>
    <row r="53" spans="1:14">
      <c r="A53" s="3"/>
      <c r="B53" s="11"/>
      <c r="C53" s="11"/>
      <c r="D53" s="12"/>
      <c r="E53" s="13"/>
      <c r="F53" s="14" t="str">
        <f>IF($B53="","",SUMIF(APORTES!$B$8:$B$507,$A53,APORTES!$F$8:$F$507))</f>
        <v/>
      </c>
      <c r="G53" s="15" t="str">
        <f t="shared" si="4"/>
        <v/>
      </c>
      <c r="H53" s="12"/>
      <c r="I53" s="11"/>
      <c r="J53" s="16" t="str">
        <f t="shared" ca="1" si="5"/>
        <v/>
      </c>
      <c r="K53" s="15" t="str">
        <f t="shared" ca="1" si="6"/>
        <v/>
      </c>
      <c r="L53" s="17" t="str">
        <f t="shared" si="7"/>
        <v/>
      </c>
      <c r="M53" s="18" t="str">
        <f ca="1">IF($B53="","",IF($E53&lt;=0,"Revisar valor",IF($L53&gt;=1,"Concluída",IF($H53="","Preencher prazo",IF($H53&lt;TODAY(),"Prazo vencido",IF($H53-TODAY()&lt;=CONFIG!$F$6,"Prazo crítico",IF($H53-TODAY()&lt;=CONFIG!$F$5,"Atenção","Em andamento")))))))</f>
        <v/>
      </c>
      <c r="N53" s="11"/>
    </row>
    <row r="54" spans="1:14">
      <c r="A54" s="3"/>
      <c r="B54" s="11"/>
      <c r="C54" s="11"/>
      <c r="D54" s="12"/>
      <c r="E54" s="13"/>
      <c r="F54" s="14" t="str">
        <f>IF($B54="","",SUMIF(APORTES!$B$8:$B$507,$A54,APORTES!$F$8:$F$507))</f>
        <v/>
      </c>
      <c r="G54" s="15" t="str">
        <f t="shared" si="4"/>
        <v/>
      </c>
      <c r="H54" s="12"/>
      <c r="I54" s="11"/>
      <c r="J54" s="16" t="str">
        <f t="shared" ca="1" si="5"/>
        <v/>
      </c>
      <c r="K54" s="15" t="str">
        <f t="shared" ca="1" si="6"/>
        <v/>
      </c>
      <c r="L54" s="17" t="str">
        <f t="shared" si="7"/>
        <v/>
      </c>
      <c r="M54" s="18" t="str">
        <f ca="1">IF($B54="","",IF($E54&lt;=0,"Revisar valor",IF($L54&gt;=1,"Concluída",IF($H54="","Preencher prazo",IF($H54&lt;TODAY(),"Prazo vencido",IF($H54-TODAY()&lt;=CONFIG!$F$6,"Prazo crítico",IF($H54-TODAY()&lt;=CONFIG!$F$5,"Atenção","Em andamento")))))))</f>
        <v/>
      </c>
      <c r="N54" s="11"/>
    </row>
    <row r="55" spans="1:14">
      <c r="A55" s="3"/>
      <c r="B55" s="11"/>
      <c r="C55" s="11"/>
      <c r="D55" s="12"/>
      <c r="E55" s="13"/>
      <c r="F55" s="14" t="str">
        <f>IF($B55="","",SUMIF(APORTES!$B$8:$B$507,$A55,APORTES!$F$8:$F$507))</f>
        <v/>
      </c>
      <c r="G55" s="15" t="str">
        <f t="shared" si="4"/>
        <v/>
      </c>
      <c r="H55" s="12"/>
      <c r="I55" s="11"/>
      <c r="J55" s="16" t="str">
        <f t="shared" ca="1" si="5"/>
        <v/>
      </c>
      <c r="K55" s="15" t="str">
        <f t="shared" ca="1" si="6"/>
        <v/>
      </c>
      <c r="L55" s="17" t="str">
        <f t="shared" si="7"/>
        <v/>
      </c>
      <c r="M55" s="18" t="str">
        <f ca="1">IF($B55="","",IF($E55&lt;=0,"Revisar valor",IF($L55&gt;=1,"Concluída",IF($H55="","Preencher prazo",IF($H55&lt;TODAY(),"Prazo vencido",IF($H55-TODAY()&lt;=CONFIG!$F$6,"Prazo crítico",IF($H55-TODAY()&lt;=CONFIG!$F$5,"Atenção","Em andamento")))))))</f>
        <v/>
      </c>
      <c r="N55" s="11"/>
    </row>
    <row r="56" spans="1:14">
      <c r="A56" s="3"/>
      <c r="B56" s="11"/>
      <c r="C56" s="11"/>
      <c r="D56" s="12"/>
      <c r="E56" s="13"/>
      <c r="F56" s="14" t="str">
        <f>IF($B56="","",SUMIF(APORTES!$B$8:$B$507,$A56,APORTES!$F$8:$F$507))</f>
        <v/>
      </c>
      <c r="G56" s="15" t="str">
        <f t="shared" si="4"/>
        <v/>
      </c>
      <c r="H56" s="12"/>
      <c r="I56" s="11"/>
      <c r="J56" s="16" t="str">
        <f t="shared" ca="1" si="5"/>
        <v/>
      </c>
      <c r="K56" s="15" t="str">
        <f t="shared" ca="1" si="6"/>
        <v/>
      </c>
      <c r="L56" s="17" t="str">
        <f t="shared" si="7"/>
        <v/>
      </c>
      <c r="M56" s="18" t="str">
        <f ca="1">IF($B56="","",IF($E56&lt;=0,"Revisar valor",IF($L56&gt;=1,"Concluída",IF($H56="","Preencher prazo",IF($H56&lt;TODAY(),"Prazo vencido",IF($H56-TODAY()&lt;=CONFIG!$F$6,"Prazo crítico",IF($H56-TODAY()&lt;=CONFIG!$F$5,"Atenção","Em andamento")))))))</f>
        <v/>
      </c>
      <c r="N56" s="11"/>
    </row>
    <row r="57" spans="1:14">
      <c r="A57" s="3"/>
      <c r="B57" s="11"/>
      <c r="C57" s="11"/>
      <c r="D57" s="12"/>
      <c r="E57" s="13"/>
      <c r="F57" s="14" t="str">
        <f>IF($B57="","",SUMIF(APORTES!$B$8:$B$507,$A57,APORTES!$F$8:$F$507))</f>
        <v/>
      </c>
      <c r="G57" s="15" t="str">
        <f t="shared" si="4"/>
        <v/>
      </c>
      <c r="H57" s="12"/>
      <c r="I57" s="11"/>
      <c r="J57" s="16" t="str">
        <f t="shared" ca="1" si="5"/>
        <v/>
      </c>
      <c r="K57" s="15" t="str">
        <f t="shared" ca="1" si="6"/>
        <v/>
      </c>
      <c r="L57" s="17" t="str">
        <f t="shared" si="7"/>
        <v/>
      </c>
      <c r="M57" s="18" t="str">
        <f ca="1">IF($B57="","",IF($E57&lt;=0,"Revisar valor",IF($L57&gt;=1,"Concluída",IF($H57="","Preencher prazo",IF($H57&lt;TODAY(),"Prazo vencido",IF($H57-TODAY()&lt;=CONFIG!$F$6,"Prazo crítico",IF($H57-TODAY()&lt;=CONFIG!$F$5,"Atenção","Em andamento")))))))</f>
        <v/>
      </c>
      <c r="N57" s="11"/>
    </row>
    <row r="58" spans="1:14">
      <c r="A58" s="3"/>
      <c r="B58" s="11"/>
      <c r="C58" s="11"/>
      <c r="D58" s="12"/>
      <c r="E58" s="13"/>
      <c r="F58" s="14" t="str">
        <f>IF($B58="","",SUMIF(APORTES!$B$8:$B$507,$A58,APORTES!$F$8:$F$507))</f>
        <v/>
      </c>
      <c r="G58" s="15" t="str">
        <f t="shared" si="4"/>
        <v/>
      </c>
      <c r="H58" s="12"/>
      <c r="I58" s="11"/>
      <c r="J58" s="16" t="str">
        <f t="shared" ca="1" si="5"/>
        <v/>
      </c>
      <c r="K58" s="15" t="str">
        <f t="shared" ca="1" si="6"/>
        <v/>
      </c>
      <c r="L58" s="17" t="str">
        <f t="shared" si="7"/>
        <v/>
      </c>
      <c r="M58" s="18" t="str">
        <f ca="1">IF($B58="","",IF($E58&lt;=0,"Revisar valor",IF($L58&gt;=1,"Concluída",IF($H58="","Preencher prazo",IF($H58&lt;TODAY(),"Prazo vencido",IF($H58-TODAY()&lt;=CONFIG!$F$6,"Prazo crítico",IF($H58-TODAY()&lt;=CONFIG!$F$5,"Atenção","Em andamento")))))))</f>
        <v/>
      </c>
      <c r="N58" s="11"/>
    </row>
    <row r="59" spans="1:14">
      <c r="A59" s="3"/>
      <c r="B59" s="11"/>
      <c r="C59" s="11"/>
      <c r="D59" s="12"/>
      <c r="E59" s="13"/>
      <c r="F59" s="14" t="str">
        <f>IF($B59="","",SUMIF(APORTES!$B$8:$B$507,$A59,APORTES!$F$8:$F$507))</f>
        <v/>
      </c>
      <c r="G59" s="15" t="str">
        <f t="shared" si="4"/>
        <v/>
      </c>
      <c r="H59" s="12"/>
      <c r="I59" s="11"/>
      <c r="J59" s="16" t="str">
        <f t="shared" ca="1" si="5"/>
        <v/>
      </c>
      <c r="K59" s="15" t="str">
        <f t="shared" ca="1" si="6"/>
        <v/>
      </c>
      <c r="L59" s="17" t="str">
        <f t="shared" si="7"/>
        <v/>
      </c>
      <c r="M59" s="18" t="str">
        <f ca="1">IF($B59="","",IF($E59&lt;=0,"Revisar valor",IF($L59&gt;=1,"Concluída",IF($H59="","Preencher prazo",IF($H59&lt;TODAY(),"Prazo vencido",IF($H59-TODAY()&lt;=CONFIG!$F$6,"Prazo crítico",IF($H59-TODAY()&lt;=CONFIG!$F$5,"Atenção","Em andamento")))))))</f>
        <v/>
      </c>
      <c r="N59" s="11"/>
    </row>
    <row r="60" spans="1:14">
      <c r="A60" s="3"/>
      <c r="B60" s="11"/>
      <c r="C60" s="11"/>
      <c r="D60" s="12"/>
      <c r="E60" s="13"/>
      <c r="F60" s="14" t="str">
        <f>IF($B60="","",SUMIF(APORTES!$B$8:$B$507,$A60,APORTES!$F$8:$F$507))</f>
        <v/>
      </c>
      <c r="G60" s="15" t="str">
        <f t="shared" si="4"/>
        <v/>
      </c>
      <c r="H60" s="12"/>
      <c r="I60" s="11"/>
      <c r="J60" s="16" t="str">
        <f t="shared" ca="1" si="5"/>
        <v/>
      </c>
      <c r="K60" s="15" t="str">
        <f t="shared" ca="1" si="6"/>
        <v/>
      </c>
      <c r="L60" s="17" t="str">
        <f t="shared" si="7"/>
        <v/>
      </c>
      <c r="M60" s="18" t="str">
        <f ca="1">IF($B60="","",IF($E60&lt;=0,"Revisar valor",IF($L60&gt;=1,"Concluída",IF($H60="","Preencher prazo",IF($H60&lt;TODAY(),"Prazo vencido",IF($H60-TODAY()&lt;=CONFIG!$F$6,"Prazo crítico",IF($H60-TODAY()&lt;=CONFIG!$F$5,"Atenção","Em andamento")))))))</f>
        <v/>
      </c>
      <c r="N60" s="11"/>
    </row>
    <row r="61" spans="1:14">
      <c r="A61" s="3"/>
      <c r="B61" s="11"/>
      <c r="C61" s="11"/>
      <c r="D61" s="12"/>
      <c r="E61" s="13"/>
      <c r="F61" s="14" t="str">
        <f>IF($B61="","",SUMIF(APORTES!$B$8:$B$507,$A61,APORTES!$F$8:$F$507))</f>
        <v/>
      </c>
      <c r="G61" s="15" t="str">
        <f t="shared" si="4"/>
        <v/>
      </c>
      <c r="H61" s="12"/>
      <c r="I61" s="11"/>
      <c r="J61" s="16" t="str">
        <f t="shared" ca="1" si="5"/>
        <v/>
      </c>
      <c r="K61" s="15" t="str">
        <f t="shared" ca="1" si="6"/>
        <v/>
      </c>
      <c r="L61" s="17" t="str">
        <f t="shared" si="7"/>
        <v/>
      </c>
      <c r="M61" s="18" t="str">
        <f ca="1">IF($B61="","",IF($E61&lt;=0,"Revisar valor",IF($L61&gt;=1,"Concluída",IF($H61="","Preencher prazo",IF($H61&lt;TODAY(),"Prazo vencido",IF($H61-TODAY()&lt;=CONFIG!$F$6,"Prazo crítico",IF($H61-TODAY()&lt;=CONFIG!$F$5,"Atenção","Em andamento")))))))</f>
        <v/>
      </c>
      <c r="N61" s="11"/>
    </row>
    <row r="62" spans="1:14">
      <c r="A62" s="3"/>
      <c r="B62" s="11"/>
      <c r="C62" s="11"/>
      <c r="D62" s="12"/>
      <c r="E62" s="13"/>
      <c r="F62" s="14" t="str">
        <f>IF($B62="","",SUMIF(APORTES!$B$8:$B$507,$A62,APORTES!$F$8:$F$507))</f>
        <v/>
      </c>
      <c r="G62" s="15" t="str">
        <f t="shared" si="4"/>
        <v/>
      </c>
      <c r="H62" s="12"/>
      <c r="I62" s="11"/>
      <c r="J62" s="16" t="str">
        <f t="shared" ca="1" si="5"/>
        <v/>
      </c>
      <c r="K62" s="15" t="str">
        <f t="shared" ca="1" si="6"/>
        <v/>
      </c>
      <c r="L62" s="17" t="str">
        <f t="shared" si="7"/>
        <v/>
      </c>
      <c r="M62" s="18" t="str">
        <f ca="1">IF($B62="","",IF($E62&lt;=0,"Revisar valor",IF($L62&gt;=1,"Concluída",IF($H62="","Preencher prazo",IF($H62&lt;TODAY(),"Prazo vencido",IF($H62-TODAY()&lt;=CONFIG!$F$6,"Prazo crítico",IF($H62-TODAY()&lt;=CONFIG!$F$5,"Atenção","Em andamento")))))))</f>
        <v/>
      </c>
      <c r="N62" s="11"/>
    </row>
    <row r="63" spans="1:14">
      <c r="A63" s="3"/>
      <c r="B63" s="11"/>
      <c r="C63" s="11"/>
      <c r="D63" s="12"/>
      <c r="E63" s="13"/>
      <c r="F63" s="14" t="str">
        <f>IF($B63="","",SUMIF(APORTES!$B$8:$B$507,$A63,APORTES!$F$8:$F$507))</f>
        <v/>
      </c>
      <c r="G63" s="15" t="str">
        <f t="shared" si="4"/>
        <v/>
      </c>
      <c r="H63" s="12"/>
      <c r="I63" s="11"/>
      <c r="J63" s="16" t="str">
        <f t="shared" ca="1" si="5"/>
        <v/>
      </c>
      <c r="K63" s="15" t="str">
        <f t="shared" ca="1" si="6"/>
        <v/>
      </c>
      <c r="L63" s="17" t="str">
        <f t="shared" si="7"/>
        <v/>
      </c>
      <c r="M63" s="18" t="str">
        <f ca="1">IF($B63="","",IF($E63&lt;=0,"Revisar valor",IF($L63&gt;=1,"Concluída",IF($H63="","Preencher prazo",IF($H63&lt;TODAY(),"Prazo vencido",IF($H63-TODAY()&lt;=CONFIG!$F$6,"Prazo crítico",IF($H63-TODAY()&lt;=CONFIG!$F$5,"Atenção","Em andamento")))))))</f>
        <v/>
      </c>
      <c r="N63" s="11"/>
    </row>
    <row r="64" spans="1:14">
      <c r="A64" s="3"/>
      <c r="B64" s="11"/>
      <c r="C64" s="11"/>
      <c r="D64" s="12"/>
      <c r="E64" s="13"/>
      <c r="F64" s="14" t="str">
        <f>IF($B64="","",SUMIF(APORTES!$B$8:$B$507,$A64,APORTES!$F$8:$F$507))</f>
        <v/>
      </c>
      <c r="G64" s="15" t="str">
        <f t="shared" si="4"/>
        <v/>
      </c>
      <c r="H64" s="12"/>
      <c r="I64" s="11"/>
      <c r="J64" s="16" t="str">
        <f t="shared" ca="1" si="5"/>
        <v/>
      </c>
      <c r="K64" s="15" t="str">
        <f t="shared" ca="1" si="6"/>
        <v/>
      </c>
      <c r="L64" s="17" t="str">
        <f t="shared" si="7"/>
        <v/>
      </c>
      <c r="M64" s="18" t="str">
        <f ca="1">IF($B64="","",IF($E64&lt;=0,"Revisar valor",IF($L64&gt;=1,"Concluída",IF($H64="","Preencher prazo",IF($H64&lt;TODAY(),"Prazo vencido",IF($H64-TODAY()&lt;=CONFIG!$F$6,"Prazo crítico",IF($H64-TODAY()&lt;=CONFIG!$F$5,"Atenção","Em andamento")))))))</f>
        <v/>
      </c>
      <c r="N64" s="11"/>
    </row>
    <row r="65" spans="1:14">
      <c r="A65" s="3"/>
      <c r="B65" s="11"/>
      <c r="C65" s="11"/>
      <c r="D65" s="12"/>
      <c r="E65" s="13"/>
      <c r="F65" s="14" t="str">
        <f>IF($B65="","",SUMIF(APORTES!$B$8:$B$507,$A65,APORTES!$F$8:$F$507))</f>
        <v/>
      </c>
      <c r="G65" s="15" t="str">
        <f t="shared" si="4"/>
        <v/>
      </c>
      <c r="H65" s="12"/>
      <c r="I65" s="11"/>
      <c r="J65" s="16" t="str">
        <f t="shared" ca="1" si="5"/>
        <v/>
      </c>
      <c r="K65" s="15" t="str">
        <f t="shared" ca="1" si="6"/>
        <v/>
      </c>
      <c r="L65" s="17" t="str">
        <f t="shared" si="7"/>
        <v/>
      </c>
      <c r="M65" s="18" t="str">
        <f ca="1">IF($B65="","",IF($E65&lt;=0,"Revisar valor",IF($L65&gt;=1,"Concluída",IF($H65="","Preencher prazo",IF($H65&lt;TODAY(),"Prazo vencido",IF($H65-TODAY()&lt;=CONFIG!$F$6,"Prazo crítico",IF($H65-TODAY()&lt;=CONFIG!$F$5,"Atenção","Em andamento")))))))</f>
        <v/>
      </c>
      <c r="N65" s="11"/>
    </row>
    <row r="66" spans="1:14">
      <c r="A66" s="3"/>
      <c r="B66" s="11"/>
      <c r="C66" s="11"/>
      <c r="D66" s="12"/>
      <c r="E66" s="13"/>
      <c r="F66" s="14" t="str">
        <f>IF($B66="","",SUMIF(APORTES!$B$8:$B$507,$A66,APORTES!$F$8:$F$507))</f>
        <v/>
      </c>
      <c r="G66" s="15" t="str">
        <f t="shared" si="4"/>
        <v/>
      </c>
      <c r="H66" s="12"/>
      <c r="I66" s="11"/>
      <c r="J66" s="16" t="str">
        <f t="shared" ca="1" si="5"/>
        <v/>
      </c>
      <c r="K66" s="15" t="str">
        <f t="shared" ca="1" si="6"/>
        <v/>
      </c>
      <c r="L66" s="17" t="str">
        <f t="shared" si="7"/>
        <v/>
      </c>
      <c r="M66" s="18" t="str">
        <f ca="1">IF($B66="","",IF($E66&lt;=0,"Revisar valor",IF($L66&gt;=1,"Concluída",IF($H66="","Preencher prazo",IF($H66&lt;TODAY(),"Prazo vencido",IF($H66-TODAY()&lt;=CONFIG!$F$6,"Prazo crítico",IF($H66-TODAY()&lt;=CONFIG!$F$5,"Atenção","Em andamento")))))))</f>
        <v/>
      </c>
      <c r="N66" s="11"/>
    </row>
    <row r="67" spans="1:14">
      <c r="A67" s="3"/>
      <c r="B67" s="11"/>
      <c r="C67" s="11"/>
      <c r="D67" s="12"/>
      <c r="E67" s="13"/>
      <c r="F67" s="14" t="str">
        <f>IF($B67="","",SUMIF(APORTES!$B$8:$B$507,$A67,APORTES!$F$8:$F$507))</f>
        <v/>
      </c>
      <c r="G67" s="15" t="str">
        <f t="shared" si="4"/>
        <v/>
      </c>
      <c r="H67" s="12"/>
      <c r="I67" s="11"/>
      <c r="J67" s="16" t="str">
        <f t="shared" ca="1" si="5"/>
        <v/>
      </c>
      <c r="K67" s="15" t="str">
        <f t="shared" ca="1" si="6"/>
        <v/>
      </c>
      <c r="L67" s="17" t="str">
        <f t="shared" si="7"/>
        <v/>
      </c>
      <c r="M67" s="18" t="str">
        <f ca="1">IF($B67="","",IF($E67&lt;=0,"Revisar valor",IF($L67&gt;=1,"Concluída",IF($H67="","Preencher prazo",IF($H67&lt;TODAY(),"Prazo vencido",IF($H67-TODAY()&lt;=CONFIG!$F$6,"Prazo crítico",IF($H67-TODAY()&lt;=CONFIG!$F$5,"Atenção","Em andamento")))))))</f>
        <v/>
      </c>
      <c r="N67" s="11"/>
    </row>
    <row r="68" spans="1:14">
      <c r="A68" s="3"/>
      <c r="B68" s="11"/>
      <c r="C68" s="11"/>
      <c r="D68" s="12"/>
      <c r="E68" s="13"/>
      <c r="F68" s="14" t="str">
        <f>IF($B68="","",SUMIF(APORTES!$B$8:$B$507,$A68,APORTES!$F$8:$F$507))</f>
        <v/>
      </c>
      <c r="G68" s="15" t="str">
        <f t="shared" si="4"/>
        <v/>
      </c>
      <c r="H68" s="12"/>
      <c r="I68" s="11"/>
      <c r="J68" s="16" t="str">
        <f t="shared" ca="1" si="5"/>
        <v/>
      </c>
      <c r="K68" s="15" t="str">
        <f t="shared" ca="1" si="6"/>
        <v/>
      </c>
      <c r="L68" s="17" t="str">
        <f t="shared" si="7"/>
        <v/>
      </c>
      <c r="M68" s="18" t="str">
        <f ca="1">IF($B68="","",IF($E68&lt;=0,"Revisar valor",IF($L68&gt;=1,"Concluída",IF($H68="","Preencher prazo",IF($H68&lt;TODAY(),"Prazo vencido",IF($H68-TODAY()&lt;=CONFIG!$F$6,"Prazo crítico",IF($H68-TODAY()&lt;=CONFIG!$F$5,"Atenção","Em andamento")))))))</f>
        <v/>
      </c>
      <c r="N68" s="11"/>
    </row>
    <row r="69" spans="1:14">
      <c r="A69" s="3"/>
      <c r="B69" s="11"/>
      <c r="C69" s="11"/>
      <c r="D69" s="12"/>
      <c r="E69" s="13"/>
      <c r="F69" s="14" t="str">
        <f>IF($B69="","",SUMIF(APORTES!$B$8:$B$507,$A69,APORTES!$F$8:$F$507))</f>
        <v/>
      </c>
      <c r="G69" s="15" t="str">
        <f t="shared" si="4"/>
        <v/>
      </c>
      <c r="H69" s="12"/>
      <c r="I69" s="11"/>
      <c r="J69" s="16" t="str">
        <f t="shared" ca="1" si="5"/>
        <v/>
      </c>
      <c r="K69" s="15" t="str">
        <f t="shared" ca="1" si="6"/>
        <v/>
      </c>
      <c r="L69" s="17" t="str">
        <f t="shared" si="7"/>
        <v/>
      </c>
      <c r="M69" s="18" t="str">
        <f ca="1">IF($B69="","",IF($E69&lt;=0,"Revisar valor",IF($L69&gt;=1,"Concluída",IF($H69="","Preencher prazo",IF($H69&lt;TODAY(),"Prazo vencido",IF($H69-TODAY()&lt;=CONFIG!$F$6,"Prazo crítico",IF($H69-TODAY()&lt;=CONFIG!$F$5,"Atenção","Em andamento")))))))</f>
        <v/>
      </c>
      <c r="N69" s="11"/>
    </row>
    <row r="70" spans="1:14">
      <c r="A70" s="3"/>
      <c r="B70" s="11"/>
      <c r="C70" s="11"/>
      <c r="D70" s="12"/>
      <c r="E70" s="13"/>
      <c r="F70" s="14" t="str">
        <f>IF($B70="","",SUMIF(APORTES!$B$8:$B$507,$A70,APORTES!$F$8:$F$507))</f>
        <v/>
      </c>
      <c r="G70" s="15" t="str">
        <f t="shared" si="4"/>
        <v/>
      </c>
      <c r="H70" s="12"/>
      <c r="I70" s="11"/>
      <c r="J70" s="16" t="str">
        <f t="shared" ca="1" si="5"/>
        <v/>
      </c>
      <c r="K70" s="15" t="str">
        <f t="shared" ca="1" si="6"/>
        <v/>
      </c>
      <c r="L70" s="17" t="str">
        <f t="shared" si="7"/>
        <v/>
      </c>
      <c r="M70" s="18" t="str">
        <f ca="1">IF($B70="","",IF($E70&lt;=0,"Revisar valor",IF($L70&gt;=1,"Concluída",IF($H70="","Preencher prazo",IF($H70&lt;TODAY(),"Prazo vencido",IF($H70-TODAY()&lt;=CONFIG!$F$6,"Prazo crítico",IF($H70-TODAY()&lt;=CONFIG!$F$5,"Atenção","Em andamento")))))))</f>
        <v/>
      </c>
      <c r="N70" s="11"/>
    </row>
    <row r="71" spans="1:14">
      <c r="A71" s="3"/>
      <c r="B71" s="11"/>
      <c r="C71" s="11"/>
      <c r="D71" s="12"/>
      <c r="E71" s="13"/>
      <c r="F71" s="14" t="str">
        <f>IF($B71="","",SUMIF(APORTES!$B$8:$B$507,$A71,APORTES!$F$8:$F$507))</f>
        <v/>
      </c>
      <c r="G71" s="15" t="str">
        <f t="shared" si="4"/>
        <v/>
      </c>
      <c r="H71" s="12"/>
      <c r="I71" s="11"/>
      <c r="J71" s="16" t="str">
        <f t="shared" ca="1" si="5"/>
        <v/>
      </c>
      <c r="K71" s="15" t="str">
        <f t="shared" ca="1" si="6"/>
        <v/>
      </c>
      <c r="L71" s="17" t="str">
        <f t="shared" si="7"/>
        <v/>
      </c>
      <c r="M71" s="18" t="str">
        <f ca="1">IF($B71="","",IF($E71&lt;=0,"Revisar valor",IF($L71&gt;=1,"Concluída",IF($H71="","Preencher prazo",IF($H71&lt;TODAY(),"Prazo vencido",IF($H71-TODAY()&lt;=CONFIG!$F$6,"Prazo crítico",IF($H71-TODAY()&lt;=CONFIG!$F$5,"Atenção","Em andamento")))))))</f>
        <v/>
      </c>
      <c r="N71" s="11"/>
    </row>
    <row r="72" spans="1:14">
      <c r="A72" s="3"/>
      <c r="B72" s="11"/>
      <c r="C72" s="11"/>
      <c r="D72" s="12"/>
      <c r="E72" s="13"/>
      <c r="F72" s="14" t="str">
        <f>IF($B72="","",SUMIF(APORTES!$B$8:$B$507,$A72,APORTES!$F$8:$F$507))</f>
        <v/>
      </c>
      <c r="G72" s="15" t="str">
        <f t="shared" ref="G72:G107" si="8">IF($B72="","",MAX(0,$E72-$F72))</f>
        <v/>
      </c>
      <c r="H72" s="12"/>
      <c r="I72" s="11"/>
      <c r="J72" s="16" t="str">
        <f t="shared" ref="J72:J107" ca="1" si="9">IF(OR($B72="",$H72=""),"",IF($H72&lt;TODAY(),0,MAX(1,(YEAR($H72)-YEAR(TODAY()))*12+MONTH($H72)-MONTH(TODAY())+1)))</f>
        <v/>
      </c>
      <c r="K72" s="15" t="str">
        <f t="shared" ref="K72:K107" ca="1" si="10">IF($B72="","",IF($G72&lt;=0,0,IF(OR($H72="",$H72&lt;TODAY()),"",ROUND($G72/$J72,2))))</f>
        <v/>
      </c>
      <c r="L72" s="17" t="str">
        <f t="shared" ref="L72:L107" si="11">IF($B72="","",IF($E72&lt;=0,0,MIN(1,MAX(0,$F72/$E72))))</f>
        <v/>
      </c>
      <c r="M72" s="18" t="str">
        <f ca="1">IF($B72="","",IF($E72&lt;=0,"Revisar valor",IF($L72&gt;=1,"Concluída",IF($H72="","Preencher prazo",IF($H72&lt;TODAY(),"Prazo vencido",IF($H72-TODAY()&lt;=CONFIG!$F$6,"Prazo crítico",IF($H72-TODAY()&lt;=CONFIG!$F$5,"Atenção","Em andamento")))))))</f>
        <v/>
      </c>
      <c r="N72" s="11"/>
    </row>
    <row r="73" spans="1:14">
      <c r="A73" s="3"/>
      <c r="B73" s="11"/>
      <c r="C73" s="11"/>
      <c r="D73" s="12"/>
      <c r="E73" s="13"/>
      <c r="F73" s="14" t="str">
        <f>IF($B73="","",SUMIF(APORTES!$B$8:$B$507,$A73,APORTES!$F$8:$F$507))</f>
        <v/>
      </c>
      <c r="G73" s="15" t="str">
        <f t="shared" si="8"/>
        <v/>
      </c>
      <c r="H73" s="12"/>
      <c r="I73" s="11"/>
      <c r="J73" s="16" t="str">
        <f t="shared" ca="1" si="9"/>
        <v/>
      </c>
      <c r="K73" s="15" t="str">
        <f t="shared" ca="1" si="10"/>
        <v/>
      </c>
      <c r="L73" s="17" t="str">
        <f t="shared" si="11"/>
        <v/>
      </c>
      <c r="M73" s="18" t="str">
        <f ca="1">IF($B73="","",IF($E73&lt;=0,"Revisar valor",IF($L73&gt;=1,"Concluída",IF($H73="","Preencher prazo",IF($H73&lt;TODAY(),"Prazo vencido",IF($H73-TODAY()&lt;=CONFIG!$F$6,"Prazo crítico",IF($H73-TODAY()&lt;=CONFIG!$F$5,"Atenção","Em andamento")))))))</f>
        <v/>
      </c>
      <c r="N73" s="11"/>
    </row>
    <row r="74" spans="1:14">
      <c r="A74" s="3"/>
      <c r="B74" s="11"/>
      <c r="C74" s="11"/>
      <c r="D74" s="12"/>
      <c r="E74" s="13"/>
      <c r="F74" s="14" t="str">
        <f>IF($B74="","",SUMIF(APORTES!$B$8:$B$507,$A74,APORTES!$F$8:$F$507))</f>
        <v/>
      </c>
      <c r="G74" s="15" t="str">
        <f t="shared" si="8"/>
        <v/>
      </c>
      <c r="H74" s="12"/>
      <c r="I74" s="11"/>
      <c r="J74" s="16" t="str">
        <f t="shared" ca="1" si="9"/>
        <v/>
      </c>
      <c r="K74" s="15" t="str">
        <f t="shared" ca="1" si="10"/>
        <v/>
      </c>
      <c r="L74" s="17" t="str">
        <f t="shared" si="11"/>
        <v/>
      </c>
      <c r="M74" s="18" t="str">
        <f ca="1">IF($B74="","",IF($E74&lt;=0,"Revisar valor",IF($L74&gt;=1,"Concluída",IF($H74="","Preencher prazo",IF($H74&lt;TODAY(),"Prazo vencido",IF($H74-TODAY()&lt;=CONFIG!$F$6,"Prazo crítico",IF($H74-TODAY()&lt;=CONFIG!$F$5,"Atenção","Em andamento")))))))</f>
        <v/>
      </c>
      <c r="N74" s="11"/>
    </row>
    <row r="75" spans="1:14">
      <c r="A75" s="3"/>
      <c r="B75" s="11"/>
      <c r="C75" s="11"/>
      <c r="D75" s="12"/>
      <c r="E75" s="13"/>
      <c r="F75" s="14" t="str">
        <f>IF($B75="","",SUMIF(APORTES!$B$8:$B$507,$A75,APORTES!$F$8:$F$507))</f>
        <v/>
      </c>
      <c r="G75" s="15" t="str">
        <f t="shared" si="8"/>
        <v/>
      </c>
      <c r="H75" s="12"/>
      <c r="I75" s="11"/>
      <c r="J75" s="16" t="str">
        <f t="shared" ca="1" si="9"/>
        <v/>
      </c>
      <c r="K75" s="15" t="str">
        <f t="shared" ca="1" si="10"/>
        <v/>
      </c>
      <c r="L75" s="17" t="str">
        <f t="shared" si="11"/>
        <v/>
      </c>
      <c r="M75" s="18" t="str">
        <f ca="1">IF($B75="","",IF($E75&lt;=0,"Revisar valor",IF($L75&gt;=1,"Concluída",IF($H75="","Preencher prazo",IF($H75&lt;TODAY(),"Prazo vencido",IF($H75-TODAY()&lt;=CONFIG!$F$6,"Prazo crítico",IF($H75-TODAY()&lt;=CONFIG!$F$5,"Atenção","Em andamento")))))))</f>
        <v/>
      </c>
      <c r="N75" s="11"/>
    </row>
    <row r="76" spans="1:14">
      <c r="A76" s="3"/>
      <c r="B76" s="11"/>
      <c r="C76" s="11"/>
      <c r="D76" s="12"/>
      <c r="E76" s="13"/>
      <c r="F76" s="14" t="str">
        <f>IF($B76="","",SUMIF(APORTES!$B$8:$B$507,$A76,APORTES!$F$8:$F$507))</f>
        <v/>
      </c>
      <c r="G76" s="15" t="str">
        <f t="shared" si="8"/>
        <v/>
      </c>
      <c r="H76" s="12"/>
      <c r="I76" s="11"/>
      <c r="J76" s="16" t="str">
        <f t="shared" ca="1" si="9"/>
        <v/>
      </c>
      <c r="K76" s="15" t="str">
        <f t="shared" ca="1" si="10"/>
        <v/>
      </c>
      <c r="L76" s="17" t="str">
        <f t="shared" si="11"/>
        <v/>
      </c>
      <c r="M76" s="18" t="str">
        <f ca="1">IF($B76="","",IF($E76&lt;=0,"Revisar valor",IF($L76&gt;=1,"Concluída",IF($H76="","Preencher prazo",IF($H76&lt;TODAY(),"Prazo vencido",IF($H76-TODAY()&lt;=CONFIG!$F$6,"Prazo crítico",IF($H76-TODAY()&lt;=CONFIG!$F$5,"Atenção","Em andamento")))))))</f>
        <v/>
      </c>
      <c r="N76" s="11"/>
    </row>
    <row r="77" spans="1:14">
      <c r="A77" s="3"/>
      <c r="B77" s="11"/>
      <c r="C77" s="11"/>
      <c r="D77" s="12"/>
      <c r="E77" s="13"/>
      <c r="F77" s="14" t="str">
        <f>IF($B77="","",SUMIF(APORTES!$B$8:$B$507,$A77,APORTES!$F$8:$F$507))</f>
        <v/>
      </c>
      <c r="G77" s="15" t="str">
        <f t="shared" si="8"/>
        <v/>
      </c>
      <c r="H77" s="12"/>
      <c r="I77" s="11"/>
      <c r="J77" s="16" t="str">
        <f t="shared" ca="1" si="9"/>
        <v/>
      </c>
      <c r="K77" s="15" t="str">
        <f t="shared" ca="1" si="10"/>
        <v/>
      </c>
      <c r="L77" s="17" t="str">
        <f t="shared" si="11"/>
        <v/>
      </c>
      <c r="M77" s="18" t="str">
        <f ca="1">IF($B77="","",IF($E77&lt;=0,"Revisar valor",IF($L77&gt;=1,"Concluída",IF($H77="","Preencher prazo",IF($H77&lt;TODAY(),"Prazo vencido",IF($H77-TODAY()&lt;=CONFIG!$F$6,"Prazo crítico",IF($H77-TODAY()&lt;=CONFIG!$F$5,"Atenção","Em andamento")))))))</f>
        <v/>
      </c>
      <c r="N77" s="11"/>
    </row>
    <row r="78" spans="1:14">
      <c r="A78" s="3"/>
      <c r="B78" s="11"/>
      <c r="C78" s="11"/>
      <c r="D78" s="12"/>
      <c r="E78" s="13"/>
      <c r="F78" s="14" t="str">
        <f>IF($B78="","",SUMIF(APORTES!$B$8:$B$507,$A78,APORTES!$F$8:$F$507))</f>
        <v/>
      </c>
      <c r="G78" s="15" t="str">
        <f t="shared" si="8"/>
        <v/>
      </c>
      <c r="H78" s="12"/>
      <c r="I78" s="11"/>
      <c r="J78" s="16" t="str">
        <f t="shared" ca="1" si="9"/>
        <v/>
      </c>
      <c r="K78" s="15" t="str">
        <f t="shared" ca="1" si="10"/>
        <v/>
      </c>
      <c r="L78" s="17" t="str">
        <f t="shared" si="11"/>
        <v/>
      </c>
      <c r="M78" s="18" t="str">
        <f ca="1">IF($B78="","",IF($E78&lt;=0,"Revisar valor",IF($L78&gt;=1,"Concluída",IF($H78="","Preencher prazo",IF($H78&lt;TODAY(),"Prazo vencido",IF($H78-TODAY()&lt;=CONFIG!$F$6,"Prazo crítico",IF($H78-TODAY()&lt;=CONFIG!$F$5,"Atenção","Em andamento")))))))</f>
        <v/>
      </c>
      <c r="N78" s="11"/>
    </row>
    <row r="79" spans="1:14">
      <c r="A79" s="3"/>
      <c r="B79" s="11"/>
      <c r="C79" s="11"/>
      <c r="D79" s="12"/>
      <c r="E79" s="13"/>
      <c r="F79" s="14" t="str">
        <f>IF($B79="","",SUMIF(APORTES!$B$8:$B$507,$A79,APORTES!$F$8:$F$507))</f>
        <v/>
      </c>
      <c r="G79" s="15" t="str">
        <f t="shared" si="8"/>
        <v/>
      </c>
      <c r="H79" s="12"/>
      <c r="I79" s="11"/>
      <c r="J79" s="16" t="str">
        <f t="shared" ca="1" si="9"/>
        <v/>
      </c>
      <c r="K79" s="15" t="str">
        <f t="shared" ca="1" si="10"/>
        <v/>
      </c>
      <c r="L79" s="17" t="str">
        <f t="shared" si="11"/>
        <v/>
      </c>
      <c r="M79" s="18" t="str">
        <f ca="1">IF($B79="","",IF($E79&lt;=0,"Revisar valor",IF($L79&gt;=1,"Concluída",IF($H79="","Preencher prazo",IF($H79&lt;TODAY(),"Prazo vencido",IF($H79-TODAY()&lt;=CONFIG!$F$6,"Prazo crítico",IF($H79-TODAY()&lt;=CONFIG!$F$5,"Atenção","Em andamento")))))))</f>
        <v/>
      </c>
      <c r="N79" s="11"/>
    </row>
    <row r="80" spans="1:14">
      <c r="A80" s="3"/>
      <c r="B80" s="11"/>
      <c r="C80" s="11"/>
      <c r="D80" s="12"/>
      <c r="E80" s="13"/>
      <c r="F80" s="14" t="str">
        <f>IF($B80="","",SUMIF(APORTES!$B$8:$B$507,$A80,APORTES!$F$8:$F$507))</f>
        <v/>
      </c>
      <c r="G80" s="15" t="str">
        <f t="shared" si="8"/>
        <v/>
      </c>
      <c r="H80" s="12"/>
      <c r="I80" s="11"/>
      <c r="J80" s="16" t="str">
        <f t="shared" ca="1" si="9"/>
        <v/>
      </c>
      <c r="K80" s="15" t="str">
        <f t="shared" ca="1" si="10"/>
        <v/>
      </c>
      <c r="L80" s="17" t="str">
        <f t="shared" si="11"/>
        <v/>
      </c>
      <c r="M80" s="18" t="str">
        <f ca="1">IF($B80="","",IF($E80&lt;=0,"Revisar valor",IF($L80&gt;=1,"Concluída",IF($H80="","Preencher prazo",IF($H80&lt;TODAY(),"Prazo vencido",IF($H80-TODAY()&lt;=CONFIG!$F$6,"Prazo crítico",IF($H80-TODAY()&lt;=CONFIG!$F$5,"Atenção","Em andamento")))))))</f>
        <v/>
      </c>
      <c r="N80" s="11"/>
    </row>
    <row r="81" spans="1:14">
      <c r="A81" s="3"/>
      <c r="B81" s="11"/>
      <c r="C81" s="11"/>
      <c r="D81" s="12"/>
      <c r="E81" s="13"/>
      <c r="F81" s="14" t="str">
        <f>IF($B81="","",SUMIF(APORTES!$B$8:$B$507,$A81,APORTES!$F$8:$F$507))</f>
        <v/>
      </c>
      <c r="G81" s="15" t="str">
        <f t="shared" si="8"/>
        <v/>
      </c>
      <c r="H81" s="12"/>
      <c r="I81" s="11"/>
      <c r="J81" s="16" t="str">
        <f t="shared" ca="1" si="9"/>
        <v/>
      </c>
      <c r="K81" s="15" t="str">
        <f t="shared" ca="1" si="10"/>
        <v/>
      </c>
      <c r="L81" s="17" t="str">
        <f t="shared" si="11"/>
        <v/>
      </c>
      <c r="M81" s="18" t="str">
        <f ca="1">IF($B81="","",IF($E81&lt;=0,"Revisar valor",IF($L81&gt;=1,"Concluída",IF($H81="","Preencher prazo",IF($H81&lt;TODAY(),"Prazo vencido",IF($H81-TODAY()&lt;=CONFIG!$F$6,"Prazo crítico",IF($H81-TODAY()&lt;=CONFIG!$F$5,"Atenção","Em andamento")))))))</f>
        <v/>
      </c>
      <c r="N81" s="11"/>
    </row>
    <row r="82" spans="1:14">
      <c r="A82" s="3"/>
      <c r="B82" s="11"/>
      <c r="C82" s="11"/>
      <c r="D82" s="12"/>
      <c r="E82" s="13"/>
      <c r="F82" s="14" t="str">
        <f>IF($B82="","",SUMIF(APORTES!$B$8:$B$507,$A82,APORTES!$F$8:$F$507))</f>
        <v/>
      </c>
      <c r="G82" s="15" t="str">
        <f t="shared" si="8"/>
        <v/>
      </c>
      <c r="H82" s="12"/>
      <c r="I82" s="11"/>
      <c r="J82" s="16" t="str">
        <f t="shared" ca="1" si="9"/>
        <v/>
      </c>
      <c r="K82" s="15" t="str">
        <f t="shared" ca="1" si="10"/>
        <v/>
      </c>
      <c r="L82" s="17" t="str">
        <f t="shared" si="11"/>
        <v/>
      </c>
      <c r="M82" s="18" t="str">
        <f ca="1">IF($B82="","",IF($E82&lt;=0,"Revisar valor",IF($L82&gt;=1,"Concluída",IF($H82="","Preencher prazo",IF($H82&lt;TODAY(),"Prazo vencido",IF($H82-TODAY()&lt;=CONFIG!$F$6,"Prazo crítico",IF($H82-TODAY()&lt;=CONFIG!$F$5,"Atenção","Em andamento")))))))</f>
        <v/>
      </c>
      <c r="N82" s="11"/>
    </row>
    <row r="83" spans="1:14">
      <c r="A83" s="3"/>
      <c r="B83" s="11"/>
      <c r="C83" s="11"/>
      <c r="D83" s="12"/>
      <c r="E83" s="13"/>
      <c r="F83" s="14" t="str">
        <f>IF($B83="","",SUMIF(APORTES!$B$8:$B$507,$A83,APORTES!$F$8:$F$507))</f>
        <v/>
      </c>
      <c r="G83" s="15" t="str">
        <f t="shared" si="8"/>
        <v/>
      </c>
      <c r="H83" s="12"/>
      <c r="I83" s="11"/>
      <c r="J83" s="16" t="str">
        <f t="shared" ca="1" si="9"/>
        <v/>
      </c>
      <c r="K83" s="15" t="str">
        <f t="shared" ca="1" si="10"/>
        <v/>
      </c>
      <c r="L83" s="17" t="str">
        <f t="shared" si="11"/>
        <v/>
      </c>
      <c r="M83" s="18" t="str">
        <f ca="1">IF($B83="","",IF($E83&lt;=0,"Revisar valor",IF($L83&gt;=1,"Concluída",IF($H83="","Preencher prazo",IF($H83&lt;TODAY(),"Prazo vencido",IF($H83-TODAY()&lt;=CONFIG!$F$6,"Prazo crítico",IF($H83-TODAY()&lt;=CONFIG!$F$5,"Atenção","Em andamento")))))))</f>
        <v/>
      </c>
      <c r="N83" s="11"/>
    </row>
    <row r="84" spans="1:14">
      <c r="A84" s="3"/>
      <c r="B84" s="11"/>
      <c r="C84" s="11"/>
      <c r="D84" s="12"/>
      <c r="E84" s="13"/>
      <c r="F84" s="14" t="str">
        <f>IF($B84="","",SUMIF(APORTES!$B$8:$B$507,$A84,APORTES!$F$8:$F$507))</f>
        <v/>
      </c>
      <c r="G84" s="15" t="str">
        <f t="shared" si="8"/>
        <v/>
      </c>
      <c r="H84" s="12"/>
      <c r="I84" s="11"/>
      <c r="J84" s="16" t="str">
        <f t="shared" ca="1" si="9"/>
        <v/>
      </c>
      <c r="K84" s="15" t="str">
        <f t="shared" ca="1" si="10"/>
        <v/>
      </c>
      <c r="L84" s="17" t="str">
        <f t="shared" si="11"/>
        <v/>
      </c>
      <c r="M84" s="18" t="str">
        <f ca="1">IF($B84="","",IF($E84&lt;=0,"Revisar valor",IF($L84&gt;=1,"Concluída",IF($H84="","Preencher prazo",IF($H84&lt;TODAY(),"Prazo vencido",IF($H84-TODAY()&lt;=CONFIG!$F$6,"Prazo crítico",IF($H84-TODAY()&lt;=CONFIG!$F$5,"Atenção","Em andamento")))))))</f>
        <v/>
      </c>
      <c r="N84" s="11"/>
    </row>
    <row r="85" spans="1:14">
      <c r="A85" s="3"/>
      <c r="B85" s="11"/>
      <c r="C85" s="11"/>
      <c r="D85" s="12"/>
      <c r="E85" s="13"/>
      <c r="F85" s="14" t="str">
        <f>IF($B85="","",SUMIF(APORTES!$B$8:$B$507,$A85,APORTES!$F$8:$F$507))</f>
        <v/>
      </c>
      <c r="G85" s="15" t="str">
        <f t="shared" si="8"/>
        <v/>
      </c>
      <c r="H85" s="12"/>
      <c r="I85" s="11"/>
      <c r="J85" s="16" t="str">
        <f t="shared" ca="1" si="9"/>
        <v/>
      </c>
      <c r="K85" s="15" t="str">
        <f t="shared" ca="1" si="10"/>
        <v/>
      </c>
      <c r="L85" s="17" t="str">
        <f t="shared" si="11"/>
        <v/>
      </c>
      <c r="M85" s="18" t="str">
        <f ca="1">IF($B85="","",IF($E85&lt;=0,"Revisar valor",IF($L85&gt;=1,"Concluída",IF($H85="","Preencher prazo",IF($H85&lt;TODAY(),"Prazo vencido",IF($H85-TODAY()&lt;=CONFIG!$F$6,"Prazo crítico",IF($H85-TODAY()&lt;=CONFIG!$F$5,"Atenção","Em andamento")))))))</f>
        <v/>
      </c>
      <c r="N85" s="11"/>
    </row>
    <row r="86" spans="1:14">
      <c r="A86" s="3"/>
      <c r="B86" s="11"/>
      <c r="C86" s="11"/>
      <c r="D86" s="12"/>
      <c r="E86" s="13"/>
      <c r="F86" s="14" t="str">
        <f>IF($B86="","",SUMIF(APORTES!$B$8:$B$507,$A86,APORTES!$F$8:$F$507))</f>
        <v/>
      </c>
      <c r="G86" s="15" t="str">
        <f t="shared" si="8"/>
        <v/>
      </c>
      <c r="H86" s="12"/>
      <c r="I86" s="11"/>
      <c r="J86" s="16" t="str">
        <f t="shared" ca="1" si="9"/>
        <v/>
      </c>
      <c r="K86" s="15" t="str">
        <f t="shared" ca="1" si="10"/>
        <v/>
      </c>
      <c r="L86" s="17" t="str">
        <f t="shared" si="11"/>
        <v/>
      </c>
      <c r="M86" s="18" t="str">
        <f ca="1">IF($B86="","",IF($E86&lt;=0,"Revisar valor",IF($L86&gt;=1,"Concluída",IF($H86="","Preencher prazo",IF($H86&lt;TODAY(),"Prazo vencido",IF($H86-TODAY()&lt;=CONFIG!$F$6,"Prazo crítico",IF($H86-TODAY()&lt;=CONFIG!$F$5,"Atenção","Em andamento")))))))</f>
        <v/>
      </c>
      <c r="N86" s="11"/>
    </row>
    <row r="87" spans="1:14">
      <c r="A87" s="3"/>
      <c r="B87" s="11"/>
      <c r="C87" s="11"/>
      <c r="D87" s="12"/>
      <c r="E87" s="13"/>
      <c r="F87" s="14" t="str">
        <f>IF($B87="","",SUMIF(APORTES!$B$8:$B$507,$A87,APORTES!$F$8:$F$507))</f>
        <v/>
      </c>
      <c r="G87" s="15" t="str">
        <f t="shared" si="8"/>
        <v/>
      </c>
      <c r="H87" s="12"/>
      <c r="I87" s="11"/>
      <c r="J87" s="16" t="str">
        <f t="shared" ca="1" si="9"/>
        <v/>
      </c>
      <c r="K87" s="15" t="str">
        <f t="shared" ca="1" si="10"/>
        <v/>
      </c>
      <c r="L87" s="17" t="str">
        <f t="shared" si="11"/>
        <v/>
      </c>
      <c r="M87" s="18" t="str">
        <f ca="1">IF($B87="","",IF($E87&lt;=0,"Revisar valor",IF($L87&gt;=1,"Concluída",IF($H87="","Preencher prazo",IF($H87&lt;TODAY(),"Prazo vencido",IF($H87-TODAY()&lt;=CONFIG!$F$6,"Prazo crítico",IF($H87-TODAY()&lt;=CONFIG!$F$5,"Atenção","Em andamento")))))))</f>
        <v/>
      </c>
      <c r="N87" s="11"/>
    </row>
    <row r="88" spans="1:14">
      <c r="A88" s="3"/>
      <c r="B88" s="11"/>
      <c r="C88" s="11"/>
      <c r="D88" s="12"/>
      <c r="E88" s="13"/>
      <c r="F88" s="14" t="str">
        <f>IF($B88="","",SUMIF(APORTES!$B$8:$B$507,$A88,APORTES!$F$8:$F$507))</f>
        <v/>
      </c>
      <c r="G88" s="15" t="str">
        <f t="shared" si="8"/>
        <v/>
      </c>
      <c r="H88" s="12"/>
      <c r="I88" s="11"/>
      <c r="J88" s="16" t="str">
        <f t="shared" ca="1" si="9"/>
        <v/>
      </c>
      <c r="K88" s="15" t="str">
        <f t="shared" ca="1" si="10"/>
        <v/>
      </c>
      <c r="L88" s="17" t="str">
        <f t="shared" si="11"/>
        <v/>
      </c>
      <c r="M88" s="18" t="str">
        <f ca="1">IF($B88="","",IF($E88&lt;=0,"Revisar valor",IF($L88&gt;=1,"Concluída",IF($H88="","Preencher prazo",IF($H88&lt;TODAY(),"Prazo vencido",IF($H88-TODAY()&lt;=CONFIG!$F$6,"Prazo crítico",IF($H88-TODAY()&lt;=CONFIG!$F$5,"Atenção","Em andamento")))))))</f>
        <v/>
      </c>
      <c r="N88" s="11"/>
    </row>
    <row r="89" spans="1:14">
      <c r="A89" s="3"/>
      <c r="B89" s="11"/>
      <c r="C89" s="11"/>
      <c r="D89" s="12"/>
      <c r="E89" s="13"/>
      <c r="F89" s="14" t="str">
        <f>IF($B89="","",SUMIF(APORTES!$B$8:$B$507,$A89,APORTES!$F$8:$F$507))</f>
        <v/>
      </c>
      <c r="G89" s="15" t="str">
        <f t="shared" si="8"/>
        <v/>
      </c>
      <c r="H89" s="12"/>
      <c r="I89" s="11"/>
      <c r="J89" s="16" t="str">
        <f t="shared" ca="1" si="9"/>
        <v/>
      </c>
      <c r="K89" s="15" t="str">
        <f t="shared" ca="1" si="10"/>
        <v/>
      </c>
      <c r="L89" s="17" t="str">
        <f t="shared" si="11"/>
        <v/>
      </c>
      <c r="M89" s="18" t="str">
        <f ca="1">IF($B89="","",IF($E89&lt;=0,"Revisar valor",IF($L89&gt;=1,"Concluída",IF($H89="","Preencher prazo",IF($H89&lt;TODAY(),"Prazo vencido",IF($H89-TODAY()&lt;=CONFIG!$F$6,"Prazo crítico",IF($H89-TODAY()&lt;=CONFIG!$F$5,"Atenção","Em andamento")))))))</f>
        <v/>
      </c>
      <c r="N89" s="11"/>
    </row>
    <row r="90" spans="1:14">
      <c r="A90" s="3"/>
      <c r="B90" s="11"/>
      <c r="C90" s="11"/>
      <c r="D90" s="12"/>
      <c r="E90" s="13"/>
      <c r="F90" s="14" t="str">
        <f>IF($B90="","",SUMIF(APORTES!$B$8:$B$507,$A90,APORTES!$F$8:$F$507))</f>
        <v/>
      </c>
      <c r="G90" s="15" t="str">
        <f t="shared" si="8"/>
        <v/>
      </c>
      <c r="H90" s="12"/>
      <c r="I90" s="11"/>
      <c r="J90" s="16" t="str">
        <f t="shared" ca="1" si="9"/>
        <v/>
      </c>
      <c r="K90" s="15" t="str">
        <f t="shared" ca="1" si="10"/>
        <v/>
      </c>
      <c r="L90" s="17" t="str">
        <f t="shared" si="11"/>
        <v/>
      </c>
      <c r="M90" s="18" t="str">
        <f ca="1">IF($B90="","",IF($E90&lt;=0,"Revisar valor",IF($L90&gt;=1,"Concluída",IF($H90="","Preencher prazo",IF($H90&lt;TODAY(),"Prazo vencido",IF($H90-TODAY()&lt;=CONFIG!$F$6,"Prazo crítico",IF($H90-TODAY()&lt;=CONFIG!$F$5,"Atenção","Em andamento")))))))</f>
        <v/>
      </c>
      <c r="N90" s="11"/>
    </row>
    <row r="91" spans="1:14">
      <c r="A91" s="3"/>
      <c r="B91" s="11"/>
      <c r="C91" s="11"/>
      <c r="D91" s="12"/>
      <c r="E91" s="13"/>
      <c r="F91" s="14" t="str">
        <f>IF($B91="","",SUMIF(APORTES!$B$8:$B$507,$A91,APORTES!$F$8:$F$507))</f>
        <v/>
      </c>
      <c r="G91" s="15" t="str">
        <f t="shared" si="8"/>
        <v/>
      </c>
      <c r="H91" s="12"/>
      <c r="I91" s="11"/>
      <c r="J91" s="16" t="str">
        <f t="shared" ca="1" si="9"/>
        <v/>
      </c>
      <c r="K91" s="15" t="str">
        <f t="shared" ca="1" si="10"/>
        <v/>
      </c>
      <c r="L91" s="17" t="str">
        <f t="shared" si="11"/>
        <v/>
      </c>
      <c r="M91" s="18" t="str">
        <f ca="1">IF($B91="","",IF($E91&lt;=0,"Revisar valor",IF($L91&gt;=1,"Concluída",IF($H91="","Preencher prazo",IF($H91&lt;TODAY(),"Prazo vencido",IF($H91-TODAY()&lt;=CONFIG!$F$6,"Prazo crítico",IF($H91-TODAY()&lt;=CONFIG!$F$5,"Atenção","Em andamento")))))))</f>
        <v/>
      </c>
      <c r="N91" s="11"/>
    </row>
    <row r="92" spans="1:14">
      <c r="A92" s="3"/>
      <c r="B92" s="11"/>
      <c r="C92" s="11"/>
      <c r="D92" s="12"/>
      <c r="E92" s="13"/>
      <c r="F92" s="14" t="str">
        <f>IF($B92="","",SUMIF(APORTES!$B$8:$B$507,$A92,APORTES!$F$8:$F$507))</f>
        <v/>
      </c>
      <c r="G92" s="15" t="str">
        <f t="shared" si="8"/>
        <v/>
      </c>
      <c r="H92" s="12"/>
      <c r="I92" s="11"/>
      <c r="J92" s="16" t="str">
        <f t="shared" ca="1" si="9"/>
        <v/>
      </c>
      <c r="K92" s="15" t="str">
        <f t="shared" ca="1" si="10"/>
        <v/>
      </c>
      <c r="L92" s="17" t="str">
        <f t="shared" si="11"/>
        <v/>
      </c>
      <c r="M92" s="18" t="str">
        <f ca="1">IF($B92="","",IF($E92&lt;=0,"Revisar valor",IF($L92&gt;=1,"Concluída",IF($H92="","Preencher prazo",IF($H92&lt;TODAY(),"Prazo vencido",IF($H92-TODAY()&lt;=CONFIG!$F$6,"Prazo crítico",IF($H92-TODAY()&lt;=CONFIG!$F$5,"Atenção","Em andamento")))))))</f>
        <v/>
      </c>
      <c r="N92" s="11"/>
    </row>
    <row r="93" spans="1:14">
      <c r="A93" s="3"/>
      <c r="B93" s="11"/>
      <c r="C93" s="11"/>
      <c r="D93" s="12"/>
      <c r="E93" s="13"/>
      <c r="F93" s="14" t="str">
        <f>IF($B93="","",SUMIF(APORTES!$B$8:$B$507,$A93,APORTES!$F$8:$F$507))</f>
        <v/>
      </c>
      <c r="G93" s="15" t="str">
        <f t="shared" si="8"/>
        <v/>
      </c>
      <c r="H93" s="12"/>
      <c r="I93" s="11"/>
      <c r="J93" s="16" t="str">
        <f t="shared" ca="1" si="9"/>
        <v/>
      </c>
      <c r="K93" s="15" t="str">
        <f t="shared" ca="1" si="10"/>
        <v/>
      </c>
      <c r="L93" s="17" t="str">
        <f t="shared" si="11"/>
        <v/>
      </c>
      <c r="M93" s="18" t="str">
        <f ca="1">IF($B93="","",IF($E93&lt;=0,"Revisar valor",IF($L93&gt;=1,"Concluída",IF($H93="","Preencher prazo",IF($H93&lt;TODAY(),"Prazo vencido",IF($H93-TODAY()&lt;=CONFIG!$F$6,"Prazo crítico",IF($H93-TODAY()&lt;=CONFIG!$F$5,"Atenção","Em andamento")))))))</f>
        <v/>
      </c>
      <c r="N93" s="11"/>
    </row>
    <row r="94" spans="1:14">
      <c r="A94" s="3"/>
      <c r="B94" s="11"/>
      <c r="C94" s="11"/>
      <c r="D94" s="12"/>
      <c r="E94" s="13"/>
      <c r="F94" s="14" t="str">
        <f>IF($B94="","",SUMIF(APORTES!$B$8:$B$507,$A94,APORTES!$F$8:$F$507))</f>
        <v/>
      </c>
      <c r="G94" s="15" t="str">
        <f t="shared" si="8"/>
        <v/>
      </c>
      <c r="H94" s="12"/>
      <c r="I94" s="11"/>
      <c r="J94" s="16" t="str">
        <f t="shared" ca="1" si="9"/>
        <v/>
      </c>
      <c r="K94" s="15" t="str">
        <f t="shared" ca="1" si="10"/>
        <v/>
      </c>
      <c r="L94" s="17" t="str">
        <f t="shared" si="11"/>
        <v/>
      </c>
      <c r="M94" s="18" t="str">
        <f ca="1">IF($B94="","",IF($E94&lt;=0,"Revisar valor",IF($L94&gt;=1,"Concluída",IF($H94="","Preencher prazo",IF($H94&lt;TODAY(),"Prazo vencido",IF($H94-TODAY()&lt;=CONFIG!$F$6,"Prazo crítico",IF($H94-TODAY()&lt;=CONFIG!$F$5,"Atenção","Em andamento")))))))</f>
        <v/>
      </c>
      <c r="N94" s="11"/>
    </row>
    <row r="95" spans="1:14">
      <c r="A95" s="3"/>
      <c r="B95" s="11"/>
      <c r="C95" s="11"/>
      <c r="D95" s="12"/>
      <c r="E95" s="13"/>
      <c r="F95" s="14" t="str">
        <f>IF($B95="","",SUMIF(APORTES!$B$8:$B$507,$A95,APORTES!$F$8:$F$507))</f>
        <v/>
      </c>
      <c r="G95" s="15" t="str">
        <f t="shared" si="8"/>
        <v/>
      </c>
      <c r="H95" s="12"/>
      <c r="I95" s="11"/>
      <c r="J95" s="16" t="str">
        <f t="shared" ca="1" si="9"/>
        <v/>
      </c>
      <c r="K95" s="15" t="str">
        <f t="shared" ca="1" si="10"/>
        <v/>
      </c>
      <c r="L95" s="17" t="str">
        <f t="shared" si="11"/>
        <v/>
      </c>
      <c r="M95" s="18" t="str">
        <f ca="1">IF($B95="","",IF($E95&lt;=0,"Revisar valor",IF($L95&gt;=1,"Concluída",IF($H95="","Preencher prazo",IF($H95&lt;TODAY(),"Prazo vencido",IF($H95-TODAY()&lt;=CONFIG!$F$6,"Prazo crítico",IF($H95-TODAY()&lt;=CONFIG!$F$5,"Atenção","Em andamento")))))))</f>
        <v/>
      </c>
      <c r="N95" s="11"/>
    </row>
    <row r="96" spans="1:14">
      <c r="A96" s="3"/>
      <c r="B96" s="11"/>
      <c r="C96" s="11"/>
      <c r="D96" s="12"/>
      <c r="E96" s="13"/>
      <c r="F96" s="14" t="str">
        <f>IF($B96="","",SUMIF(APORTES!$B$8:$B$507,$A96,APORTES!$F$8:$F$507))</f>
        <v/>
      </c>
      <c r="G96" s="15" t="str">
        <f t="shared" si="8"/>
        <v/>
      </c>
      <c r="H96" s="12"/>
      <c r="I96" s="11"/>
      <c r="J96" s="16" t="str">
        <f t="shared" ca="1" si="9"/>
        <v/>
      </c>
      <c r="K96" s="15" t="str">
        <f t="shared" ca="1" si="10"/>
        <v/>
      </c>
      <c r="L96" s="17" t="str">
        <f t="shared" si="11"/>
        <v/>
      </c>
      <c r="M96" s="18" t="str">
        <f ca="1">IF($B96="","",IF($E96&lt;=0,"Revisar valor",IF($L96&gt;=1,"Concluída",IF($H96="","Preencher prazo",IF($H96&lt;TODAY(),"Prazo vencido",IF($H96-TODAY()&lt;=CONFIG!$F$6,"Prazo crítico",IF($H96-TODAY()&lt;=CONFIG!$F$5,"Atenção","Em andamento")))))))</f>
        <v/>
      </c>
      <c r="N96" s="11"/>
    </row>
    <row r="97" spans="1:14">
      <c r="A97" s="3"/>
      <c r="B97" s="11"/>
      <c r="C97" s="11"/>
      <c r="D97" s="12"/>
      <c r="E97" s="13"/>
      <c r="F97" s="14" t="str">
        <f>IF($B97="","",SUMIF(APORTES!$B$8:$B$507,$A97,APORTES!$F$8:$F$507))</f>
        <v/>
      </c>
      <c r="G97" s="15" t="str">
        <f t="shared" si="8"/>
        <v/>
      </c>
      <c r="H97" s="12"/>
      <c r="I97" s="11"/>
      <c r="J97" s="16" t="str">
        <f t="shared" ca="1" si="9"/>
        <v/>
      </c>
      <c r="K97" s="15" t="str">
        <f t="shared" ca="1" si="10"/>
        <v/>
      </c>
      <c r="L97" s="17" t="str">
        <f t="shared" si="11"/>
        <v/>
      </c>
      <c r="M97" s="18" t="str">
        <f ca="1">IF($B97="","",IF($E97&lt;=0,"Revisar valor",IF($L97&gt;=1,"Concluída",IF($H97="","Preencher prazo",IF($H97&lt;TODAY(),"Prazo vencido",IF($H97-TODAY()&lt;=CONFIG!$F$6,"Prazo crítico",IF($H97-TODAY()&lt;=CONFIG!$F$5,"Atenção","Em andamento")))))))</f>
        <v/>
      </c>
      <c r="N97" s="11"/>
    </row>
    <row r="98" spans="1:14">
      <c r="A98" s="3"/>
      <c r="B98" s="11"/>
      <c r="C98" s="11"/>
      <c r="D98" s="12"/>
      <c r="E98" s="13"/>
      <c r="F98" s="14" t="str">
        <f>IF($B98="","",SUMIF(APORTES!$B$8:$B$507,$A98,APORTES!$F$8:$F$507))</f>
        <v/>
      </c>
      <c r="G98" s="15" t="str">
        <f t="shared" si="8"/>
        <v/>
      </c>
      <c r="H98" s="12"/>
      <c r="I98" s="11"/>
      <c r="J98" s="16" t="str">
        <f t="shared" ca="1" si="9"/>
        <v/>
      </c>
      <c r="K98" s="15" t="str">
        <f t="shared" ca="1" si="10"/>
        <v/>
      </c>
      <c r="L98" s="17" t="str">
        <f t="shared" si="11"/>
        <v/>
      </c>
      <c r="M98" s="18" t="str">
        <f ca="1">IF($B98="","",IF($E98&lt;=0,"Revisar valor",IF($L98&gt;=1,"Concluída",IF($H98="","Preencher prazo",IF($H98&lt;TODAY(),"Prazo vencido",IF($H98-TODAY()&lt;=CONFIG!$F$6,"Prazo crítico",IF($H98-TODAY()&lt;=CONFIG!$F$5,"Atenção","Em andamento")))))))</f>
        <v/>
      </c>
      <c r="N98" s="11"/>
    </row>
    <row r="99" spans="1:14">
      <c r="A99" s="3"/>
      <c r="B99" s="11"/>
      <c r="C99" s="11"/>
      <c r="D99" s="12"/>
      <c r="E99" s="13"/>
      <c r="F99" s="14" t="str">
        <f>IF($B99="","",SUMIF(APORTES!$B$8:$B$507,$A99,APORTES!$F$8:$F$507))</f>
        <v/>
      </c>
      <c r="G99" s="15" t="str">
        <f t="shared" si="8"/>
        <v/>
      </c>
      <c r="H99" s="12"/>
      <c r="I99" s="11"/>
      <c r="J99" s="16" t="str">
        <f t="shared" ca="1" si="9"/>
        <v/>
      </c>
      <c r="K99" s="15" t="str">
        <f t="shared" ca="1" si="10"/>
        <v/>
      </c>
      <c r="L99" s="17" t="str">
        <f t="shared" si="11"/>
        <v/>
      </c>
      <c r="M99" s="18" t="str">
        <f ca="1">IF($B99="","",IF($E99&lt;=0,"Revisar valor",IF($L99&gt;=1,"Concluída",IF($H99="","Preencher prazo",IF($H99&lt;TODAY(),"Prazo vencido",IF($H99-TODAY()&lt;=CONFIG!$F$6,"Prazo crítico",IF($H99-TODAY()&lt;=CONFIG!$F$5,"Atenção","Em andamento")))))))</f>
        <v/>
      </c>
      <c r="N99" s="11"/>
    </row>
    <row r="100" spans="1:14">
      <c r="A100" s="3"/>
      <c r="B100" s="11"/>
      <c r="C100" s="11"/>
      <c r="D100" s="12"/>
      <c r="E100" s="13"/>
      <c r="F100" s="14" t="str">
        <f>IF($B100="","",SUMIF(APORTES!$B$8:$B$507,$A100,APORTES!$F$8:$F$507))</f>
        <v/>
      </c>
      <c r="G100" s="15" t="str">
        <f t="shared" si="8"/>
        <v/>
      </c>
      <c r="H100" s="12"/>
      <c r="I100" s="11"/>
      <c r="J100" s="16" t="str">
        <f t="shared" ca="1" si="9"/>
        <v/>
      </c>
      <c r="K100" s="15" t="str">
        <f t="shared" ca="1" si="10"/>
        <v/>
      </c>
      <c r="L100" s="17" t="str">
        <f t="shared" si="11"/>
        <v/>
      </c>
      <c r="M100" s="18" t="str">
        <f ca="1">IF($B100="","",IF($E100&lt;=0,"Revisar valor",IF($L100&gt;=1,"Concluída",IF($H100="","Preencher prazo",IF($H100&lt;TODAY(),"Prazo vencido",IF($H100-TODAY()&lt;=CONFIG!$F$6,"Prazo crítico",IF($H100-TODAY()&lt;=CONFIG!$F$5,"Atenção","Em andamento")))))))</f>
        <v/>
      </c>
      <c r="N100" s="11"/>
    </row>
    <row r="101" spans="1:14">
      <c r="A101" s="3"/>
      <c r="B101" s="11"/>
      <c r="C101" s="11"/>
      <c r="D101" s="12"/>
      <c r="E101" s="13"/>
      <c r="F101" s="14" t="str">
        <f>IF($B101="","",SUMIF(APORTES!$B$8:$B$507,$A101,APORTES!$F$8:$F$507))</f>
        <v/>
      </c>
      <c r="G101" s="15" t="str">
        <f t="shared" si="8"/>
        <v/>
      </c>
      <c r="H101" s="12"/>
      <c r="I101" s="11"/>
      <c r="J101" s="16" t="str">
        <f t="shared" ca="1" si="9"/>
        <v/>
      </c>
      <c r="K101" s="15" t="str">
        <f t="shared" ca="1" si="10"/>
        <v/>
      </c>
      <c r="L101" s="17" t="str">
        <f t="shared" si="11"/>
        <v/>
      </c>
      <c r="M101" s="18" t="str">
        <f ca="1">IF($B101="","",IF($E101&lt;=0,"Revisar valor",IF($L101&gt;=1,"Concluída",IF($H101="","Preencher prazo",IF($H101&lt;TODAY(),"Prazo vencido",IF($H101-TODAY()&lt;=CONFIG!$F$6,"Prazo crítico",IF($H101-TODAY()&lt;=CONFIG!$F$5,"Atenção","Em andamento")))))))</f>
        <v/>
      </c>
      <c r="N101" s="11"/>
    </row>
    <row r="102" spans="1:14">
      <c r="A102" s="3"/>
      <c r="B102" s="11"/>
      <c r="C102" s="11"/>
      <c r="D102" s="12"/>
      <c r="E102" s="13"/>
      <c r="F102" s="14" t="str">
        <f>IF($B102="","",SUMIF(APORTES!$B$8:$B$507,$A102,APORTES!$F$8:$F$507))</f>
        <v/>
      </c>
      <c r="G102" s="15" t="str">
        <f t="shared" si="8"/>
        <v/>
      </c>
      <c r="H102" s="12"/>
      <c r="I102" s="11"/>
      <c r="J102" s="16" t="str">
        <f t="shared" ca="1" si="9"/>
        <v/>
      </c>
      <c r="K102" s="15" t="str">
        <f t="shared" ca="1" si="10"/>
        <v/>
      </c>
      <c r="L102" s="17" t="str">
        <f t="shared" si="11"/>
        <v/>
      </c>
      <c r="M102" s="18" t="str">
        <f ca="1">IF($B102="","",IF($E102&lt;=0,"Revisar valor",IF($L102&gt;=1,"Concluída",IF($H102="","Preencher prazo",IF($H102&lt;TODAY(),"Prazo vencido",IF($H102-TODAY()&lt;=CONFIG!$F$6,"Prazo crítico",IF($H102-TODAY()&lt;=CONFIG!$F$5,"Atenção","Em andamento")))))))</f>
        <v/>
      </c>
      <c r="N102" s="11"/>
    </row>
    <row r="103" spans="1:14">
      <c r="A103" s="3"/>
      <c r="B103" s="11"/>
      <c r="C103" s="11"/>
      <c r="D103" s="12"/>
      <c r="E103" s="13"/>
      <c r="F103" s="14" t="str">
        <f>IF($B103="","",SUMIF(APORTES!$B$8:$B$507,$A103,APORTES!$F$8:$F$507))</f>
        <v/>
      </c>
      <c r="G103" s="15" t="str">
        <f t="shared" si="8"/>
        <v/>
      </c>
      <c r="H103" s="12"/>
      <c r="I103" s="11"/>
      <c r="J103" s="16" t="str">
        <f t="shared" ca="1" si="9"/>
        <v/>
      </c>
      <c r="K103" s="15" t="str">
        <f t="shared" ca="1" si="10"/>
        <v/>
      </c>
      <c r="L103" s="17" t="str">
        <f t="shared" si="11"/>
        <v/>
      </c>
      <c r="M103" s="18" t="str">
        <f ca="1">IF($B103="","",IF($E103&lt;=0,"Revisar valor",IF($L103&gt;=1,"Concluída",IF($H103="","Preencher prazo",IF($H103&lt;TODAY(),"Prazo vencido",IF($H103-TODAY()&lt;=CONFIG!$F$6,"Prazo crítico",IF($H103-TODAY()&lt;=CONFIG!$F$5,"Atenção","Em andamento")))))))</f>
        <v/>
      </c>
      <c r="N103" s="11"/>
    </row>
    <row r="104" spans="1:14">
      <c r="A104" s="3"/>
      <c r="B104" s="11"/>
      <c r="C104" s="11"/>
      <c r="D104" s="12"/>
      <c r="E104" s="13"/>
      <c r="F104" s="14" t="str">
        <f>IF($B104="","",SUMIF(APORTES!$B$8:$B$507,$A104,APORTES!$F$8:$F$507))</f>
        <v/>
      </c>
      <c r="G104" s="15" t="str">
        <f t="shared" si="8"/>
        <v/>
      </c>
      <c r="H104" s="12"/>
      <c r="I104" s="11"/>
      <c r="J104" s="16" t="str">
        <f t="shared" ca="1" si="9"/>
        <v/>
      </c>
      <c r="K104" s="15" t="str">
        <f t="shared" ca="1" si="10"/>
        <v/>
      </c>
      <c r="L104" s="17" t="str">
        <f t="shared" si="11"/>
        <v/>
      </c>
      <c r="M104" s="18" t="str">
        <f ca="1">IF($B104="","",IF($E104&lt;=0,"Revisar valor",IF($L104&gt;=1,"Concluída",IF($H104="","Preencher prazo",IF($H104&lt;TODAY(),"Prazo vencido",IF($H104-TODAY()&lt;=CONFIG!$F$6,"Prazo crítico",IF($H104-TODAY()&lt;=CONFIG!$F$5,"Atenção","Em andamento")))))))</f>
        <v/>
      </c>
      <c r="N104" s="11"/>
    </row>
    <row r="105" spans="1:14">
      <c r="A105" s="3"/>
      <c r="B105" s="11"/>
      <c r="C105" s="11"/>
      <c r="D105" s="12"/>
      <c r="E105" s="13"/>
      <c r="F105" s="14" t="str">
        <f>IF($B105="","",SUMIF(APORTES!$B$8:$B$507,$A105,APORTES!$F$8:$F$507))</f>
        <v/>
      </c>
      <c r="G105" s="15" t="str">
        <f t="shared" si="8"/>
        <v/>
      </c>
      <c r="H105" s="12"/>
      <c r="I105" s="11"/>
      <c r="J105" s="16" t="str">
        <f t="shared" ca="1" si="9"/>
        <v/>
      </c>
      <c r="K105" s="15" t="str">
        <f t="shared" ca="1" si="10"/>
        <v/>
      </c>
      <c r="L105" s="17" t="str">
        <f t="shared" si="11"/>
        <v/>
      </c>
      <c r="M105" s="18" t="str">
        <f ca="1">IF($B105="","",IF($E105&lt;=0,"Revisar valor",IF($L105&gt;=1,"Concluída",IF($H105="","Preencher prazo",IF($H105&lt;TODAY(),"Prazo vencido",IF($H105-TODAY()&lt;=CONFIG!$F$6,"Prazo crítico",IF($H105-TODAY()&lt;=CONFIG!$F$5,"Atenção","Em andamento")))))))</f>
        <v/>
      </c>
      <c r="N105" s="11"/>
    </row>
    <row r="106" spans="1:14">
      <c r="A106" s="3"/>
      <c r="B106" s="11"/>
      <c r="C106" s="11"/>
      <c r="D106" s="12"/>
      <c r="E106" s="13"/>
      <c r="F106" s="14" t="str">
        <f>IF($B106="","",SUMIF(APORTES!$B$8:$B$507,$A106,APORTES!$F$8:$F$507))</f>
        <v/>
      </c>
      <c r="G106" s="15" t="str">
        <f t="shared" si="8"/>
        <v/>
      </c>
      <c r="H106" s="12"/>
      <c r="I106" s="11"/>
      <c r="J106" s="16" t="str">
        <f t="shared" ca="1" si="9"/>
        <v/>
      </c>
      <c r="K106" s="15" t="str">
        <f t="shared" ca="1" si="10"/>
        <v/>
      </c>
      <c r="L106" s="17" t="str">
        <f t="shared" si="11"/>
        <v/>
      </c>
      <c r="M106" s="18" t="str">
        <f ca="1">IF($B106="","",IF($E106&lt;=0,"Revisar valor",IF($L106&gt;=1,"Concluída",IF($H106="","Preencher prazo",IF($H106&lt;TODAY(),"Prazo vencido",IF($H106-TODAY()&lt;=CONFIG!$F$6,"Prazo crítico",IF($H106-TODAY()&lt;=CONFIG!$F$5,"Atenção","Em andamento")))))))</f>
        <v/>
      </c>
      <c r="N106" s="11"/>
    </row>
    <row r="107" spans="1:14">
      <c r="A107" s="3"/>
      <c r="B107" s="11"/>
      <c r="C107" s="11"/>
      <c r="D107" s="12"/>
      <c r="E107" s="13"/>
      <c r="F107" s="14" t="str">
        <f>IF($B107="","",SUMIF(APORTES!$B$8:$B$507,$A107,APORTES!$F$8:$F$507))</f>
        <v/>
      </c>
      <c r="G107" s="15" t="str">
        <f t="shared" si="8"/>
        <v/>
      </c>
      <c r="H107" s="12"/>
      <c r="I107" s="11"/>
      <c r="J107" s="16" t="str">
        <f t="shared" ca="1" si="9"/>
        <v/>
      </c>
      <c r="K107" s="15" t="str">
        <f t="shared" ca="1" si="10"/>
        <v/>
      </c>
      <c r="L107" s="17" t="str">
        <f t="shared" si="11"/>
        <v/>
      </c>
      <c r="M107" s="18" t="str">
        <f ca="1">IF($B107="","",IF($E107&lt;=0,"Revisar valor",IF($L107&gt;=1,"Concluída",IF($H107="","Preencher prazo",IF($H107&lt;TODAY(),"Prazo vencido",IF($H107-TODAY()&lt;=CONFIG!$F$6,"Prazo crítico",IF($H107-TODAY()&lt;=CONFIG!$F$5,"Atenção","Em andamento")))))))</f>
        <v/>
      </c>
      <c r="N107" s="11"/>
    </row>
  </sheetData>
  <mergeCells count="4">
    <mergeCell ref="A1:N1"/>
    <mergeCell ref="A2:N2"/>
    <mergeCell ref="A4:N4"/>
    <mergeCell ref="A5:N5"/>
  </mergeCells>
  <dataValidations count="1">
    <dataValidation type="decimal" operator="greaterThan" sqref="E8:E107">
      <formula1>0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>
          <x14:formula1>
            <xm:f>CONFIG!$A$5:$A$12</xm:f>
          </x14:formula1>
          <xm:sqref>C8:C107</xm:sqref>
        </x14:dataValidation>
        <x14:dataValidation type="list">
          <x14:formula1>
            <xm:f>CONFIG!$B$5:$B$7</xm:f>
          </x14:formula1>
          <xm:sqref>I8:I107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7"/>
  <sheetViews>
    <sheetView workbookViewId="0"/>
  </sheetViews>
  <sheetFormatPr defaultRowHeight="14.25"/>
  <cols>
    <col min="1" max="1" width="14" customWidth="1"/>
    <col min="2" max="2" width="12" customWidth="1"/>
    <col min="3" max="3" width="28" customWidth="1"/>
    <col min="4" max="4" width="15" customWidth="1"/>
    <col min="5" max="6" width="20" customWidth="1"/>
    <col min="7" max="7" width="34" customWidth="1"/>
  </cols>
  <sheetData>
    <row r="1" spans="1:7" ht="26.1" customHeight="1">
      <c r="A1" s="35" t="s">
        <v>98</v>
      </c>
      <c r="B1" s="35"/>
      <c r="C1" s="35"/>
      <c r="D1" s="35"/>
      <c r="E1" s="35"/>
      <c r="F1" s="35"/>
      <c r="G1" s="35"/>
    </row>
    <row r="2" spans="1:7" ht="26.1" customHeight="1">
      <c r="A2" s="36" t="s">
        <v>99</v>
      </c>
      <c r="B2" s="36"/>
      <c r="C2" s="36"/>
      <c r="D2" s="36"/>
      <c r="E2" s="36"/>
      <c r="F2" s="36"/>
      <c r="G2" s="36"/>
    </row>
    <row r="4" spans="1:7">
      <c r="A4" s="38" t="s">
        <v>100</v>
      </c>
      <c r="B4" s="38"/>
      <c r="C4" s="38"/>
      <c r="D4" s="38"/>
      <c r="E4" s="38"/>
      <c r="F4" s="38"/>
      <c r="G4" s="38"/>
    </row>
    <row r="7" spans="1:7" ht="32.1" customHeight="1">
      <c r="A7" s="7" t="s">
        <v>101</v>
      </c>
      <c r="B7" s="7" t="s">
        <v>102</v>
      </c>
      <c r="C7" s="7" t="s">
        <v>66</v>
      </c>
      <c r="D7" s="7" t="s">
        <v>103</v>
      </c>
      <c r="E7" s="7" t="s">
        <v>104</v>
      </c>
      <c r="F7" s="7" t="s">
        <v>105</v>
      </c>
      <c r="G7" s="7" t="s">
        <v>106</v>
      </c>
    </row>
    <row r="8" spans="1:7">
      <c r="A8" s="10">
        <v>46032</v>
      </c>
      <c r="B8" s="3" t="s">
        <v>78</v>
      </c>
      <c r="C8" s="18" t="str">
        <f>IF($B8="","",IF(COUNTIF(METAS!$A$8:$A$107,$B8)=0,"ID não encontrado",INDEX(METAS!$B$8:$B$107,MATCH($B8,METAS!$A$8:$A$107,0))))</f>
        <v>Reserva de emergência</v>
      </c>
      <c r="D8" s="11" t="s">
        <v>107</v>
      </c>
      <c r="E8" s="13">
        <v>3500</v>
      </c>
      <c r="F8" s="15">
        <f t="shared" ref="F8:F71" si="0">IF($D8="","",IF($D8="Resgate",-ABS($E8),ABS($E8)))</f>
        <v>3500</v>
      </c>
      <c r="G8" s="11" t="s">
        <v>108</v>
      </c>
    </row>
    <row r="9" spans="1:7">
      <c r="A9" s="10">
        <v>46122</v>
      </c>
      <c r="B9" s="3" t="s">
        <v>78</v>
      </c>
      <c r="C9" s="18" t="str">
        <f>IF($B9="","",IF(COUNTIF(METAS!$A$8:$A$107,$B9)=0,"ID não encontrado",INDEX(METAS!$B$8:$B$107,MATCH($B9,METAS!$A$8:$A$107,0))))</f>
        <v>Reserva de emergência</v>
      </c>
      <c r="D9" s="11" t="s">
        <v>107</v>
      </c>
      <c r="E9" s="13">
        <v>2500</v>
      </c>
      <c r="F9" s="15">
        <f t="shared" si="0"/>
        <v>2500</v>
      </c>
      <c r="G9" s="11" t="s">
        <v>109</v>
      </c>
    </row>
    <row r="10" spans="1:7">
      <c r="A10" s="10">
        <v>46178</v>
      </c>
      <c r="B10" s="3" t="s">
        <v>81</v>
      </c>
      <c r="C10" s="18" t="str">
        <f>IF($B10="","",IF(COUNTIF(METAS!$A$8:$A$107,$B10)=0,"ID não encontrado",INDEX(METAS!$B$8:$B$107,MATCH($B10,METAS!$A$8:$A$107,0))))</f>
        <v>Viagem de férias</v>
      </c>
      <c r="D10" s="11" t="s">
        <v>107</v>
      </c>
      <c r="E10" s="13">
        <v>2000</v>
      </c>
      <c r="F10" s="15">
        <f t="shared" si="0"/>
        <v>2000</v>
      </c>
      <c r="G10" s="11" t="s">
        <v>110</v>
      </c>
    </row>
    <row r="11" spans="1:7">
      <c r="A11" s="10">
        <v>46208</v>
      </c>
      <c r="B11" s="3" t="s">
        <v>86</v>
      </c>
      <c r="C11" s="18" t="str">
        <f>IF($B11="","",IF(COUNTIF(METAS!$A$8:$A$107,$B11)=0,"ID não encontrado",INDEX(METAS!$B$8:$B$107,MATCH($B11,METAS!$A$8:$A$107,0))))</f>
        <v>Curso de especialização</v>
      </c>
      <c r="D11" s="11" t="s">
        <v>107</v>
      </c>
      <c r="E11" s="13">
        <v>1500</v>
      </c>
      <c r="F11" s="15">
        <f t="shared" si="0"/>
        <v>1500</v>
      </c>
      <c r="G11" s="11" t="s">
        <v>111</v>
      </c>
    </row>
    <row r="12" spans="1:7">
      <c r="A12" s="10">
        <v>46223</v>
      </c>
      <c r="B12" s="3" t="s">
        <v>90</v>
      </c>
      <c r="C12" s="18" t="str">
        <f>IF($B12="","",IF(COUNTIF(METAS!$A$8:$A$107,$B12)=0,"ID não encontrado",INDEX(METAS!$B$8:$B$107,MATCH($B12,METAS!$A$8:$A$107,0))))</f>
        <v>Entrada do carro</v>
      </c>
      <c r="D12" s="11" t="s">
        <v>107</v>
      </c>
      <c r="E12" s="13">
        <v>3000</v>
      </c>
      <c r="F12" s="15">
        <f t="shared" si="0"/>
        <v>3000</v>
      </c>
      <c r="G12" s="11" t="s">
        <v>112</v>
      </c>
    </row>
    <row r="13" spans="1:7">
      <c r="A13" s="10">
        <v>46068</v>
      </c>
      <c r="B13" s="3" t="s">
        <v>94</v>
      </c>
      <c r="C13" s="18" t="str">
        <f>IF($B13="","",IF(COUNTIF(METAS!$A$8:$A$107,$B13)=0,"ID não encontrado",INDEX(METAS!$B$8:$B$107,MATCH($B13,METAS!$A$8:$A$107,0))))</f>
        <v>Entrada da casa</v>
      </c>
      <c r="D13" s="11" t="s">
        <v>107</v>
      </c>
      <c r="E13" s="13">
        <v>5000</v>
      </c>
      <c r="F13" s="15">
        <f t="shared" si="0"/>
        <v>5000</v>
      </c>
      <c r="G13" s="11" t="s">
        <v>113</v>
      </c>
    </row>
    <row r="14" spans="1:7">
      <c r="A14" s="10">
        <v>46203</v>
      </c>
      <c r="B14" s="3" t="s">
        <v>78</v>
      </c>
      <c r="C14" s="18" t="str">
        <f>IF($B14="","",IF(COUNTIF(METAS!$A$8:$A$107,$B14)=0,"ID não encontrado",INDEX(METAS!$B$8:$B$107,MATCH($B14,METAS!$A$8:$A$107,0))))</f>
        <v>Reserva de emergência</v>
      </c>
      <c r="D14" s="11" t="s">
        <v>114</v>
      </c>
      <c r="E14" s="13">
        <v>120</v>
      </c>
      <c r="F14" s="15">
        <f t="shared" si="0"/>
        <v>120</v>
      </c>
      <c r="G14" s="11" t="s">
        <v>115</v>
      </c>
    </row>
    <row r="15" spans="1:7">
      <c r="A15" s="10"/>
      <c r="B15" s="3"/>
      <c r="C15" s="18" t="str">
        <f>IF($B15="","",IF(COUNTIF(METAS!$A$8:$A$107,$B15)=0,"ID não encontrado",INDEX(METAS!$B$8:$B$107,MATCH($B15,METAS!$A$8:$A$107,0))))</f>
        <v/>
      </c>
      <c r="D15" s="11"/>
      <c r="E15" s="13"/>
      <c r="F15" s="15" t="str">
        <f t="shared" si="0"/>
        <v/>
      </c>
      <c r="G15" s="11"/>
    </row>
    <row r="16" spans="1:7">
      <c r="A16" s="10"/>
      <c r="B16" s="3"/>
      <c r="C16" s="18" t="str">
        <f>IF($B16="","",IF(COUNTIF(METAS!$A$8:$A$107,$B16)=0,"ID não encontrado",INDEX(METAS!$B$8:$B$107,MATCH($B16,METAS!$A$8:$A$107,0))))</f>
        <v/>
      </c>
      <c r="D16" s="11"/>
      <c r="E16" s="13"/>
      <c r="F16" s="15" t="str">
        <f t="shared" si="0"/>
        <v/>
      </c>
      <c r="G16" s="11"/>
    </row>
    <row r="17" spans="1:7">
      <c r="A17" s="10"/>
      <c r="B17" s="3"/>
      <c r="C17" s="18" t="str">
        <f>IF($B17="","",IF(COUNTIF(METAS!$A$8:$A$107,$B17)=0,"ID não encontrado",INDEX(METAS!$B$8:$B$107,MATCH($B17,METAS!$A$8:$A$107,0))))</f>
        <v/>
      </c>
      <c r="D17" s="11"/>
      <c r="E17" s="13"/>
      <c r="F17" s="15" t="str">
        <f t="shared" si="0"/>
        <v/>
      </c>
      <c r="G17" s="11"/>
    </row>
    <row r="18" spans="1:7">
      <c r="A18" s="10"/>
      <c r="B18" s="3"/>
      <c r="C18" s="18" t="str">
        <f>IF($B18="","",IF(COUNTIF(METAS!$A$8:$A$107,$B18)=0,"ID não encontrado",INDEX(METAS!$B$8:$B$107,MATCH($B18,METAS!$A$8:$A$107,0))))</f>
        <v/>
      </c>
      <c r="D18" s="11"/>
      <c r="E18" s="13"/>
      <c r="F18" s="15" t="str">
        <f t="shared" si="0"/>
        <v/>
      </c>
      <c r="G18" s="11"/>
    </row>
    <row r="19" spans="1:7">
      <c r="A19" s="10"/>
      <c r="B19" s="3"/>
      <c r="C19" s="18" t="str">
        <f>IF($B19="","",IF(COUNTIF(METAS!$A$8:$A$107,$B19)=0,"ID não encontrado",INDEX(METAS!$B$8:$B$107,MATCH($B19,METAS!$A$8:$A$107,0))))</f>
        <v/>
      </c>
      <c r="D19" s="11"/>
      <c r="E19" s="13"/>
      <c r="F19" s="15" t="str">
        <f t="shared" si="0"/>
        <v/>
      </c>
      <c r="G19" s="11"/>
    </row>
    <row r="20" spans="1:7">
      <c r="A20" s="10"/>
      <c r="B20" s="3"/>
      <c r="C20" s="18" t="str">
        <f>IF($B20="","",IF(COUNTIF(METAS!$A$8:$A$107,$B20)=0,"ID não encontrado",INDEX(METAS!$B$8:$B$107,MATCH($B20,METAS!$A$8:$A$107,0))))</f>
        <v/>
      </c>
      <c r="D20" s="11"/>
      <c r="E20" s="13"/>
      <c r="F20" s="15" t="str">
        <f t="shared" si="0"/>
        <v/>
      </c>
      <c r="G20" s="11"/>
    </row>
    <row r="21" spans="1:7">
      <c r="A21" s="10"/>
      <c r="B21" s="3"/>
      <c r="C21" s="18" t="str">
        <f>IF($B21="","",IF(COUNTIF(METAS!$A$8:$A$107,$B21)=0,"ID não encontrado",INDEX(METAS!$B$8:$B$107,MATCH($B21,METAS!$A$8:$A$107,0))))</f>
        <v/>
      </c>
      <c r="D21" s="11"/>
      <c r="E21" s="13"/>
      <c r="F21" s="15" t="str">
        <f t="shared" si="0"/>
        <v/>
      </c>
      <c r="G21" s="11"/>
    </row>
    <row r="22" spans="1:7">
      <c r="A22" s="10"/>
      <c r="B22" s="3"/>
      <c r="C22" s="18" t="str">
        <f>IF($B22="","",IF(COUNTIF(METAS!$A$8:$A$107,$B22)=0,"ID não encontrado",INDEX(METAS!$B$8:$B$107,MATCH($B22,METAS!$A$8:$A$107,0))))</f>
        <v/>
      </c>
      <c r="D22" s="11"/>
      <c r="E22" s="13"/>
      <c r="F22" s="15" t="str">
        <f t="shared" si="0"/>
        <v/>
      </c>
      <c r="G22" s="11"/>
    </row>
    <row r="23" spans="1:7">
      <c r="A23" s="10"/>
      <c r="B23" s="3"/>
      <c r="C23" s="18" t="str">
        <f>IF($B23="","",IF(COUNTIF(METAS!$A$8:$A$107,$B23)=0,"ID não encontrado",INDEX(METAS!$B$8:$B$107,MATCH($B23,METAS!$A$8:$A$107,0))))</f>
        <v/>
      </c>
      <c r="D23" s="11"/>
      <c r="E23" s="13"/>
      <c r="F23" s="15" t="str">
        <f t="shared" si="0"/>
        <v/>
      </c>
      <c r="G23" s="11"/>
    </row>
    <row r="24" spans="1:7">
      <c r="A24" s="10"/>
      <c r="B24" s="3"/>
      <c r="C24" s="18" t="str">
        <f>IF($B24="","",IF(COUNTIF(METAS!$A$8:$A$107,$B24)=0,"ID não encontrado",INDEX(METAS!$B$8:$B$107,MATCH($B24,METAS!$A$8:$A$107,0))))</f>
        <v/>
      </c>
      <c r="D24" s="11"/>
      <c r="E24" s="13"/>
      <c r="F24" s="15" t="str">
        <f t="shared" si="0"/>
        <v/>
      </c>
      <c r="G24" s="11"/>
    </row>
    <row r="25" spans="1:7">
      <c r="A25" s="10"/>
      <c r="B25" s="3"/>
      <c r="C25" s="18" t="str">
        <f>IF($B25="","",IF(COUNTIF(METAS!$A$8:$A$107,$B25)=0,"ID não encontrado",INDEX(METAS!$B$8:$B$107,MATCH($B25,METAS!$A$8:$A$107,0))))</f>
        <v/>
      </c>
      <c r="D25" s="11"/>
      <c r="E25" s="13"/>
      <c r="F25" s="15" t="str">
        <f t="shared" si="0"/>
        <v/>
      </c>
      <c r="G25" s="11"/>
    </row>
    <row r="26" spans="1:7">
      <c r="A26" s="10"/>
      <c r="B26" s="3"/>
      <c r="C26" s="18" t="str">
        <f>IF($B26="","",IF(COUNTIF(METAS!$A$8:$A$107,$B26)=0,"ID não encontrado",INDEX(METAS!$B$8:$B$107,MATCH($B26,METAS!$A$8:$A$107,0))))</f>
        <v/>
      </c>
      <c r="D26" s="11"/>
      <c r="E26" s="13"/>
      <c r="F26" s="15" t="str">
        <f t="shared" si="0"/>
        <v/>
      </c>
      <c r="G26" s="11"/>
    </row>
    <row r="27" spans="1:7">
      <c r="A27" s="10"/>
      <c r="B27" s="3"/>
      <c r="C27" s="18" t="str">
        <f>IF($B27="","",IF(COUNTIF(METAS!$A$8:$A$107,$B27)=0,"ID não encontrado",INDEX(METAS!$B$8:$B$107,MATCH($B27,METAS!$A$8:$A$107,0))))</f>
        <v/>
      </c>
      <c r="D27" s="11"/>
      <c r="E27" s="13"/>
      <c r="F27" s="15" t="str">
        <f t="shared" si="0"/>
        <v/>
      </c>
      <c r="G27" s="11"/>
    </row>
    <row r="28" spans="1:7">
      <c r="A28" s="10"/>
      <c r="B28" s="3"/>
      <c r="C28" s="18" t="str">
        <f>IF($B28="","",IF(COUNTIF(METAS!$A$8:$A$107,$B28)=0,"ID não encontrado",INDEX(METAS!$B$8:$B$107,MATCH($B28,METAS!$A$8:$A$107,0))))</f>
        <v/>
      </c>
      <c r="D28" s="11"/>
      <c r="E28" s="13"/>
      <c r="F28" s="15" t="str">
        <f t="shared" si="0"/>
        <v/>
      </c>
      <c r="G28" s="11"/>
    </row>
    <row r="29" spans="1:7">
      <c r="A29" s="10"/>
      <c r="B29" s="3"/>
      <c r="C29" s="18" t="str">
        <f>IF($B29="","",IF(COUNTIF(METAS!$A$8:$A$107,$B29)=0,"ID não encontrado",INDEX(METAS!$B$8:$B$107,MATCH($B29,METAS!$A$8:$A$107,0))))</f>
        <v/>
      </c>
      <c r="D29" s="11"/>
      <c r="E29" s="13"/>
      <c r="F29" s="15" t="str">
        <f t="shared" si="0"/>
        <v/>
      </c>
      <c r="G29" s="11"/>
    </row>
    <row r="30" spans="1:7">
      <c r="A30" s="10"/>
      <c r="B30" s="3"/>
      <c r="C30" s="18" t="str">
        <f>IF($B30="","",IF(COUNTIF(METAS!$A$8:$A$107,$B30)=0,"ID não encontrado",INDEX(METAS!$B$8:$B$107,MATCH($B30,METAS!$A$8:$A$107,0))))</f>
        <v/>
      </c>
      <c r="D30" s="11"/>
      <c r="E30" s="13"/>
      <c r="F30" s="15" t="str">
        <f t="shared" si="0"/>
        <v/>
      </c>
      <c r="G30" s="11"/>
    </row>
    <row r="31" spans="1:7">
      <c r="A31" s="10"/>
      <c r="B31" s="3"/>
      <c r="C31" s="18" t="str">
        <f>IF($B31="","",IF(COUNTIF(METAS!$A$8:$A$107,$B31)=0,"ID não encontrado",INDEX(METAS!$B$8:$B$107,MATCH($B31,METAS!$A$8:$A$107,0))))</f>
        <v/>
      </c>
      <c r="D31" s="11"/>
      <c r="E31" s="13"/>
      <c r="F31" s="15" t="str">
        <f t="shared" si="0"/>
        <v/>
      </c>
      <c r="G31" s="11"/>
    </row>
    <row r="32" spans="1:7">
      <c r="A32" s="10"/>
      <c r="B32" s="3"/>
      <c r="C32" s="18" t="str">
        <f>IF($B32="","",IF(COUNTIF(METAS!$A$8:$A$107,$B32)=0,"ID não encontrado",INDEX(METAS!$B$8:$B$107,MATCH($B32,METAS!$A$8:$A$107,0))))</f>
        <v/>
      </c>
      <c r="D32" s="11"/>
      <c r="E32" s="13"/>
      <c r="F32" s="15" t="str">
        <f t="shared" si="0"/>
        <v/>
      </c>
      <c r="G32" s="11"/>
    </row>
    <row r="33" spans="1:7">
      <c r="A33" s="10"/>
      <c r="B33" s="3"/>
      <c r="C33" s="18" t="str">
        <f>IF($B33="","",IF(COUNTIF(METAS!$A$8:$A$107,$B33)=0,"ID não encontrado",INDEX(METAS!$B$8:$B$107,MATCH($B33,METAS!$A$8:$A$107,0))))</f>
        <v/>
      </c>
      <c r="D33" s="11"/>
      <c r="E33" s="13"/>
      <c r="F33" s="15" t="str">
        <f t="shared" si="0"/>
        <v/>
      </c>
      <c r="G33" s="11"/>
    </row>
    <row r="34" spans="1:7">
      <c r="A34" s="10"/>
      <c r="B34" s="3"/>
      <c r="C34" s="18" t="str">
        <f>IF($B34="","",IF(COUNTIF(METAS!$A$8:$A$107,$B34)=0,"ID não encontrado",INDEX(METAS!$B$8:$B$107,MATCH($B34,METAS!$A$8:$A$107,0))))</f>
        <v/>
      </c>
      <c r="D34" s="11"/>
      <c r="E34" s="13"/>
      <c r="F34" s="15" t="str">
        <f t="shared" si="0"/>
        <v/>
      </c>
      <c r="G34" s="11"/>
    </row>
    <row r="35" spans="1:7">
      <c r="A35" s="10"/>
      <c r="B35" s="3"/>
      <c r="C35" s="18" t="str">
        <f>IF($B35="","",IF(COUNTIF(METAS!$A$8:$A$107,$B35)=0,"ID não encontrado",INDEX(METAS!$B$8:$B$107,MATCH($B35,METAS!$A$8:$A$107,0))))</f>
        <v/>
      </c>
      <c r="D35" s="11"/>
      <c r="E35" s="13"/>
      <c r="F35" s="15" t="str">
        <f t="shared" si="0"/>
        <v/>
      </c>
      <c r="G35" s="11"/>
    </row>
    <row r="36" spans="1:7">
      <c r="A36" s="10"/>
      <c r="B36" s="3"/>
      <c r="C36" s="18" t="str">
        <f>IF($B36="","",IF(COUNTIF(METAS!$A$8:$A$107,$B36)=0,"ID não encontrado",INDEX(METAS!$B$8:$B$107,MATCH($B36,METAS!$A$8:$A$107,0))))</f>
        <v/>
      </c>
      <c r="D36" s="11"/>
      <c r="E36" s="13"/>
      <c r="F36" s="15" t="str">
        <f t="shared" si="0"/>
        <v/>
      </c>
      <c r="G36" s="11"/>
    </row>
    <row r="37" spans="1:7">
      <c r="A37" s="10"/>
      <c r="B37" s="3"/>
      <c r="C37" s="18" t="str">
        <f>IF($B37="","",IF(COUNTIF(METAS!$A$8:$A$107,$B37)=0,"ID não encontrado",INDEX(METAS!$B$8:$B$107,MATCH($B37,METAS!$A$8:$A$107,0))))</f>
        <v/>
      </c>
      <c r="D37" s="11"/>
      <c r="E37" s="13"/>
      <c r="F37" s="15" t="str">
        <f t="shared" si="0"/>
        <v/>
      </c>
      <c r="G37" s="11"/>
    </row>
    <row r="38" spans="1:7">
      <c r="A38" s="10"/>
      <c r="B38" s="3"/>
      <c r="C38" s="18" t="str">
        <f>IF($B38="","",IF(COUNTIF(METAS!$A$8:$A$107,$B38)=0,"ID não encontrado",INDEX(METAS!$B$8:$B$107,MATCH($B38,METAS!$A$8:$A$107,0))))</f>
        <v/>
      </c>
      <c r="D38" s="11"/>
      <c r="E38" s="13"/>
      <c r="F38" s="15" t="str">
        <f t="shared" si="0"/>
        <v/>
      </c>
      <c r="G38" s="11"/>
    </row>
    <row r="39" spans="1:7">
      <c r="A39" s="10"/>
      <c r="B39" s="3"/>
      <c r="C39" s="18" t="str">
        <f>IF($B39="","",IF(COUNTIF(METAS!$A$8:$A$107,$B39)=0,"ID não encontrado",INDEX(METAS!$B$8:$B$107,MATCH($B39,METAS!$A$8:$A$107,0))))</f>
        <v/>
      </c>
      <c r="D39" s="11"/>
      <c r="E39" s="13"/>
      <c r="F39" s="15" t="str">
        <f t="shared" si="0"/>
        <v/>
      </c>
      <c r="G39" s="11"/>
    </row>
    <row r="40" spans="1:7">
      <c r="A40" s="10"/>
      <c r="B40" s="3"/>
      <c r="C40" s="18" t="str">
        <f>IF($B40="","",IF(COUNTIF(METAS!$A$8:$A$107,$B40)=0,"ID não encontrado",INDEX(METAS!$B$8:$B$107,MATCH($B40,METAS!$A$8:$A$107,0))))</f>
        <v/>
      </c>
      <c r="D40" s="11"/>
      <c r="E40" s="13"/>
      <c r="F40" s="15" t="str">
        <f t="shared" si="0"/>
        <v/>
      </c>
      <c r="G40" s="11"/>
    </row>
    <row r="41" spans="1:7">
      <c r="A41" s="10"/>
      <c r="B41" s="3"/>
      <c r="C41" s="18" t="str">
        <f>IF($B41="","",IF(COUNTIF(METAS!$A$8:$A$107,$B41)=0,"ID não encontrado",INDEX(METAS!$B$8:$B$107,MATCH($B41,METAS!$A$8:$A$107,0))))</f>
        <v/>
      </c>
      <c r="D41" s="11"/>
      <c r="E41" s="13"/>
      <c r="F41" s="15" t="str">
        <f t="shared" si="0"/>
        <v/>
      </c>
      <c r="G41" s="11"/>
    </row>
    <row r="42" spans="1:7">
      <c r="A42" s="10"/>
      <c r="B42" s="3"/>
      <c r="C42" s="18" t="str">
        <f>IF($B42="","",IF(COUNTIF(METAS!$A$8:$A$107,$B42)=0,"ID não encontrado",INDEX(METAS!$B$8:$B$107,MATCH($B42,METAS!$A$8:$A$107,0))))</f>
        <v/>
      </c>
      <c r="D42" s="11"/>
      <c r="E42" s="13"/>
      <c r="F42" s="15" t="str">
        <f t="shared" si="0"/>
        <v/>
      </c>
      <c r="G42" s="11"/>
    </row>
    <row r="43" spans="1:7">
      <c r="A43" s="10"/>
      <c r="B43" s="3"/>
      <c r="C43" s="18" t="str">
        <f>IF($B43="","",IF(COUNTIF(METAS!$A$8:$A$107,$B43)=0,"ID não encontrado",INDEX(METAS!$B$8:$B$107,MATCH($B43,METAS!$A$8:$A$107,0))))</f>
        <v/>
      </c>
      <c r="D43" s="11"/>
      <c r="E43" s="13"/>
      <c r="F43" s="15" t="str">
        <f t="shared" si="0"/>
        <v/>
      </c>
      <c r="G43" s="11"/>
    </row>
    <row r="44" spans="1:7">
      <c r="A44" s="10"/>
      <c r="B44" s="3"/>
      <c r="C44" s="18" t="str">
        <f>IF($B44="","",IF(COUNTIF(METAS!$A$8:$A$107,$B44)=0,"ID não encontrado",INDEX(METAS!$B$8:$B$107,MATCH($B44,METAS!$A$8:$A$107,0))))</f>
        <v/>
      </c>
      <c r="D44" s="11"/>
      <c r="E44" s="13"/>
      <c r="F44" s="15" t="str">
        <f t="shared" si="0"/>
        <v/>
      </c>
      <c r="G44" s="11"/>
    </row>
    <row r="45" spans="1:7">
      <c r="A45" s="10"/>
      <c r="B45" s="3"/>
      <c r="C45" s="18" t="str">
        <f>IF($B45="","",IF(COUNTIF(METAS!$A$8:$A$107,$B45)=0,"ID não encontrado",INDEX(METAS!$B$8:$B$107,MATCH($B45,METAS!$A$8:$A$107,0))))</f>
        <v/>
      </c>
      <c r="D45" s="11"/>
      <c r="E45" s="13"/>
      <c r="F45" s="15" t="str">
        <f t="shared" si="0"/>
        <v/>
      </c>
      <c r="G45" s="11"/>
    </row>
    <row r="46" spans="1:7">
      <c r="A46" s="10"/>
      <c r="B46" s="3"/>
      <c r="C46" s="18" t="str">
        <f>IF($B46="","",IF(COUNTIF(METAS!$A$8:$A$107,$B46)=0,"ID não encontrado",INDEX(METAS!$B$8:$B$107,MATCH($B46,METAS!$A$8:$A$107,0))))</f>
        <v/>
      </c>
      <c r="D46" s="11"/>
      <c r="E46" s="13"/>
      <c r="F46" s="15" t="str">
        <f t="shared" si="0"/>
        <v/>
      </c>
      <c r="G46" s="11"/>
    </row>
    <row r="47" spans="1:7">
      <c r="A47" s="10"/>
      <c r="B47" s="3"/>
      <c r="C47" s="18" t="str">
        <f>IF($B47="","",IF(COUNTIF(METAS!$A$8:$A$107,$B47)=0,"ID não encontrado",INDEX(METAS!$B$8:$B$107,MATCH($B47,METAS!$A$8:$A$107,0))))</f>
        <v/>
      </c>
      <c r="D47" s="11"/>
      <c r="E47" s="13"/>
      <c r="F47" s="15" t="str">
        <f t="shared" si="0"/>
        <v/>
      </c>
      <c r="G47" s="11"/>
    </row>
    <row r="48" spans="1:7">
      <c r="A48" s="10"/>
      <c r="B48" s="3"/>
      <c r="C48" s="18" t="str">
        <f>IF($B48="","",IF(COUNTIF(METAS!$A$8:$A$107,$B48)=0,"ID não encontrado",INDEX(METAS!$B$8:$B$107,MATCH($B48,METAS!$A$8:$A$107,0))))</f>
        <v/>
      </c>
      <c r="D48" s="11"/>
      <c r="E48" s="13"/>
      <c r="F48" s="15" t="str">
        <f t="shared" si="0"/>
        <v/>
      </c>
      <c r="G48" s="11"/>
    </row>
    <row r="49" spans="1:7">
      <c r="A49" s="10"/>
      <c r="B49" s="3"/>
      <c r="C49" s="18" t="str">
        <f>IF($B49="","",IF(COUNTIF(METAS!$A$8:$A$107,$B49)=0,"ID não encontrado",INDEX(METAS!$B$8:$B$107,MATCH($B49,METAS!$A$8:$A$107,0))))</f>
        <v/>
      </c>
      <c r="D49" s="11"/>
      <c r="E49" s="13"/>
      <c r="F49" s="15" t="str">
        <f t="shared" si="0"/>
        <v/>
      </c>
      <c r="G49" s="11"/>
    </row>
    <row r="50" spans="1:7">
      <c r="A50" s="10"/>
      <c r="B50" s="3"/>
      <c r="C50" s="18" t="str">
        <f>IF($B50="","",IF(COUNTIF(METAS!$A$8:$A$107,$B50)=0,"ID não encontrado",INDEX(METAS!$B$8:$B$107,MATCH($B50,METAS!$A$8:$A$107,0))))</f>
        <v/>
      </c>
      <c r="D50" s="11"/>
      <c r="E50" s="13"/>
      <c r="F50" s="15" t="str">
        <f t="shared" si="0"/>
        <v/>
      </c>
      <c r="G50" s="11"/>
    </row>
    <row r="51" spans="1:7">
      <c r="A51" s="10"/>
      <c r="B51" s="3"/>
      <c r="C51" s="18" t="str">
        <f>IF($B51="","",IF(COUNTIF(METAS!$A$8:$A$107,$B51)=0,"ID não encontrado",INDEX(METAS!$B$8:$B$107,MATCH($B51,METAS!$A$8:$A$107,0))))</f>
        <v/>
      </c>
      <c r="D51" s="11"/>
      <c r="E51" s="13"/>
      <c r="F51" s="15" t="str">
        <f t="shared" si="0"/>
        <v/>
      </c>
      <c r="G51" s="11"/>
    </row>
    <row r="52" spans="1:7">
      <c r="A52" s="10"/>
      <c r="B52" s="3"/>
      <c r="C52" s="18" t="str">
        <f>IF($B52="","",IF(COUNTIF(METAS!$A$8:$A$107,$B52)=0,"ID não encontrado",INDEX(METAS!$B$8:$B$107,MATCH($B52,METAS!$A$8:$A$107,0))))</f>
        <v/>
      </c>
      <c r="D52" s="11"/>
      <c r="E52" s="13"/>
      <c r="F52" s="15" t="str">
        <f t="shared" si="0"/>
        <v/>
      </c>
      <c r="G52" s="11"/>
    </row>
    <row r="53" spans="1:7">
      <c r="A53" s="10"/>
      <c r="B53" s="3"/>
      <c r="C53" s="18" t="str">
        <f>IF($B53="","",IF(COUNTIF(METAS!$A$8:$A$107,$B53)=0,"ID não encontrado",INDEX(METAS!$B$8:$B$107,MATCH($B53,METAS!$A$8:$A$107,0))))</f>
        <v/>
      </c>
      <c r="D53" s="11"/>
      <c r="E53" s="13"/>
      <c r="F53" s="15" t="str">
        <f t="shared" si="0"/>
        <v/>
      </c>
      <c r="G53" s="11"/>
    </row>
    <row r="54" spans="1:7">
      <c r="A54" s="10"/>
      <c r="B54" s="3"/>
      <c r="C54" s="18" t="str">
        <f>IF($B54="","",IF(COUNTIF(METAS!$A$8:$A$107,$B54)=0,"ID não encontrado",INDEX(METAS!$B$8:$B$107,MATCH($B54,METAS!$A$8:$A$107,0))))</f>
        <v/>
      </c>
      <c r="D54" s="11"/>
      <c r="E54" s="13"/>
      <c r="F54" s="15" t="str">
        <f t="shared" si="0"/>
        <v/>
      </c>
      <c r="G54" s="11"/>
    </row>
    <row r="55" spans="1:7">
      <c r="A55" s="10"/>
      <c r="B55" s="3"/>
      <c r="C55" s="18" t="str">
        <f>IF($B55="","",IF(COUNTIF(METAS!$A$8:$A$107,$B55)=0,"ID não encontrado",INDEX(METAS!$B$8:$B$107,MATCH($B55,METAS!$A$8:$A$107,0))))</f>
        <v/>
      </c>
      <c r="D55" s="11"/>
      <c r="E55" s="13"/>
      <c r="F55" s="15" t="str">
        <f t="shared" si="0"/>
        <v/>
      </c>
      <c r="G55" s="11"/>
    </row>
    <row r="56" spans="1:7">
      <c r="A56" s="10"/>
      <c r="B56" s="3"/>
      <c r="C56" s="18" t="str">
        <f>IF($B56="","",IF(COUNTIF(METAS!$A$8:$A$107,$B56)=0,"ID não encontrado",INDEX(METAS!$B$8:$B$107,MATCH($B56,METAS!$A$8:$A$107,0))))</f>
        <v/>
      </c>
      <c r="D56" s="11"/>
      <c r="E56" s="13"/>
      <c r="F56" s="15" t="str">
        <f t="shared" si="0"/>
        <v/>
      </c>
      <c r="G56" s="11"/>
    </row>
    <row r="57" spans="1:7">
      <c r="A57" s="10"/>
      <c r="B57" s="3"/>
      <c r="C57" s="18" t="str">
        <f>IF($B57="","",IF(COUNTIF(METAS!$A$8:$A$107,$B57)=0,"ID não encontrado",INDEX(METAS!$B$8:$B$107,MATCH($B57,METAS!$A$8:$A$107,0))))</f>
        <v/>
      </c>
      <c r="D57" s="11"/>
      <c r="E57" s="13"/>
      <c r="F57" s="15" t="str">
        <f t="shared" si="0"/>
        <v/>
      </c>
      <c r="G57" s="11"/>
    </row>
    <row r="58" spans="1:7">
      <c r="A58" s="10"/>
      <c r="B58" s="3"/>
      <c r="C58" s="18" t="str">
        <f>IF($B58="","",IF(COUNTIF(METAS!$A$8:$A$107,$B58)=0,"ID não encontrado",INDEX(METAS!$B$8:$B$107,MATCH($B58,METAS!$A$8:$A$107,0))))</f>
        <v/>
      </c>
      <c r="D58" s="11"/>
      <c r="E58" s="13"/>
      <c r="F58" s="15" t="str">
        <f t="shared" si="0"/>
        <v/>
      </c>
      <c r="G58" s="11"/>
    </row>
    <row r="59" spans="1:7">
      <c r="A59" s="10"/>
      <c r="B59" s="3"/>
      <c r="C59" s="18" t="str">
        <f>IF($B59="","",IF(COUNTIF(METAS!$A$8:$A$107,$B59)=0,"ID não encontrado",INDEX(METAS!$B$8:$B$107,MATCH($B59,METAS!$A$8:$A$107,0))))</f>
        <v/>
      </c>
      <c r="D59" s="11"/>
      <c r="E59" s="13"/>
      <c r="F59" s="15" t="str">
        <f t="shared" si="0"/>
        <v/>
      </c>
      <c r="G59" s="11"/>
    </row>
    <row r="60" spans="1:7">
      <c r="A60" s="10"/>
      <c r="B60" s="3"/>
      <c r="C60" s="18" t="str">
        <f>IF($B60="","",IF(COUNTIF(METAS!$A$8:$A$107,$B60)=0,"ID não encontrado",INDEX(METAS!$B$8:$B$107,MATCH($B60,METAS!$A$8:$A$107,0))))</f>
        <v/>
      </c>
      <c r="D60" s="11"/>
      <c r="E60" s="13"/>
      <c r="F60" s="15" t="str">
        <f t="shared" si="0"/>
        <v/>
      </c>
      <c r="G60" s="11"/>
    </row>
    <row r="61" spans="1:7">
      <c r="A61" s="10"/>
      <c r="B61" s="3"/>
      <c r="C61" s="18" t="str">
        <f>IF($B61="","",IF(COUNTIF(METAS!$A$8:$A$107,$B61)=0,"ID não encontrado",INDEX(METAS!$B$8:$B$107,MATCH($B61,METAS!$A$8:$A$107,0))))</f>
        <v/>
      </c>
      <c r="D61" s="11"/>
      <c r="E61" s="13"/>
      <c r="F61" s="15" t="str">
        <f t="shared" si="0"/>
        <v/>
      </c>
      <c r="G61" s="11"/>
    </row>
    <row r="62" spans="1:7">
      <c r="A62" s="10"/>
      <c r="B62" s="3"/>
      <c r="C62" s="18" t="str">
        <f>IF($B62="","",IF(COUNTIF(METAS!$A$8:$A$107,$B62)=0,"ID não encontrado",INDEX(METAS!$B$8:$B$107,MATCH($B62,METAS!$A$8:$A$107,0))))</f>
        <v/>
      </c>
      <c r="D62" s="11"/>
      <c r="E62" s="13"/>
      <c r="F62" s="15" t="str">
        <f t="shared" si="0"/>
        <v/>
      </c>
      <c r="G62" s="11"/>
    </row>
    <row r="63" spans="1:7">
      <c r="A63" s="10"/>
      <c r="B63" s="3"/>
      <c r="C63" s="18" t="str">
        <f>IF($B63="","",IF(COUNTIF(METAS!$A$8:$A$107,$B63)=0,"ID não encontrado",INDEX(METAS!$B$8:$B$107,MATCH($B63,METAS!$A$8:$A$107,0))))</f>
        <v/>
      </c>
      <c r="D63" s="11"/>
      <c r="E63" s="13"/>
      <c r="F63" s="15" t="str">
        <f t="shared" si="0"/>
        <v/>
      </c>
      <c r="G63" s="11"/>
    </row>
    <row r="64" spans="1:7">
      <c r="A64" s="10"/>
      <c r="B64" s="3"/>
      <c r="C64" s="18" t="str">
        <f>IF($B64="","",IF(COUNTIF(METAS!$A$8:$A$107,$B64)=0,"ID não encontrado",INDEX(METAS!$B$8:$B$107,MATCH($B64,METAS!$A$8:$A$107,0))))</f>
        <v/>
      </c>
      <c r="D64" s="11"/>
      <c r="E64" s="13"/>
      <c r="F64" s="15" t="str">
        <f t="shared" si="0"/>
        <v/>
      </c>
      <c r="G64" s="11"/>
    </row>
    <row r="65" spans="1:7">
      <c r="A65" s="10"/>
      <c r="B65" s="3"/>
      <c r="C65" s="18" t="str">
        <f>IF($B65="","",IF(COUNTIF(METAS!$A$8:$A$107,$B65)=0,"ID não encontrado",INDEX(METAS!$B$8:$B$107,MATCH($B65,METAS!$A$8:$A$107,0))))</f>
        <v/>
      </c>
      <c r="D65" s="11"/>
      <c r="E65" s="13"/>
      <c r="F65" s="15" t="str">
        <f t="shared" si="0"/>
        <v/>
      </c>
      <c r="G65" s="11"/>
    </row>
    <row r="66" spans="1:7">
      <c r="A66" s="10"/>
      <c r="B66" s="3"/>
      <c r="C66" s="18" t="str">
        <f>IF($B66="","",IF(COUNTIF(METAS!$A$8:$A$107,$B66)=0,"ID não encontrado",INDEX(METAS!$B$8:$B$107,MATCH($B66,METAS!$A$8:$A$107,0))))</f>
        <v/>
      </c>
      <c r="D66" s="11"/>
      <c r="E66" s="13"/>
      <c r="F66" s="15" t="str">
        <f t="shared" si="0"/>
        <v/>
      </c>
      <c r="G66" s="11"/>
    </row>
    <row r="67" spans="1:7">
      <c r="A67" s="10"/>
      <c r="B67" s="3"/>
      <c r="C67" s="18" t="str">
        <f>IF($B67="","",IF(COUNTIF(METAS!$A$8:$A$107,$B67)=0,"ID não encontrado",INDEX(METAS!$B$8:$B$107,MATCH($B67,METAS!$A$8:$A$107,0))))</f>
        <v/>
      </c>
      <c r="D67" s="11"/>
      <c r="E67" s="13"/>
      <c r="F67" s="15" t="str">
        <f t="shared" si="0"/>
        <v/>
      </c>
      <c r="G67" s="11"/>
    </row>
    <row r="68" spans="1:7">
      <c r="A68" s="10"/>
      <c r="B68" s="3"/>
      <c r="C68" s="18" t="str">
        <f>IF($B68="","",IF(COUNTIF(METAS!$A$8:$A$107,$B68)=0,"ID não encontrado",INDEX(METAS!$B$8:$B$107,MATCH($B68,METAS!$A$8:$A$107,0))))</f>
        <v/>
      </c>
      <c r="D68" s="11"/>
      <c r="E68" s="13"/>
      <c r="F68" s="15" t="str">
        <f t="shared" si="0"/>
        <v/>
      </c>
      <c r="G68" s="11"/>
    </row>
    <row r="69" spans="1:7">
      <c r="A69" s="10"/>
      <c r="B69" s="3"/>
      <c r="C69" s="18" t="str">
        <f>IF($B69="","",IF(COUNTIF(METAS!$A$8:$A$107,$B69)=0,"ID não encontrado",INDEX(METAS!$B$8:$B$107,MATCH($B69,METAS!$A$8:$A$107,0))))</f>
        <v/>
      </c>
      <c r="D69" s="11"/>
      <c r="E69" s="13"/>
      <c r="F69" s="15" t="str">
        <f t="shared" si="0"/>
        <v/>
      </c>
      <c r="G69" s="11"/>
    </row>
    <row r="70" spans="1:7">
      <c r="A70" s="10"/>
      <c r="B70" s="3"/>
      <c r="C70" s="18" t="str">
        <f>IF($B70="","",IF(COUNTIF(METAS!$A$8:$A$107,$B70)=0,"ID não encontrado",INDEX(METAS!$B$8:$B$107,MATCH($B70,METAS!$A$8:$A$107,0))))</f>
        <v/>
      </c>
      <c r="D70" s="11"/>
      <c r="E70" s="13"/>
      <c r="F70" s="15" t="str">
        <f t="shared" si="0"/>
        <v/>
      </c>
      <c r="G70" s="11"/>
    </row>
    <row r="71" spans="1:7">
      <c r="A71" s="10"/>
      <c r="B71" s="3"/>
      <c r="C71" s="18" t="str">
        <f>IF($B71="","",IF(COUNTIF(METAS!$A$8:$A$107,$B71)=0,"ID não encontrado",INDEX(METAS!$B$8:$B$107,MATCH($B71,METAS!$A$8:$A$107,0))))</f>
        <v/>
      </c>
      <c r="D71" s="11"/>
      <c r="E71" s="13"/>
      <c r="F71" s="15" t="str">
        <f t="shared" si="0"/>
        <v/>
      </c>
      <c r="G71" s="11"/>
    </row>
    <row r="72" spans="1:7">
      <c r="A72" s="10"/>
      <c r="B72" s="3"/>
      <c r="C72" s="18" t="str">
        <f>IF($B72="","",IF(COUNTIF(METAS!$A$8:$A$107,$B72)=0,"ID não encontrado",INDEX(METAS!$B$8:$B$107,MATCH($B72,METAS!$A$8:$A$107,0))))</f>
        <v/>
      </c>
      <c r="D72" s="11"/>
      <c r="E72" s="13"/>
      <c r="F72" s="15" t="str">
        <f t="shared" ref="F72:F135" si="1">IF($D72="","",IF($D72="Resgate",-ABS($E72),ABS($E72)))</f>
        <v/>
      </c>
      <c r="G72" s="11"/>
    </row>
    <row r="73" spans="1:7">
      <c r="A73" s="10"/>
      <c r="B73" s="3"/>
      <c r="C73" s="18" t="str">
        <f>IF($B73="","",IF(COUNTIF(METAS!$A$8:$A$107,$B73)=0,"ID não encontrado",INDEX(METAS!$B$8:$B$107,MATCH($B73,METAS!$A$8:$A$107,0))))</f>
        <v/>
      </c>
      <c r="D73" s="11"/>
      <c r="E73" s="13"/>
      <c r="F73" s="15" t="str">
        <f t="shared" si="1"/>
        <v/>
      </c>
      <c r="G73" s="11"/>
    </row>
    <row r="74" spans="1:7">
      <c r="A74" s="10"/>
      <c r="B74" s="3"/>
      <c r="C74" s="18" t="str">
        <f>IF($B74="","",IF(COUNTIF(METAS!$A$8:$A$107,$B74)=0,"ID não encontrado",INDEX(METAS!$B$8:$B$107,MATCH($B74,METAS!$A$8:$A$107,0))))</f>
        <v/>
      </c>
      <c r="D74" s="11"/>
      <c r="E74" s="13"/>
      <c r="F74" s="15" t="str">
        <f t="shared" si="1"/>
        <v/>
      </c>
      <c r="G74" s="11"/>
    </row>
    <row r="75" spans="1:7">
      <c r="A75" s="10"/>
      <c r="B75" s="3"/>
      <c r="C75" s="18" t="str">
        <f>IF($B75="","",IF(COUNTIF(METAS!$A$8:$A$107,$B75)=0,"ID não encontrado",INDEX(METAS!$B$8:$B$107,MATCH($B75,METAS!$A$8:$A$107,0))))</f>
        <v/>
      </c>
      <c r="D75" s="11"/>
      <c r="E75" s="13"/>
      <c r="F75" s="15" t="str">
        <f t="shared" si="1"/>
        <v/>
      </c>
      <c r="G75" s="11"/>
    </row>
    <row r="76" spans="1:7">
      <c r="A76" s="10"/>
      <c r="B76" s="3"/>
      <c r="C76" s="18" t="str">
        <f>IF($B76="","",IF(COUNTIF(METAS!$A$8:$A$107,$B76)=0,"ID não encontrado",INDEX(METAS!$B$8:$B$107,MATCH($B76,METAS!$A$8:$A$107,0))))</f>
        <v/>
      </c>
      <c r="D76" s="11"/>
      <c r="E76" s="13"/>
      <c r="F76" s="15" t="str">
        <f t="shared" si="1"/>
        <v/>
      </c>
      <c r="G76" s="11"/>
    </row>
    <row r="77" spans="1:7">
      <c r="A77" s="10"/>
      <c r="B77" s="3"/>
      <c r="C77" s="18" t="str">
        <f>IF($B77="","",IF(COUNTIF(METAS!$A$8:$A$107,$B77)=0,"ID não encontrado",INDEX(METAS!$B$8:$B$107,MATCH($B77,METAS!$A$8:$A$107,0))))</f>
        <v/>
      </c>
      <c r="D77" s="11"/>
      <c r="E77" s="13"/>
      <c r="F77" s="15" t="str">
        <f t="shared" si="1"/>
        <v/>
      </c>
      <c r="G77" s="11"/>
    </row>
    <row r="78" spans="1:7">
      <c r="A78" s="10"/>
      <c r="B78" s="3"/>
      <c r="C78" s="18" t="str">
        <f>IF($B78="","",IF(COUNTIF(METAS!$A$8:$A$107,$B78)=0,"ID não encontrado",INDEX(METAS!$B$8:$B$107,MATCH($B78,METAS!$A$8:$A$107,0))))</f>
        <v/>
      </c>
      <c r="D78" s="11"/>
      <c r="E78" s="13"/>
      <c r="F78" s="15" t="str">
        <f t="shared" si="1"/>
        <v/>
      </c>
      <c r="G78" s="11"/>
    </row>
    <row r="79" spans="1:7">
      <c r="A79" s="10"/>
      <c r="B79" s="3"/>
      <c r="C79" s="18" t="str">
        <f>IF($B79="","",IF(COUNTIF(METAS!$A$8:$A$107,$B79)=0,"ID não encontrado",INDEX(METAS!$B$8:$B$107,MATCH($B79,METAS!$A$8:$A$107,0))))</f>
        <v/>
      </c>
      <c r="D79" s="11"/>
      <c r="E79" s="13"/>
      <c r="F79" s="15" t="str">
        <f t="shared" si="1"/>
        <v/>
      </c>
      <c r="G79" s="11"/>
    </row>
    <row r="80" spans="1:7">
      <c r="A80" s="10"/>
      <c r="B80" s="3"/>
      <c r="C80" s="18" t="str">
        <f>IF($B80="","",IF(COUNTIF(METAS!$A$8:$A$107,$B80)=0,"ID não encontrado",INDEX(METAS!$B$8:$B$107,MATCH($B80,METAS!$A$8:$A$107,0))))</f>
        <v/>
      </c>
      <c r="D80" s="11"/>
      <c r="E80" s="13"/>
      <c r="F80" s="15" t="str">
        <f t="shared" si="1"/>
        <v/>
      </c>
      <c r="G80" s="11"/>
    </row>
    <row r="81" spans="1:7">
      <c r="A81" s="10"/>
      <c r="B81" s="3"/>
      <c r="C81" s="18" t="str">
        <f>IF($B81="","",IF(COUNTIF(METAS!$A$8:$A$107,$B81)=0,"ID não encontrado",INDEX(METAS!$B$8:$B$107,MATCH($B81,METAS!$A$8:$A$107,0))))</f>
        <v/>
      </c>
      <c r="D81" s="11"/>
      <c r="E81" s="13"/>
      <c r="F81" s="15" t="str">
        <f t="shared" si="1"/>
        <v/>
      </c>
      <c r="G81" s="11"/>
    </row>
    <row r="82" spans="1:7">
      <c r="A82" s="10"/>
      <c r="B82" s="3"/>
      <c r="C82" s="18" t="str">
        <f>IF($B82="","",IF(COUNTIF(METAS!$A$8:$A$107,$B82)=0,"ID não encontrado",INDEX(METAS!$B$8:$B$107,MATCH($B82,METAS!$A$8:$A$107,0))))</f>
        <v/>
      </c>
      <c r="D82" s="11"/>
      <c r="E82" s="13"/>
      <c r="F82" s="15" t="str">
        <f t="shared" si="1"/>
        <v/>
      </c>
      <c r="G82" s="11"/>
    </row>
    <row r="83" spans="1:7">
      <c r="A83" s="10"/>
      <c r="B83" s="3"/>
      <c r="C83" s="18" t="str">
        <f>IF($B83="","",IF(COUNTIF(METAS!$A$8:$A$107,$B83)=0,"ID não encontrado",INDEX(METAS!$B$8:$B$107,MATCH($B83,METAS!$A$8:$A$107,0))))</f>
        <v/>
      </c>
      <c r="D83" s="11"/>
      <c r="E83" s="13"/>
      <c r="F83" s="15" t="str">
        <f t="shared" si="1"/>
        <v/>
      </c>
      <c r="G83" s="11"/>
    </row>
    <row r="84" spans="1:7">
      <c r="A84" s="10"/>
      <c r="B84" s="3"/>
      <c r="C84" s="18" t="str">
        <f>IF($B84="","",IF(COUNTIF(METAS!$A$8:$A$107,$B84)=0,"ID não encontrado",INDEX(METAS!$B$8:$B$107,MATCH($B84,METAS!$A$8:$A$107,0))))</f>
        <v/>
      </c>
      <c r="D84" s="11"/>
      <c r="E84" s="13"/>
      <c r="F84" s="15" t="str">
        <f t="shared" si="1"/>
        <v/>
      </c>
      <c r="G84" s="11"/>
    </row>
    <row r="85" spans="1:7">
      <c r="A85" s="10"/>
      <c r="B85" s="3"/>
      <c r="C85" s="18" t="str">
        <f>IF($B85="","",IF(COUNTIF(METAS!$A$8:$A$107,$B85)=0,"ID não encontrado",INDEX(METAS!$B$8:$B$107,MATCH($B85,METAS!$A$8:$A$107,0))))</f>
        <v/>
      </c>
      <c r="D85" s="11"/>
      <c r="E85" s="13"/>
      <c r="F85" s="15" t="str">
        <f t="shared" si="1"/>
        <v/>
      </c>
      <c r="G85" s="11"/>
    </row>
    <row r="86" spans="1:7">
      <c r="A86" s="10"/>
      <c r="B86" s="3"/>
      <c r="C86" s="18" t="str">
        <f>IF($B86="","",IF(COUNTIF(METAS!$A$8:$A$107,$B86)=0,"ID não encontrado",INDEX(METAS!$B$8:$B$107,MATCH($B86,METAS!$A$8:$A$107,0))))</f>
        <v/>
      </c>
      <c r="D86" s="11"/>
      <c r="E86" s="13"/>
      <c r="F86" s="15" t="str">
        <f t="shared" si="1"/>
        <v/>
      </c>
      <c r="G86" s="11"/>
    </row>
    <row r="87" spans="1:7">
      <c r="A87" s="10"/>
      <c r="B87" s="3"/>
      <c r="C87" s="18" t="str">
        <f>IF($B87="","",IF(COUNTIF(METAS!$A$8:$A$107,$B87)=0,"ID não encontrado",INDEX(METAS!$B$8:$B$107,MATCH($B87,METAS!$A$8:$A$107,0))))</f>
        <v/>
      </c>
      <c r="D87" s="11"/>
      <c r="E87" s="13"/>
      <c r="F87" s="15" t="str">
        <f t="shared" si="1"/>
        <v/>
      </c>
      <c r="G87" s="11"/>
    </row>
    <row r="88" spans="1:7">
      <c r="A88" s="10"/>
      <c r="B88" s="3"/>
      <c r="C88" s="18" t="str">
        <f>IF($B88="","",IF(COUNTIF(METAS!$A$8:$A$107,$B88)=0,"ID não encontrado",INDEX(METAS!$B$8:$B$107,MATCH($B88,METAS!$A$8:$A$107,0))))</f>
        <v/>
      </c>
      <c r="D88" s="11"/>
      <c r="E88" s="13"/>
      <c r="F88" s="15" t="str">
        <f t="shared" si="1"/>
        <v/>
      </c>
      <c r="G88" s="11"/>
    </row>
    <row r="89" spans="1:7">
      <c r="A89" s="10"/>
      <c r="B89" s="3"/>
      <c r="C89" s="18" t="str">
        <f>IF($B89="","",IF(COUNTIF(METAS!$A$8:$A$107,$B89)=0,"ID não encontrado",INDEX(METAS!$B$8:$B$107,MATCH($B89,METAS!$A$8:$A$107,0))))</f>
        <v/>
      </c>
      <c r="D89" s="11"/>
      <c r="E89" s="13"/>
      <c r="F89" s="15" t="str">
        <f t="shared" si="1"/>
        <v/>
      </c>
      <c r="G89" s="11"/>
    </row>
    <row r="90" spans="1:7">
      <c r="A90" s="10"/>
      <c r="B90" s="3"/>
      <c r="C90" s="18" t="str">
        <f>IF($B90="","",IF(COUNTIF(METAS!$A$8:$A$107,$B90)=0,"ID não encontrado",INDEX(METAS!$B$8:$B$107,MATCH($B90,METAS!$A$8:$A$107,0))))</f>
        <v/>
      </c>
      <c r="D90" s="11"/>
      <c r="E90" s="13"/>
      <c r="F90" s="15" t="str">
        <f t="shared" si="1"/>
        <v/>
      </c>
      <c r="G90" s="11"/>
    </row>
    <row r="91" spans="1:7">
      <c r="A91" s="10"/>
      <c r="B91" s="3"/>
      <c r="C91" s="18" t="str">
        <f>IF($B91="","",IF(COUNTIF(METAS!$A$8:$A$107,$B91)=0,"ID não encontrado",INDEX(METAS!$B$8:$B$107,MATCH($B91,METAS!$A$8:$A$107,0))))</f>
        <v/>
      </c>
      <c r="D91" s="11"/>
      <c r="E91" s="13"/>
      <c r="F91" s="15" t="str">
        <f t="shared" si="1"/>
        <v/>
      </c>
      <c r="G91" s="11"/>
    </row>
    <row r="92" spans="1:7">
      <c r="A92" s="10"/>
      <c r="B92" s="3"/>
      <c r="C92" s="18" t="str">
        <f>IF($B92="","",IF(COUNTIF(METAS!$A$8:$A$107,$B92)=0,"ID não encontrado",INDEX(METAS!$B$8:$B$107,MATCH($B92,METAS!$A$8:$A$107,0))))</f>
        <v/>
      </c>
      <c r="D92" s="11"/>
      <c r="E92" s="13"/>
      <c r="F92" s="15" t="str">
        <f t="shared" si="1"/>
        <v/>
      </c>
      <c r="G92" s="11"/>
    </row>
    <row r="93" spans="1:7">
      <c r="A93" s="10"/>
      <c r="B93" s="3"/>
      <c r="C93" s="18" t="str">
        <f>IF($B93="","",IF(COUNTIF(METAS!$A$8:$A$107,$B93)=0,"ID não encontrado",INDEX(METAS!$B$8:$B$107,MATCH($B93,METAS!$A$8:$A$107,0))))</f>
        <v/>
      </c>
      <c r="D93" s="11"/>
      <c r="E93" s="13"/>
      <c r="F93" s="15" t="str">
        <f t="shared" si="1"/>
        <v/>
      </c>
      <c r="G93" s="11"/>
    </row>
    <row r="94" spans="1:7">
      <c r="A94" s="10"/>
      <c r="B94" s="3"/>
      <c r="C94" s="18" t="str">
        <f>IF($B94="","",IF(COUNTIF(METAS!$A$8:$A$107,$B94)=0,"ID não encontrado",INDEX(METAS!$B$8:$B$107,MATCH($B94,METAS!$A$8:$A$107,0))))</f>
        <v/>
      </c>
      <c r="D94" s="11"/>
      <c r="E94" s="13"/>
      <c r="F94" s="15" t="str">
        <f t="shared" si="1"/>
        <v/>
      </c>
      <c r="G94" s="11"/>
    </row>
    <row r="95" spans="1:7">
      <c r="A95" s="10"/>
      <c r="B95" s="3"/>
      <c r="C95" s="18" t="str">
        <f>IF($B95="","",IF(COUNTIF(METAS!$A$8:$A$107,$B95)=0,"ID não encontrado",INDEX(METAS!$B$8:$B$107,MATCH($B95,METAS!$A$8:$A$107,0))))</f>
        <v/>
      </c>
      <c r="D95" s="11"/>
      <c r="E95" s="13"/>
      <c r="F95" s="15" t="str">
        <f t="shared" si="1"/>
        <v/>
      </c>
      <c r="G95" s="11"/>
    </row>
    <row r="96" spans="1:7">
      <c r="A96" s="10"/>
      <c r="B96" s="3"/>
      <c r="C96" s="18" t="str">
        <f>IF($B96="","",IF(COUNTIF(METAS!$A$8:$A$107,$B96)=0,"ID não encontrado",INDEX(METAS!$B$8:$B$107,MATCH($B96,METAS!$A$8:$A$107,0))))</f>
        <v/>
      </c>
      <c r="D96" s="11"/>
      <c r="E96" s="13"/>
      <c r="F96" s="15" t="str">
        <f t="shared" si="1"/>
        <v/>
      </c>
      <c r="G96" s="11"/>
    </row>
    <row r="97" spans="1:7">
      <c r="A97" s="10"/>
      <c r="B97" s="3"/>
      <c r="C97" s="18" t="str">
        <f>IF($B97="","",IF(COUNTIF(METAS!$A$8:$A$107,$B97)=0,"ID não encontrado",INDEX(METAS!$B$8:$B$107,MATCH($B97,METAS!$A$8:$A$107,0))))</f>
        <v/>
      </c>
      <c r="D97" s="11"/>
      <c r="E97" s="13"/>
      <c r="F97" s="15" t="str">
        <f t="shared" si="1"/>
        <v/>
      </c>
      <c r="G97" s="11"/>
    </row>
    <row r="98" spans="1:7">
      <c r="A98" s="10"/>
      <c r="B98" s="3"/>
      <c r="C98" s="18" t="str">
        <f>IF($B98="","",IF(COUNTIF(METAS!$A$8:$A$107,$B98)=0,"ID não encontrado",INDEX(METAS!$B$8:$B$107,MATCH($B98,METAS!$A$8:$A$107,0))))</f>
        <v/>
      </c>
      <c r="D98" s="11"/>
      <c r="E98" s="13"/>
      <c r="F98" s="15" t="str">
        <f t="shared" si="1"/>
        <v/>
      </c>
      <c r="G98" s="11"/>
    </row>
    <row r="99" spans="1:7">
      <c r="A99" s="10"/>
      <c r="B99" s="3"/>
      <c r="C99" s="18" t="str">
        <f>IF($B99="","",IF(COUNTIF(METAS!$A$8:$A$107,$B99)=0,"ID não encontrado",INDEX(METAS!$B$8:$B$107,MATCH($B99,METAS!$A$8:$A$107,0))))</f>
        <v/>
      </c>
      <c r="D99" s="11"/>
      <c r="E99" s="13"/>
      <c r="F99" s="15" t="str">
        <f t="shared" si="1"/>
        <v/>
      </c>
      <c r="G99" s="11"/>
    </row>
    <row r="100" spans="1:7">
      <c r="A100" s="10"/>
      <c r="B100" s="3"/>
      <c r="C100" s="18" t="str">
        <f>IF($B100="","",IF(COUNTIF(METAS!$A$8:$A$107,$B100)=0,"ID não encontrado",INDEX(METAS!$B$8:$B$107,MATCH($B100,METAS!$A$8:$A$107,0))))</f>
        <v/>
      </c>
      <c r="D100" s="11"/>
      <c r="E100" s="13"/>
      <c r="F100" s="15" t="str">
        <f t="shared" si="1"/>
        <v/>
      </c>
      <c r="G100" s="11"/>
    </row>
    <row r="101" spans="1:7">
      <c r="A101" s="10"/>
      <c r="B101" s="3"/>
      <c r="C101" s="18" t="str">
        <f>IF($B101="","",IF(COUNTIF(METAS!$A$8:$A$107,$B101)=0,"ID não encontrado",INDEX(METAS!$B$8:$B$107,MATCH($B101,METAS!$A$8:$A$107,0))))</f>
        <v/>
      </c>
      <c r="D101" s="11"/>
      <c r="E101" s="13"/>
      <c r="F101" s="15" t="str">
        <f t="shared" si="1"/>
        <v/>
      </c>
      <c r="G101" s="11"/>
    </row>
    <row r="102" spans="1:7">
      <c r="A102" s="10"/>
      <c r="B102" s="3"/>
      <c r="C102" s="18" t="str">
        <f>IF($B102="","",IF(COUNTIF(METAS!$A$8:$A$107,$B102)=0,"ID não encontrado",INDEX(METAS!$B$8:$B$107,MATCH($B102,METAS!$A$8:$A$107,0))))</f>
        <v/>
      </c>
      <c r="D102" s="11"/>
      <c r="E102" s="13"/>
      <c r="F102" s="15" t="str">
        <f t="shared" si="1"/>
        <v/>
      </c>
      <c r="G102" s="11"/>
    </row>
    <row r="103" spans="1:7">
      <c r="A103" s="10"/>
      <c r="B103" s="3"/>
      <c r="C103" s="18" t="str">
        <f>IF($B103="","",IF(COUNTIF(METAS!$A$8:$A$107,$B103)=0,"ID não encontrado",INDEX(METAS!$B$8:$B$107,MATCH($B103,METAS!$A$8:$A$107,0))))</f>
        <v/>
      </c>
      <c r="D103" s="11"/>
      <c r="E103" s="13"/>
      <c r="F103" s="15" t="str">
        <f t="shared" si="1"/>
        <v/>
      </c>
      <c r="G103" s="11"/>
    </row>
    <row r="104" spans="1:7">
      <c r="A104" s="10"/>
      <c r="B104" s="3"/>
      <c r="C104" s="18" t="str">
        <f>IF($B104="","",IF(COUNTIF(METAS!$A$8:$A$107,$B104)=0,"ID não encontrado",INDEX(METAS!$B$8:$B$107,MATCH($B104,METAS!$A$8:$A$107,0))))</f>
        <v/>
      </c>
      <c r="D104" s="11"/>
      <c r="E104" s="13"/>
      <c r="F104" s="15" t="str">
        <f t="shared" si="1"/>
        <v/>
      </c>
      <c r="G104" s="11"/>
    </row>
    <row r="105" spans="1:7">
      <c r="A105" s="10"/>
      <c r="B105" s="3"/>
      <c r="C105" s="18" t="str">
        <f>IF($B105="","",IF(COUNTIF(METAS!$A$8:$A$107,$B105)=0,"ID não encontrado",INDEX(METAS!$B$8:$B$107,MATCH($B105,METAS!$A$8:$A$107,0))))</f>
        <v/>
      </c>
      <c r="D105" s="11"/>
      <c r="E105" s="13"/>
      <c r="F105" s="15" t="str">
        <f t="shared" si="1"/>
        <v/>
      </c>
      <c r="G105" s="11"/>
    </row>
    <row r="106" spans="1:7">
      <c r="A106" s="10"/>
      <c r="B106" s="3"/>
      <c r="C106" s="18" t="str">
        <f>IF($B106="","",IF(COUNTIF(METAS!$A$8:$A$107,$B106)=0,"ID não encontrado",INDEX(METAS!$B$8:$B$107,MATCH($B106,METAS!$A$8:$A$107,0))))</f>
        <v/>
      </c>
      <c r="D106" s="11"/>
      <c r="E106" s="13"/>
      <c r="F106" s="15" t="str">
        <f t="shared" si="1"/>
        <v/>
      </c>
      <c r="G106" s="11"/>
    </row>
    <row r="107" spans="1:7">
      <c r="A107" s="10"/>
      <c r="B107" s="3"/>
      <c r="C107" s="18" t="str">
        <f>IF($B107="","",IF(COUNTIF(METAS!$A$8:$A$107,$B107)=0,"ID não encontrado",INDEX(METAS!$B$8:$B$107,MATCH($B107,METAS!$A$8:$A$107,0))))</f>
        <v/>
      </c>
      <c r="D107" s="11"/>
      <c r="E107" s="13"/>
      <c r="F107" s="15" t="str">
        <f t="shared" si="1"/>
        <v/>
      </c>
      <c r="G107" s="11"/>
    </row>
    <row r="108" spans="1:7">
      <c r="A108" s="10"/>
      <c r="B108" s="3"/>
      <c r="C108" s="18" t="str">
        <f>IF($B108="","",IF(COUNTIF(METAS!$A$8:$A$107,$B108)=0,"ID não encontrado",INDEX(METAS!$B$8:$B$107,MATCH($B108,METAS!$A$8:$A$107,0))))</f>
        <v/>
      </c>
      <c r="D108" s="11"/>
      <c r="E108" s="13"/>
      <c r="F108" s="15" t="str">
        <f t="shared" si="1"/>
        <v/>
      </c>
      <c r="G108" s="11"/>
    </row>
    <row r="109" spans="1:7">
      <c r="A109" s="10"/>
      <c r="B109" s="3"/>
      <c r="C109" s="18" t="str">
        <f>IF($B109="","",IF(COUNTIF(METAS!$A$8:$A$107,$B109)=0,"ID não encontrado",INDEX(METAS!$B$8:$B$107,MATCH($B109,METAS!$A$8:$A$107,0))))</f>
        <v/>
      </c>
      <c r="D109" s="11"/>
      <c r="E109" s="13"/>
      <c r="F109" s="15" t="str">
        <f t="shared" si="1"/>
        <v/>
      </c>
      <c r="G109" s="11"/>
    </row>
    <row r="110" spans="1:7">
      <c r="A110" s="10"/>
      <c r="B110" s="3"/>
      <c r="C110" s="18" t="str">
        <f>IF($B110="","",IF(COUNTIF(METAS!$A$8:$A$107,$B110)=0,"ID não encontrado",INDEX(METAS!$B$8:$B$107,MATCH($B110,METAS!$A$8:$A$107,0))))</f>
        <v/>
      </c>
      <c r="D110" s="11"/>
      <c r="E110" s="13"/>
      <c r="F110" s="15" t="str">
        <f t="shared" si="1"/>
        <v/>
      </c>
      <c r="G110" s="11"/>
    </row>
    <row r="111" spans="1:7">
      <c r="A111" s="10"/>
      <c r="B111" s="3"/>
      <c r="C111" s="18" t="str">
        <f>IF($B111="","",IF(COUNTIF(METAS!$A$8:$A$107,$B111)=0,"ID não encontrado",INDEX(METAS!$B$8:$B$107,MATCH($B111,METAS!$A$8:$A$107,0))))</f>
        <v/>
      </c>
      <c r="D111" s="11"/>
      <c r="E111" s="13"/>
      <c r="F111" s="15" t="str">
        <f t="shared" si="1"/>
        <v/>
      </c>
      <c r="G111" s="11"/>
    </row>
    <row r="112" spans="1:7">
      <c r="A112" s="10"/>
      <c r="B112" s="3"/>
      <c r="C112" s="18" t="str">
        <f>IF($B112="","",IF(COUNTIF(METAS!$A$8:$A$107,$B112)=0,"ID não encontrado",INDEX(METAS!$B$8:$B$107,MATCH($B112,METAS!$A$8:$A$107,0))))</f>
        <v/>
      </c>
      <c r="D112" s="11"/>
      <c r="E112" s="13"/>
      <c r="F112" s="15" t="str">
        <f t="shared" si="1"/>
        <v/>
      </c>
      <c r="G112" s="11"/>
    </row>
    <row r="113" spans="1:7">
      <c r="A113" s="10"/>
      <c r="B113" s="3"/>
      <c r="C113" s="18" t="str">
        <f>IF($B113="","",IF(COUNTIF(METAS!$A$8:$A$107,$B113)=0,"ID não encontrado",INDEX(METAS!$B$8:$B$107,MATCH($B113,METAS!$A$8:$A$107,0))))</f>
        <v/>
      </c>
      <c r="D113" s="11"/>
      <c r="E113" s="13"/>
      <c r="F113" s="15" t="str">
        <f t="shared" si="1"/>
        <v/>
      </c>
      <c r="G113" s="11"/>
    </row>
    <row r="114" spans="1:7">
      <c r="A114" s="10"/>
      <c r="B114" s="3"/>
      <c r="C114" s="18" t="str">
        <f>IF($B114="","",IF(COUNTIF(METAS!$A$8:$A$107,$B114)=0,"ID não encontrado",INDEX(METAS!$B$8:$B$107,MATCH($B114,METAS!$A$8:$A$107,0))))</f>
        <v/>
      </c>
      <c r="D114" s="11"/>
      <c r="E114" s="13"/>
      <c r="F114" s="15" t="str">
        <f t="shared" si="1"/>
        <v/>
      </c>
      <c r="G114" s="11"/>
    </row>
    <row r="115" spans="1:7">
      <c r="A115" s="10"/>
      <c r="B115" s="3"/>
      <c r="C115" s="18" t="str">
        <f>IF($B115="","",IF(COUNTIF(METAS!$A$8:$A$107,$B115)=0,"ID não encontrado",INDEX(METAS!$B$8:$B$107,MATCH($B115,METAS!$A$8:$A$107,0))))</f>
        <v/>
      </c>
      <c r="D115" s="11"/>
      <c r="E115" s="13"/>
      <c r="F115" s="15" t="str">
        <f t="shared" si="1"/>
        <v/>
      </c>
      <c r="G115" s="11"/>
    </row>
    <row r="116" spans="1:7">
      <c r="A116" s="10"/>
      <c r="B116" s="3"/>
      <c r="C116" s="18" t="str">
        <f>IF($B116="","",IF(COUNTIF(METAS!$A$8:$A$107,$B116)=0,"ID não encontrado",INDEX(METAS!$B$8:$B$107,MATCH($B116,METAS!$A$8:$A$107,0))))</f>
        <v/>
      </c>
      <c r="D116" s="11"/>
      <c r="E116" s="13"/>
      <c r="F116" s="15" t="str">
        <f t="shared" si="1"/>
        <v/>
      </c>
      <c r="G116" s="11"/>
    </row>
    <row r="117" spans="1:7">
      <c r="A117" s="10"/>
      <c r="B117" s="3"/>
      <c r="C117" s="18" t="str">
        <f>IF($B117="","",IF(COUNTIF(METAS!$A$8:$A$107,$B117)=0,"ID não encontrado",INDEX(METAS!$B$8:$B$107,MATCH($B117,METAS!$A$8:$A$107,0))))</f>
        <v/>
      </c>
      <c r="D117" s="11"/>
      <c r="E117" s="13"/>
      <c r="F117" s="15" t="str">
        <f t="shared" si="1"/>
        <v/>
      </c>
      <c r="G117" s="11"/>
    </row>
    <row r="118" spans="1:7">
      <c r="A118" s="10"/>
      <c r="B118" s="3"/>
      <c r="C118" s="18" t="str">
        <f>IF($B118="","",IF(COUNTIF(METAS!$A$8:$A$107,$B118)=0,"ID não encontrado",INDEX(METAS!$B$8:$B$107,MATCH($B118,METAS!$A$8:$A$107,0))))</f>
        <v/>
      </c>
      <c r="D118" s="11"/>
      <c r="E118" s="13"/>
      <c r="F118" s="15" t="str">
        <f t="shared" si="1"/>
        <v/>
      </c>
      <c r="G118" s="11"/>
    </row>
    <row r="119" spans="1:7">
      <c r="A119" s="10"/>
      <c r="B119" s="3"/>
      <c r="C119" s="18" t="str">
        <f>IF($B119="","",IF(COUNTIF(METAS!$A$8:$A$107,$B119)=0,"ID não encontrado",INDEX(METAS!$B$8:$B$107,MATCH($B119,METAS!$A$8:$A$107,0))))</f>
        <v/>
      </c>
      <c r="D119" s="11"/>
      <c r="E119" s="13"/>
      <c r="F119" s="15" t="str">
        <f t="shared" si="1"/>
        <v/>
      </c>
      <c r="G119" s="11"/>
    </row>
    <row r="120" spans="1:7">
      <c r="A120" s="10"/>
      <c r="B120" s="3"/>
      <c r="C120" s="18" t="str">
        <f>IF($B120="","",IF(COUNTIF(METAS!$A$8:$A$107,$B120)=0,"ID não encontrado",INDEX(METAS!$B$8:$B$107,MATCH($B120,METAS!$A$8:$A$107,0))))</f>
        <v/>
      </c>
      <c r="D120" s="11"/>
      <c r="E120" s="13"/>
      <c r="F120" s="15" t="str">
        <f t="shared" si="1"/>
        <v/>
      </c>
      <c r="G120" s="11"/>
    </row>
    <row r="121" spans="1:7">
      <c r="A121" s="10"/>
      <c r="B121" s="3"/>
      <c r="C121" s="18" t="str">
        <f>IF($B121="","",IF(COUNTIF(METAS!$A$8:$A$107,$B121)=0,"ID não encontrado",INDEX(METAS!$B$8:$B$107,MATCH($B121,METAS!$A$8:$A$107,0))))</f>
        <v/>
      </c>
      <c r="D121" s="11"/>
      <c r="E121" s="13"/>
      <c r="F121" s="15" t="str">
        <f t="shared" si="1"/>
        <v/>
      </c>
      <c r="G121" s="11"/>
    </row>
    <row r="122" spans="1:7">
      <c r="A122" s="10"/>
      <c r="B122" s="3"/>
      <c r="C122" s="18" t="str">
        <f>IF($B122="","",IF(COUNTIF(METAS!$A$8:$A$107,$B122)=0,"ID não encontrado",INDEX(METAS!$B$8:$B$107,MATCH($B122,METAS!$A$8:$A$107,0))))</f>
        <v/>
      </c>
      <c r="D122" s="11"/>
      <c r="E122" s="13"/>
      <c r="F122" s="15" t="str">
        <f t="shared" si="1"/>
        <v/>
      </c>
      <c r="G122" s="11"/>
    </row>
    <row r="123" spans="1:7">
      <c r="A123" s="10"/>
      <c r="B123" s="3"/>
      <c r="C123" s="18" t="str">
        <f>IF($B123="","",IF(COUNTIF(METAS!$A$8:$A$107,$B123)=0,"ID não encontrado",INDEX(METAS!$B$8:$B$107,MATCH($B123,METAS!$A$8:$A$107,0))))</f>
        <v/>
      </c>
      <c r="D123" s="11"/>
      <c r="E123" s="13"/>
      <c r="F123" s="15" t="str">
        <f t="shared" si="1"/>
        <v/>
      </c>
      <c r="G123" s="11"/>
    </row>
    <row r="124" spans="1:7">
      <c r="A124" s="10"/>
      <c r="B124" s="3"/>
      <c r="C124" s="18" t="str">
        <f>IF($B124="","",IF(COUNTIF(METAS!$A$8:$A$107,$B124)=0,"ID não encontrado",INDEX(METAS!$B$8:$B$107,MATCH($B124,METAS!$A$8:$A$107,0))))</f>
        <v/>
      </c>
      <c r="D124" s="11"/>
      <c r="E124" s="13"/>
      <c r="F124" s="15" t="str">
        <f t="shared" si="1"/>
        <v/>
      </c>
      <c r="G124" s="11"/>
    </row>
    <row r="125" spans="1:7">
      <c r="A125" s="10"/>
      <c r="B125" s="3"/>
      <c r="C125" s="18" t="str">
        <f>IF($B125="","",IF(COUNTIF(METAS!$A$8:$A$107,$B125)=0,"ID não encontrado",INDEX(METAS!$B$8:$B$107,MATCH($B125,METAS!$A$8:$A$107,0))))</f>
        <v/>
      </c>
      <c r="D125" s="11"/>
      <c r="E125" s="13"/>
      <c r="F125" s="15" t="str">
        <f t="shared" si="1"/>
        <v/>
      </c>
      <c r="G125" s="11"/>
    </row>
    <row r="126" spans="1:7">
      <c r="A126" s="10"/>
      <c r="B126" s="3"/>
      <c r="C126" s="18" t="str">
        <f>IF($B126="","",IF(COUNTIF(METAS!$A$8:$A$107,$B126)=0,"ID não encontrado",INDEX(METAS!$B$8:$B$107,MATCH($B126,METAS!$A$8:$A$107,0))))</f>
        <v/>
      </c>
      <c r="D126" s="11"/>
      <c r="E126" s="13"/>
      <c r="F126" s="15" t="str">
        <f t="shared" si="1"/>
        <v/>
      </c>
      <c r="G126" s="11"/>
    </row>
    <row r="127" spans="1:7">
      <c r="A127" s="10"/>
      <c r="B127" s="3"/>
      <c r="C127" s="18" t="str">
        <f>IF($B127="","",IF(COUNTIF(METAS!$A$8:$A$107,$B127)=0,"ID não encontrado",INDEX(METAS!$B$8:$B$107,MATCH($B127,METAS!$A$8:$A$107,0))))</f>
        <v/>
      </c>
      <c r="D127" s="11"/>
      <c r="E127" s="13"/>
      <c r="F127" s="15" t="str">
        <f t="shared" si="1"/>
        <v/>
      </c>
      <c r="G127" s="11"/>
    </row>
    <row r="128" spans="1:7">
      <c r="A128" s="10"/>
      <c r="B128" s="3"/>
      <c r="C128" s="18" t="str">
        <f>IF($B128="","",IF(COUNTIF(METAS!$A$8:$A$107,$B128)=0,"ID não encontrado",INDEX(METAS!$B$8:$B$107,MATCH($B128,METAS!$A$8:$A$107,0))))</f>
        <v/>
      </c>
      <c r="D128" s="11"/>
      <c r="E128" s="13"/>
      <c r="F128" s="15" t="str">
        <f t="shared" si="1"/>
        <v/>
      </c>
      <c r="G128" s="11"/>
    </row>
    <row r="129" spans="1:7">
      <c r="A129" s="10"/>
      <c r="B129" s="3"/>
      <c r="C129" s="18" t="str">
        <f>IF($B129="","",IF(COUNTIF(METAS!$A$8:$A$107,$B129)=0,"ID não encontrado",INDEX(METAS!$B$8:$B$107,MATCH($B129,METAS!$A$8:$A$107,0))))</f>
        <v/>
      </c>
      <c r="D129" s="11"/>
      <c r="E129" s="13"/>
      <c r="F129" s="15" t="str">
        <f t="shared" si="1"/>
        <v/>
      </c>
      <c r="G129" s="11"/>
    </row>
    <row r="130" spans="1:7">
      <c r="A130" s="10"/>
      <c r="B130" s="3"/>
      <c r="C130" s="18" t="str">
        <f>IF($B130="","",IF(COUNTIF(METAS!$A$8:$A$107,$B130)=0,"ID não encontrado",INDEX(METAS!$B$8:$B$107,MATCH($B130,METAS!$A$8:$A$107,0))))</f>
        <v/>
      </c>
      <c r="D130" s="11"/>
      <c r="E130" s="13"/>
      <c r="F130" s="15" t="str">
        <f t="shared" si="1"/>
        <v/>
      </c>
      <c r="G130" s="11"/>
    </row>
    <row r="131" spans="1:7">
      <c r="A131" s="10"/>
      <c r="B131" s="3"/>
      <c r="C131" s="18" t="str">
        <f>IF($B131="","",IF(COUNTIF(METAS!$A$8:$A$107,$B131)=0,"ID não encontrado",INDEX(METAS!$B$8:$B$107,MATCH($B131,METAS!$A$8:$A$107,0))))</f>
        <v/>
      </c>
      <c r="D131" s="11"/>
      <c r="E131" s="13"/>
      <c r="F131" s="15" t="str">
        <f t="shared" si="1"/>
        <v/>
      </c>
      <c r="G131" s="11"/>
    </row>
    <row r="132" spans="1:7">
      <c r="A132" s="10"/>
      <c r="B132" s="3"/>
      <c r="C132" s="18" t="str">
        <f>IF($B132="","",IF(COUNTIF(METAS!$A$8:$A$107,$B132)=0,"ID não encontrado",INDEX(METAS!$B$8:$B$107,MATCH($B132,METAS!$A$8:$A$107,0))))</f>
        <v/>
      </c>
      <c r="D132" s="11"/>
      <c r="E132" s="13"/>
      <c r="F132" s="15" t="str">
        <f t="shared" si="1"/>
        <v/>
      </c>
      <c r="G132" s="11"/>
    </row>
    <row r="133" spans="1:7">
      <c r="A133" s="10"/>
      <c r="B133" s="3"/>
      <c r="C133" s="18" t="str">
        <f>IF($B133="","",IF(COUNTIF(METAS!$A$8:$A$107,$B133)=0,"ID não encontrado",INDEX(METAS!$B$8:$B$107,MATCH($B133,METAS!$A$8:$A$107,0))))</f>
        <v/>
      </c>
      <c r="D133" s="11"/>
      <c r="E133" s="13"/>
      <c r="F133" s="15" t="str">
        <f t="shared" si="1"/>
        <v/>
      </c>
      <c r="G133" s="11"/>
    </row>
    <row r="134" spans="1:7">
      <c r="A134" s="10"/>
      <c r="B134" s="3"/>
      <c r="C134" s="18" t="str">
        <f>IF($B134="","",IF(COUNTIF(METAS!$A$8:$A$107,$B134)=0,"ID não encontrado",INDEX(METAS!$B$8:$B$107,MATCH($B134,METAS!$A$8:$A$107,0))))</f>
        <v/>
      </c>
      <c r="D134" s="11"/>
      <c r="E134" s="13"/>
      <c r="F134" s="15" t="str">
        <f t="shared" si="1"/>
        <v/>
      </c>
      <c r="G134" s="11"/>
    </row>
    <row r="135" spans="1:7">
      <c r="A135" s="10"/>
      <c r="B135" s="3"/>
      <c r="C135" s="18" t="str">
        <f>IF($B135="","",IF(COUNTIF(METAS!$A$8:$A$107,$B135)=0,"ID não encontrado",INDEX(METAS!$B$8:$B$107,MATCH($B135,METAS!$A$8:$A$107,0))))</f>
        <v/>
      </c>
      <c r="D135" s="11"/>
      <c r="E135" s="13"/>
      <c r="F135" s="15" t="str">
        <f t="shared" si="1"/>
        <v/>
      </c>
      <c r="G135" s="11"/>
    </row>
    <row r="136" spans="1:7">
      <c r="A136" s="10"/>
      <c r="B136" s="3"/>
      <c r="C136" s="18" t="str">
        <f>IF($B136="","",IF(COUNTIF(METAS!$A$8:$A$107,$B136)=0,"ID não encontrado",INDEX(METAS!$B$8:$B$107,MATCH($B136,METAS!$A$8:$A$107,0))))</f>
        <v/>
      </c>
      <c r="D136" s="11"/>
      <c r="E136" s="13"/>
      <c r="F136" s="15" t="str">
        <f t="shared" ref="F136:F199" si="2">IF($D136="","",IF($D136="Resgate",-ABS($E136),ABS($E136)))</f>
        <v/>
      </c>
      <c r="G136" s="11"/>
    </row>
    <row r="137" spans="1:7">
      <c r="A137" s="10"/>
      <c r="B137" s="3"/>
      <c r="C137" s="18" t="str">
        <f>IF($B137="","",IF(COUNTIF(METAS!$A$8:$A$107,$B137)=0,"ID não encontrado",INDEX(METAS!$B$8:$B$107,MATCH($B137,METAS!$A$8:$A$107,0))))</f>
        <v/>
      </c>
      <c r="D137" s="11"/>
      <c r="E137" s="13"/>
      <c r="F137" s="15" t="str">
        <f t="shared" si="2"/>
        <v/>
      </c>
      <c r="G137" s="11"/>
    </row>
    <row r="138" spans="1:7">
      <c r="A138" s="10"/>
      <c r="B138" s="3"/>
      <c r="C138" s="18" t="str">
        <f>IF($B138="","",IF(COUNTIF(METAS!$A$8:$A$107,$B138)=0,"ID não encontrado",INDEX(METAS!$B$8:$B$107,MATCH($B138,METAS!$A$8:$A$107,0))))</f>
        <v/>
      </c>
      <c r="D138" s="11"/>
      <c r="E138" s="13"/>
      <c r="F138" s="15" t="str">
        <f t="shared" si="2"/>
        <v/>
      </c>
      <c r="G138" s="11"/>
    </row>
    <row r="139" spans="1:7">
      <c r="A139" s="10"/>
      <c r="B139" s="3"/>
      <c r="C139" s="18" t="str">
        <f>IF($B139="","",IF(COUNTIF(METAS!$A$8:$A$107,$B139)=0,"ID não encontrado",INDEX(METAS!$B$8:$B$107,MATCH($B139,METAS!$A$8:$A$107,0))))</f>
        <v/>
      </c>
      <c r="D139" s="11"/>
      <c r="E139" s="13"/>
      <c r="F139" s="15" t="str">
        <f t="shared" si="2"/>
        <v/>
      </c>
      <c r="G139" s="11"/>
    </row>
    <row r="140" spans="1:7">
      <c r="A140" s="10"/>
      <c r="B140" s="3"/>
      <c r="C140" s="18" t="str">
        <f>IF($B140="","",IF(COUNTIF(METAS!$A$8:$A$107,$B140)=0,"ID não encontrado",INDEX(METAS!$B$8:$B$107,MATCH($B140,METAS!$A$8:$A$107,0))))</f>
        <v/>
      </c>
      <c r="D140" s="11"/>
      <c r="E140" s="13"/>
      <c r="F140" s="15" t="str">
        <f t="shared" si="2"/>
        <v/>
      </c>
      <c r="G140" s="11"/>
    </row>
    <row r="141" spans="1:7">
      <c r="A141" s="10"/>
      <c r="B141" s="3"/>
      <c r="C141" s="18" t="str">
        <f>IF($B141="","",IF(COUNTIF(METAS!$A$8:$A$107,$B141)=0,"ID não encontrado",INDEX(METAS!$B$8:$B$107,MATCH($B141,METAS!$A$8:$A$107,0))))</f>
        <v/>
      </c>
      <c r="D141" s="11"/>
      <c r="E141" s="13"/>
      <c r="F141" s="15" t="str">
        <f t="shared" si="2"/>
        <v/>
      </c>
      <c r="G141" s="11"/>
    </row>
    <row r="142" spans="1:7">
      <c r="A142" s="10"/>
      <c r="B142" s="3"/>
      <c r="C142" s="18" t="str">
        <f>IF($B142="","",IF(COUNTIF(METAS!$A$8:$A$107,$B142)=0,"ID não encontrado",INDEX(METAS!$B$8:$B$107,MATCH($B142,METAS!$A$8:$A$107,0))))</f>
        <v/>
      </c>
      <c r="D142" s="11"/>
      <c r="E142" s="13"/>
      <c r="F142" s="15" t="str">
        <f t="shared" si="2"/>
        <v/>
      </c>
      <c r="G142" s="11"/>
    </row>
    <row r="143" spans="1:7">
      <c r="A143" s="10"/>
      <c r="B143" s="3"/>
      <c r="C143" s="18" t="str">
        <f>IF($B143="","",IF(COUNTIF(METAS!$A$8:$A$107,$B143)=0,"ID não encontrado",INDEX(METAS!$B$8:$B$107,MATCH($B143,METAS!$A$8:$A$107,0))))</f>
        <v/>
      </c>
      <c r="D143" s="11"/>
      <c r="E143" s="13"/>
      <c r="F143" s="15" t="str">
        <f t="shared" si="2"/>
        <v/>
      </c>
      <c r="G143" s="11"/>
    </row>
    <row r="144" spans="1:7">
      <c r="A144" s="10"/>
      <c r="B144" s="3"/>
      <c r="C144" s="18" t="str">
        <f>IF($B144="","",IF(COUNTIF(METAS!$A$8:$A$107,$B144)=0,"ID não encontrado",INDEX(METAS!$B$8:$B$107,MATCH($B144,METAS!$A$8:$A$107,0))))</f>
        <v/>
      </c>
      <c r="D144" s="11"/>
      <c r="E144" s="13"/>
      <c r="F144" s="15" t="str">
        <f t="shared" si="2"/>
        <v/>
      </c>
      <c r="G144" s="11"/>
    </row>
    <row r="145" spans="1:7">
      <c r="A145" s="10"/>
      <c r="B145" s="3"/>
      <c r="C145" s="18" t="str">
        <f>IF($B145="","",IF(COUNTIF(METAS!$A$8:$A$107,$B145)=0,"ID não encontrado",INDEX(METAS!$B$8:$B$107,MATCH($B145,METAS!$A$8:$A$107,0))))</f>
        <v/>
      </c>
      <c r="D145" s="11"/>
      <c r="E145" s="13"/>
      <c r="F145" s="15" t="str">
        <f t="shared" si="2"/>
        <v/>
      </c>
      <c r="G145" s="11"/>
    </row>
    <row r="146" spans="1:7">
      <c r="A146" s="10"/>
      <c r="B146" s="3"/>
      <c r="C146" s="18" t="str">
        <f>IF($B146="","",IF(COUNTIF(METAS!$A$8:$A$107,$B146)=0,"ID não encontrado",INDEX(METAS!$B$8:$B$107,MATCH($B146,METAS!$A$8:$A$107,0))))</f>
        <v/>
      </c>
      <c r="D146" s="11"/>
      <c r="E146" s="13"/>
      <c r="F146" s="15" t="str">
        <f t="shared" si="2"/>
        <v/>
      </c>
      <c r="G146" s="11"/>
    </row>
    <row r="147" spans="1:7">
      <c r="A147" s="10"/>
      <c r="B147" s="3"/>
      <c r="C147" s="18" t="str">
        <f>IF($B147="","",IF(COUNTIF(METAS!$A$8:$A$107,$B147)=0,"ID não encontrado",INDEX(METAS!$B$8:$B$107,MATCH($B147,METAS!$A$8:$A$107,0))))</f>
        <v/>
      </c>
      <c r="D147" s="11"/>
      <c r="E147" s="13"/>
      <c r="F147" s="15" t="str">
        <f t="shared" si="2"/>
        <v/>
      </c>
      <c r="G147" s="11"/>
    </row>
    <row r="148" spans="1:7">
      <c r="A148" s="10"/>
      <c r="B148" s="3"/>
      <c r="C148" s="18" t="str">
        <f>IF($B148="","",IF(COUNTIF(METAS!$A$8:$A$107,$B148)=0,"ID não encontrado",INDEX(METAS!$B$8:$B$107,MATCH($B148,METAS!$A$8:$A$107,0))))</f>
        <v/>
      </c>
      <c r="D148" s="11"/>
      <c r="E148" s="13"/>
      <c r="F148" s="15" t="str">
        <f t="shared" si="2"/>
        <v/>
      </c>
      <c r="G148" s="11"/>
    </row>
    <row r="149" spans="1:7">
      <c r="A149" s="10"/>
      <c r="B149" s="3"/>
      <c r="C149" s="18" t="str">
        <f>IF($B149="","",IF(COUNTIF(METAS!$A$8:$A$107,$B149)=0,"ID não encontrado",INDEX(METAS!$B$8:$B$107,MATCH($B149,METAS!$A$8:$A$107,0))))</f>
        <v/>
      </c>
      <c r="D149" s="11"/>
      <c r="E149" s="13"/>
      <c r="F149" s="15" t="str">
        <f t="shared" si="2"/>
        <v/>
      </c>
      <c r="G149" s="11"/>
    </row>
    <row r="150" spans="1:7">
      <c r="A150" s="10"/>
      <c r="B150" s="3"/>
      <c r="C150" s="18" t="str">
        <f>IF($B150="","",IF(COUNTIF(METAS!$A$8:$A$107,$B150)=0,"ID não encontrado",INDEX(METAS!$B$8:$B$107,MATCH($B150,METAS!$A$8:$A$107,0))))</f>
        <v/>
      </c>
      <c r="D150" s="11"/>
      <c r="E150" s="13"/>
      <c r="F150" s="15" t="str">
        <f t="shared" si="2"/>
        <v/>
      </c>
      <c r="G150" s="11"/>
    </row>
    <row r="151" spans="1:7">
      <c r="A151" s="10"/>
      <c r="B151" s="3"/>
      <c r="C151" s="18" t="str">
        <f>IF($B151="","",IF(COUNTIF(METAS!$A$8:$A$107,$B151)=0,"ID não encontrado",INDEX(METAS!$B$8:$B$107,MATCH($B151,METAS!$A$8:$A$107,0))))</f>
        <v/>
      </c>
      <c r="D151" s="11"/>
      <c r="E151" s="13"/>
      <c r="F151" s="15" t="str">
        <f t="shared" si="2"/>
        <v/>
      </c>
      <c r="G151" s="11"/>
    </row>
    <row r="152" spans="1:7">
      <c r="A152" s="10"/>
      <c r="B152" s="3"/>
      <c r="C152" s="18" t="str">
        <f>IF($B152="","",IF(COUNTIF(METAS!$A$8:$A$107,$B152)=0,"ID não encontrado",INDEX(METAS!$B$8:$B$107,MATCH($B152,METAS!$A$8:$A$107,0))))</f>
        <v/>
      </c>
      <c r="D152" s="11"/>
      <c r="E152" s="13"/>
      <c r="F152" s="15" t="str">
        <f t="shared" si="2"/>
        <v/>
      </c>
      <c r="G152" s="11"/>
    </row>
    <row r="153" spans="1:7">
      <c r="A153" s="10"/>
      <c r="B153" s="3"/>
      <c r="C153" s="18" t="str">
        <f>IF($B153="","",IF(COUNTIF(METAS!$A$8:$A$107,$B153)=0,"ID não encontrado",INDEX(METAS!$B$8:$B$107,MATCH($B153,METAS!$A$8:$A$107,0))))</f>
        <v/>
      </c>
      <c r="D153" s="11"/>
      <c r="E153" s="13"/>
      <c r="F153" s="15" t="str">
        <f t="shared" si="2"/>
        <v/>
      </c>
      <c r="G153" s="11"/>
    </row>
    <row r="154" spans="1:7">
      <c r="A154" s="10"/>
      <c r="B154" s="3"/>
      <c r="C154" s="18" t="str">
        <f>IF($B154="","",IF(COUNTIF(METAS!$A$8:$A$107,$B154)=0,"ID não encontrado",INDEX(METAS!$B$8:$B$107,MATCH($B154,METAS!$A$8:$A$107,0))))</f>
        <v/>
      </c>
      <c r="D154" s="11"/>
      <c r="E154" s="13"/>
      <c r="F154" s="15" t="str">
        <f t="shared" si="2"/>
        <v/>
      </c>
      <c r="G154" s="11"/>
    </row>
    <row r="155" spans="1:7">
      <c r="A155" s="10"/>
      <c r="B155" s="3"/>
      <c r="C155" s="18" t="str">
        <f>IF($B155="","",IF(COUNTIF(METAS!$A$8:$A$107,$B155)=0,"ID não encontrado",INDEX(METAS!$B$8:$B$107,MATCH($B155,METAS!$A$8:$A$107,0))))</f>
        <v/>
      </c>
      <c r="D155" s="11"/>
      <c r="E155" s="13"/>
      <c r="F155" s="15" t="str">
        <f t="shared" si="2"/>
        <v/>
      </c>
      <c r="G155" s="11"/>
    </row>
    <row r="156" spans="1:7">
      <c r="A156" s="10"/>
      <c r="B156" s="3"/>
      <c r="C156" s="18" t="str">
        <f>IF($B156="","",IF(COUNTIF(METAS!$A$8:$A$107,$B156)=0,"ID não encontrado",INDEX(METAS!$B$8:$B$107,MATCH($B156,METAS!$A$8:$A$107,0))))</f>
        <v/>
      </c>
      <c r="D156" s="11"/>
      <c r="E156" s="13"/>
      <c r="F156" s="15" t="str">
        <f t="shared" si="2"/>
        <v/>
      </c>
      <c r="G156" s="11"/>
    </row>
    <row r="157" spans="1:7">
      <c r="A157" s="10"/>
      <c r="B157" s="3"/>
      <c r="C157" s="18" t="str">
        <f>IF($B157="","",IF(COUNTIF(METAS!$A$8:$A$107,$B157)=0,"ID não encontrado",INDEX(METAS!$B$8:$B$107,MATCH($B157,METAS!$A$8:$A$107,0))))</f>
        <v/>
      </c>
      <c r="D157" s="11"/>
      <c r="E157" s="13"/>
      <c r="F157" s="15" t="str">
        <f t="shared" si="2"/>
        <v/>
      </c>
      <c r="G157" s="11"/>
    </row>
    <row r="158" spans="1:7">
      <c r="A158" s="10"/>
      <c r="B158" s="3"/>
      <c r="C158" s="18" t="str">
        <f>IF($B158="","",IF(COUNTIF(METAS!$A$8:$A$107,$B158)=0,"ID não encontrado",INDEX(METAS!$B$8:$B$107,MATCH($B158,METAS!$A$8:$A$107,0))))</f>
        <v/>
      </c>
      <c r="D158" s="11"/>
      <c r="E158" s="13"/>
      <c r="F158" s="15" t="str">
        <f t="shared" si="2"/>
        <v/>
      </c>
      <c r="G158" s="11"/>
    </row>
    <row r="159" spans="1:7">
      <c r="A159" s="10"/>
      <c r="B159" s="3"/>
      <c r="C159" s="18" t="str">
        <f>IF($B159="","",IF(COUNTIF(METAS!$A$8:$A$107,$B159)=0,"ID não encontrado",INDEX(METAS!$B$8:$B$107,MATCH($B159,METAS!$A$8:$A$107,0))))</f>
        <v/>
      </c>
      <c r="D159" s="11"/>
      <c r="E159" s="13"/>
      <c r="F159" s="15" t="str">
        <f t="shared" si="2"/>
        <v/>
      </c>
      <c r="G159" s="11"/>
    </row>
    <row r="160" spans="1:7">
      <c r="A160" s="10"/>
      <c r="B160" s="3"/>
      <c r="C160" s="18" t="str">
        <f>IF($B160="","",IF(COUNTIF(METAS!$A$8:$A$107,$B160)=0,"ID não encontrado",INDEX(METAS!$B$8:$B$107,MATCH($B160,METAS!$A$8:$A$107,0))))</f>
        <v/>
      </c>
      <c r="D160" s="11"/>
      <c r="E160" s="13"/>
      <c r="F160" s="15" t="str">
        <f t="shared" si="2"/>
        <v/>
      </c>
      <c r="G160" s="11"/>
    </row>
    <row r="161" spans="1:7">
      <c r="A161" s="10"/>
      <c r="B161" s="3"/>
      <c r="C161" s="18" t="str">
        <f>IF($B161="","",IF(COUNTIF(METAS!$A$8:$A$107,$B161)=0,"ID não encontrado",INDEX(METAS!$B$8:$B$107,MATCH($B161,METAS!$A$8:$A$107,0))))</f>
        <v/>
      </c>
      <c r="D161" s="11"/>
      <c r="E161" s="13"/>
      <c r="F161" s="15" t="str">
        <f t="shared" si="2"/>
        <v/>
      </c>
      <c r="G161" s="11"/>
    </row>
    <row r="162" spans="1:7">
      <c r="A162" s="10"/>
      <c r="B162" s="3"/>
      <c r="C162" s="18" t="str">
        <f>IF($B162="","",IF(COUNTIF(METAS!$A$8:$A$107,$B162)=0,"ID não encontrado",INDEX(METAS!$B$8:$B$107,MATCH($B162,METAS!$A$8:$A$107,0))))</f>
        <v/>
      </c>
      <c r="D162" s="11"/>
      <c r="E162" s="13"/>
      <c r="F162" s="15" t="str">
        <f t="shared" si="2"/>
        <v/>
      </c>
      <c r="G162" s="11"/>
    </row>
    <row r="163" spans="1:7">
      <c r="A163" s="10"/>
      <c r="B163" s="3"/>
      <c r="C163" s="18" t="str">
        <f>IF($B163="","",IF(COUNTIF(METAS!$A$8:$A$107,$B163)=0,"ID não encontrado",INDEX(METAS!$B$8:$B$107,MATCH($B163,METAS!$A$8:$A$107,0))))</f>
        <v/>
      </c>
      <c r="D163" s="11"/>
      <c r="E163" s="13"/>
      <c r="F163" s="15" t="str">
        <f t="shared" si="2"/>
        <v/>
      </c>
      <c r="G163" s="11"/>
    </row>
    <row r="164" spans="1:7">
      <c r="A164" s="10"/>
      <c r="B164" s="3"/>
      <c r="C164" s="18" t="str">
        <f>IF($B164="","",IF(COUNTIF(METAS!$A$8:$A$107,$B164)=0,"ID não encontrado",INDEX(METAS!$B$8:$B$107,MATCH($B164,METAS!$A$8:$A$107,0))))</f>
        <v/>
      </c>
      <c r="D164" s="11"/>
      <c r="E164" s="13"/>
      <c r="F164" s="15" t="str">
        <f t="shared" si="2"/>
        <v/>
      </c>
      <c r="G164" s="11"/>
    </row>
    <row r="165" spans="1:7">
      <c r="A165" s="10"/>
      <c r="B165" s="3"/>
      <c r="C165" s="18" t="str">
        <f>IF($B165="","",IF(COUNTIF(METAS!$A$8:$A$107,$B165)=0,"ID não encontrado",INDEX(METAS!$B$8:$B$107,MATCH($B165,METAS!$A$8:$A$107,0))))</f>
        <v/>
      </c>
      <c r="D165" s="11"/>
      <c r="E165" s="13"/>
      <c r="F165" s="15" t="str">
        <f t="shared" si="2"/>
        <v/>
      </c>
      <c r="G165" s="11"/>
    </row>
    <row r="166" spans="1:7">
      <c r="A166" s="10"/>
      <c r="B166" s="3"/>
      <c r="C166" s="18" t="str">
        <f>IF($B166="","",IF(COUNTIF(METAS!$A$8:$A$107,$B166)=0,"ID não encontrado",INDEX(METAS!$B$8:$B$107,MATCH($B166,METAS!$A$8:$A$107,0))))</f>
        <v/>
      </c>
      <c r="D166" s="11"/>
      <c r="E166" s="13"/>
      <c r="F166" s="15" t="str">
        <f t="shared" si="2"/>
        <v/>
      </c>
      <c r="G166" s="11"/>
    </row>
    <row r="167" spans="1:7">
      <c r="A167" s="10"/>
      <c r="B167" s="3"/>
      <c r="C167" s="18" t="str">
        <f>IF($B167="","",IF(COUNTIF(METAS!$A$8:$A$107,$B167)=0,"ID não encontrado",INDEX(METAS!$B$8:$B$107,MATCH($B167,METAS!$A$8:$A$107,0))))</f>
        <v/>
      </c>
      <c r="D167" s="11"/>
      <c r="E167" s="13"/>
      <c r="F167" s="15" t="str">
        <f t="shared" si="2"/>
        <v/>
      </c>
      <c r="G167" s="11"/>
    </row>
    <row r="168" spans="1:7">
      <c r="A168" s="10"/>
      <c r="B168" s="3"/>
      <c r="C168" s="18" t="str">
        <f>IF($B168="","",IF(COUNTIF(METAS!$A$8:$A$107,$B168)=0,"ID não encontrado",INDEX(METAS!$B$8:$B$107,MATCH($B168,METAS!$A$8:$A$107,0))))</f>
        <v/>
      </c>
      <c r="D168" s="11"/>
      <c r="E168" s="13"/>
      <c r="F168" s="15" t="str">
        <f t="shared" si="2"/>
        <v/>
      </c>
      <c r="G168" s="11"/>
    </row>
    <row r="169" spans="1:7">
      <c r="A169" s="10"/>
      <c r="B169" s="3"/>
      <c r="C169" s="18" t="str">
        <f>IF($B169="","",IF(COUNTIF(METAS!$A$8:$A$107,$B169)=0,"ID não encontrado",INDEX(METAS!$B$8:$B$107,MATCH($B169,METAS!$A$8:$A$107,0))))</f>
        <v/>
      </c>
      <c r="D169" s="11"/>
      <c r="E169" s="13"/>
      <c r="F169" s="15" t="str">
        <f t="shared" si="2"/>
        <v/>
      </c>
      <c r="G169" s="11"/>
    </row>
    <row r="170" spans="1:7">
      <c r="A170" s="10"/>
      <c r="B170" s="3"/>
      <c r="C170" s="18" t="str">
        <f>IF($B170="","",IF(COUNTIF(METAS!$A$8:$A$107,$B170)=0,"ID não encontrado",INDEX(METAS!$B$8:$B$107,MATCH($B170,METAS!$A$8:$A$107,0))))</f>
        <v/>
      </c>
      <c r="D170" s="11"/>
      <c r="E170" s="13"/>
      <c r="F170" s="15" t="str">
        <f t="shared" si="2"/>
        <v/>
      </c>
      <c r="G170" s="11"/>
    </row>
    <row r="171" spans="1:7">
      <c r="A171" s="10"/>
      <c r="B171" s="3"/>
      <c r="C171" s="18" t="str">
        <f>IF($B171="","",IF(COUNTIF(METAS!$A$8:$A$107,$B171)=0,"ID não encontrado",INDEX(METAS!$B$8:$B$107,MATCH($B171,METAS!$A$8:$A$107,0))))</f>
        <v/>
      </c>
      <c r="D171" s="11"/>
      <c r="E171" s="13"/>
      <c r="F171" s="15" t="str">
        <f t="shared" si="2"/>
        <v/>
      </c>
      <c r="G171" s="11"/>
    </row>
    <row r="172" spans="1:7">
      <c r="A172" s="10"/>
      <c r="B172" s="3"/>
      <c r="C172" s="18" t="str">
        <f>IF($B172="","",IF(COUNTIF(METAS!$A$8:$A$107,$B172)=0,"ID não encontrado",INDEX(METAS!$B$8:$B$107,MATCH($B172,METAS!$A$8:$A$107,0))))</f>
        <v/>
      </c>
      <c r="D172" s="11"/>
      <c r="E172" s="13"/>
      <c r="F172" s="15" t="str">
        <f t="shared" si="2"/>
        <v/>
      </c>
      <c r="G172" s="11"/>
    </row>
    <row r="173" spans="1:7">
      <c r="A173" s="10"/>
      <c r="B173" s="3"/>
      <c r="C173" s="18" t="str">
        <f>IF($B173="","",IF(COUNTIF(METAS!$A$8:$A$107,$B173)=0,"ID não encontrado",INDEX(METAS!$B$8:$B$107,MATCH($B173,METAS!$A$8:$A$107,0))))</f>
        <v/>
      </c>
      <c r="D173" s="11"/>
      <c r="E173" s="13"/>
      <c r="F173" s="15" t="str">
        <f t="shared" si="2"/>
        <v/>
      </c>
      <c r="G173" s="11"/>
    </row>
    <row r="174" spans="1:7">
      <c r="A174" s="10"/>
      <c r="B174" s="3"/>
      <c r="C174" s="18" t="str">
        <f>IF($B174="","",IF(COUNTIF(METAS!$A$8:$A$107,$B174)=0,"ID não encontrado",INDEX(METAS!$B$8:$B$107,MATCH($B174,METAS!$A$8:$A$107,0))))</f>
        <v/>
      </c>
      <c r="D174" s="11"/>
      <c r="E174" s="13"/>
      <c r="F174" s="15" t="str">
        <f t="shared" si="2"/>
        <v/>
      </c>
      <c r="G174" s="11"/>
    </row>
    <row r="175" spans="1:7">
      <c r="A175" s="10"/>
      <c r="B175" s="3"/>
      <c r="C175" s="18" t="str">
        <f>IF($B175="","",IF(COUNTIF(METAS!$A$8:$A$107,$B175)=0,"ID não encontrado",INDEX(METAS!$B$8:$B$107,MATCH($B175,METAS!$A$8:$A$107,0))))</f>
        <v/>
      </c>
      <c r="D175" s="11"/>
      <c r="E175" s="13"/>
      <c r="F175" s="15" t="str">
        <f t="shared" si="2"/>
        <v/>
      </c>
      <c r="G175" s="11"/>
    </row>
    <row r="176" spans="1:7">
      <c r="A176" s="10"/>
      <c r="B176" s="3"/>
      <c r="C176" s="18" t="str">
        <f>IF($B176="","",IF(COUNTIF(METAS!$A$8:$A$107,$B176)=0,"ID não encontrado",INDEX(METAS!$B$8:$B$107,MATCH($B176,METAS!$A$8:$A$107,0))))</f>
        <v/>
      </c>
      <c r="D176" s="11"/>
      <c r="E176" s="13"/>
      <c r="F176" s="15" t="str">
        <f t="shared" si="2"/>
        <v/>
      </c>
      <c r="G176" s="11"/>
    </row>
    <row r="177" spans="1:7">
      <c r="A177" s="10"/>
      <c r="B177" s="3"/>
      <c r="C177" s="18" t="str">
        <f>IF($B177="","",IF(COUNTIF(METAS!$A$8:$A$107,$B177)=0,"ID não encontrado",INDEX(METAS!$B$8:$B$107,MATCH($B177,METAS!$A$8:$A$107,0))))</f>
        <v/>
      </c>
      <c r="D177" s="11"/>
      <c r="E177" s="13"/>
      <c r="F177" s="15" t="str">
        <f t="shared" si="2"/>
        <v/>
      </c>
      <c r="G177" s="11"/>
    </row>
    <row r="178" spans="1:7">
      <c r="A178" s="10"/>
      <c r="B178" s="3"/>
      <c r="C178" s="18" t="str">
        <f>IF($B178="","",IF(COUNTIF(METAS!$A$8:$A$107,$B178)=0,"ID não encontrado",INDEX(METAS!$B$8:$B$107,MATCH($B178,METAS!$A$8:$A$107,0))))</f>
        <v/>
      </c>
      <c r="D178" s="11"/>
      <c r="E178" s="13"/>
      <c r="F178" s="15" t="str">
        <f t="shared" si="2"/>
        <v/>
      </c>
      <c r="G178" s="11"/>
    </row>
    <row r="179" spans="1:7">
      <c r="A179" s="10"/>
      <c r="B179" s="3"/>
      <c r="C179" s="18" t="str">
        <f>IF($B179="","",IF(COUNTIF(METAS!$A$8:$A$107,$B179)=0,"ID não encontrado",INDEX(METAS!$B$8:$B$107,MATCH($B179,METAS!$A$8:$A$107,0))))</f>
        <v/>
      </c>
      <c r="D179" s="11"/>
      <c r="E179" s="13"/>
      <c r="F179" s="15" t="str">
        <f t="shared" si="2"/>
        <v/>
      </c>
      <c r="G179" s="11"/>
    </row>
    <row r="180" spans="1:7">
      <c r="A180" s="10"/>
      <c r="B180" s="3"/>
      <c r="C180" s="18" t="str">
        <f>IF($B180="","",IF(COUNTIF(METAS!$A$8:$A$107,$B180)=0,"ID não encontrado",INDEX(METAS!$B$8:$B$107,MATCH($B180,METAS!$A$8:$A$107,0))))</f>
        <v/>
      </c>
      <c r="D180" s="11"/>
      <c r="E180" s="13"/>
      <c r="F180" s="15" t="str">
        <f t="shared" si="2"/>
        <v/>
      </c>
      <c r="G180" s="11"/>
    </row>
    <row r="181" spans="1:7">
      <c r="A181" s="10"/>
      <c r="B181" s="3"/>
      <c r="C181" s="18" t="str">
        <f>IF($B181="","",IF(COUNTIF(METAS!$A$8:$A$107,$B181)=0,"ID não encontrado",INDEX(METAS!$B$8:$B$107,MATCH($B181,METAS!$A$8:$A$107,0))))</f>
        <v/>
      </c>
      <c r="D181" s="11"/>
      <c r="E181" s="13"/>
      <c r="F181" s="15" t="str">
        <f t="shared" si="2"/>
        <v/>
      </c>
      <c r="G181" s="11"/>
    </row>
    <row r="182" spans="1:7">
      <c r="A182" s="10"/>
      <c r="B182" s="3"/>
      <c r="C182" s="18" t="str">
        <f>IF($B182="","",IF(COUNTIF(METAS!$A$8:$A$107,$B182)=0,"ID não encontrado",INDEX(METAS!$B$8:$B$107,MATCH($B182,METAS!$A$8:$A$107,0))))</f>
        <v/>
      </c>
      <c r="D182" s="11"/>
      <c r="E182" s="13"/>
      <c r="F182" s="15" t="str">
        <f t="shared" si="2"/>
        <v/>
      </c>
      <c r="G182" s="11"/>
    </row>
    <row r="183" spans="1:7">
      <c r="A183" s="10"/>
      <c r="B183" s="3"/>
      <c r="C183" s="18" t="str">
        <f>IF($B183="","",IF(COUNTIF(METAS!$A$8:$A$107,$B183)=0,"ID não encontrado",INDEX(METAS!$B$8:$B$107,MATCH($B183,METAS!$A$8:$A$107,0))))</f>
        <v/>
      </c>
      <c r="D183" s="11"/>
      <c r="E183" s="13"/>
      <c r="F183" s="15" t="str">
        <f t="shared" si="2"/>
        <v/>
      </c>
      <c r="G183" s="11"/>
    </row>
    <row r="184" spans="1:7">
      <c r="A184" s="10"/>
      <c r="B184" s="3"/>
      <c r="C184" s="18" t="str">
        <f>IF($B184="","",IF(COUNTIF(METAS!$A$8:$A$107,$B184)=0,"ID não encontrado",INDEX(METAS!$B$8:$B$107,MATCH($B184,METAS!$A$8:$A$107,0))))</f>
        <v/>
      </c>
      <c r="D184" s="11"/>
      <c r="E184" s="13"/>
      <c r="F184" s="15" t="str">
        <f t="shared" si="2"/>
        <v/>
      </c>
      <c r="G184" s="11"/>
    </row>
    <row r="185" spans="1:7">
      <c r="A185" s="10"/>
      <c r="B185" s="3"/>
      <c r="C185" s="18" t="str">
        <f>IF($B185="","",IF(COUNTIF(METAS!$A$8:$A$107,$B185)=0,"ID não encontrado",INDEX(METAS!$B$8:$B$107,MATCH($B185,METAS!$A$8:$A$107,0))))</f>
        <v/>
      </c>
      <c r="D185" s="11"/>
      <c r="E185" s="13"/>
      <c r="F185" s="15" t="str">
        <f t="shared" si="2"/>
        <v/>
      </c>
      <c r="G185" s="11"/>
    </row>
    <row r="186" spans="1:7">
      <c r="A186" s="10"/>
      <c r="B186" s="3"/>
      <c r="C186" s="18" t="str">
        <f>IF($B186="","",IF(COUNTIF(METAS!$A$8:$A$107,$B186)=0,"ID não encontrado",INDEX(METAS!$B$8:$B$107,MATCH($B186,METAS!$A$8:$A$107,0))))</f>
        <v/>
      </c>
      <c r="D186" s="11"/>
      <c r="E186" s="13"/>
      <c r="F186" s="15" t="str">
        <f t="shared" si="2"/>
        <v/>
      </c>
      <c r="G186" s="11"/>
    </row>
    <row r="187" spans="1:7">
      <c r="A187" s="10"/>
      <c r="B187" s="3"/>
      <c r="C187" s="18" t="str">
        <f>IF($B187="","",IF(COUNTIF(METAS!$A$8:$A$107,$B187)=0,"ID não encontrado",INDEX(METAS!$B$8:$B$107,MATCH($B187,METAS!$A$8:$A$107,0))))</f>
        <v/>
      </c>
      <c r="D187" s="11"/>
      <c r="E187" s="13"/>
      <c r="F187" s="15" t="str">
        <f t="shared" si="2"/>
        <v/>
      </c>
      <c r="G187" s="11"/>
    </row>
    <row r="188" spans="1:7">
      <c r="A188" s="10"/>
      <c r="B188" s="3"/>
      <c r="C188" s="18" t="str">
        <f>IF($B188="","",IF(COUNTIF(METAS!$A$8:$A$107,$B188)=0,"ID não encontrado",INDEX(METAS!$B$8:$B$107,MATCH($B188,METAS!$A$8:$A$107,0))))</f>
        <v/>
      </c>
      <c r="D188" s="11"/>
      <c r="E188" s="13"/>
      <c r="F188" s="15" t="str">
        <f t="shared" si="2"/>
        <v/>
      </c>
      <c r="G188" s="11"/>
    </row>
    <row r="189" spans="1:7">
      <c r="A189" s="10"/>
      <c r="B189" s="3"/>
      <c r="C189" s="18" t="str">
        <f>IF($B189="","",IF(COUNTIF(METAS!$A$8:$A$107,$B189)=0,"ID não encontrado",INDEX(METAS!$B$8:$B$107,MATCH($B189,METAS!$A$8:$A$107,0))))</f>
        <v/>
      </c>
      <c r="D189" s="11"/>
      <c r="E189" s="13"/>
      <c r="F189" s="15" t="str">
        <f t="shared" si="2"/>
        <v/>
      </c>
      <c r="G189" s="11"/>
    </row>
    <row r="190" spans="1:7">
      <c r="A190" s="10"/>
      <c r="B190" s="3"/>
      <c r="C190" s="18" t="str">
        <f>IF($B190="","",IF(COUNTIF(METAS!$A$8:$A$107,$B190)=0,"ID não encontrado",INDEX(METAS!$B$8:$B$107,MATCH($B190,METAS!$A$8:$A$107,0))))</f>
        <v/>
      </c>
      <c r="D190" s="11"/>
      <c r="E190" s="13"/>
      <c r="F190" s="15" t="str">
        <f t="shared" si="2"/>
        <v/>
      </c>
      <c r="G190" s="11"/>
    </row>
    <row r="191" spans="1:7">
      <c r="A191" s="10"/>
      <c r="B191" s="3"/>
      <c r="C191" s="18" t="str">
        <f>IF($B191="","",IF(COUNTIF(METAS!$A$8:$A$107,$B191)=0,"ID não encontrado",INDEX(METAS!$B$8:$B$107,MATCH($B191,METAS!$A$8:$A$107,0))))</f>
        <v/>
      </c>
      <c r="D191" s="11"/>
      <c r="E191" s="13"/>
      <c r="F191" s="15" t="str">
        <f t="shared" si="2"/>
        <v/>
      </c>
      <c r="G191" s="11"/>
    </row>
    <row r="192" spans="1:7">
      <c r="A192" s="10"/>
      <c r="B192" s="3"/>
      <c r="C192" s="18" t="str">
        <f>IF($B192="","",IF(COUNTIF(METAS!$A$8:$A$107,$B192)=0,"ID não encontrado",INDEX(METAS!$B$8:$B$107,MATCH($B192,METAS!$A$8:$A$107,0))))</f>
        <v/>
      </c>
      <c r="D192" s="11"/>
      <c r="E192" s="13"/>
      <c r="F192" s="15" t="str">
        <f t="shared" si="2"/>
        <v/>
      </c>
      <c r="G192" s="11"/>
    </row>
    <row r="193" spans="1:7">
      <c r="A193" s="10"/>
      <c r="B193" s="3"/>
      <c r="C193" s="18" t="str">
        <f>IF($B193="","",IF(COUNTIF(METAS!$A$8:$A$107,$B193)=0,"ID não encontrado",INDEX(METAS!$B$8:$B$107,MATCH($B193,METAS!$A$8:$A$107,0))))</f>
        <v/>
      </c>
      <c r="D193" s="11"/>
      <c r="E193" s="13"/>
      <c r="F193" s="15" t="str">
        <f t="shared" si="2"/>
        <v/>
      </c>
      <c r="G193" s="11"/>
    </row>
    <row r="194" spans="1:7">
      <c r="A194" s="10"/>
      <c r="B194" s="3"/>
      <c r="C194" s="18" t="str">
        <f>IF($B194="","",IF(COUNTIF(METAS!$A$8:$A$107,$B194)=0,"ID não encontrado",INDEX(METAS!$B$8:$B$107,MATCH($B194,METAS!$A$8:$A$107,0))))</f>
        <v/>
      </c>
      <c r="D194" s="11"/>
      <c r="E194" s="13"/>
      <c r="F194" s="15" t="str">
        <f t="shared" si="2"/>
        <v/>
      </c>
      <c r="G194" s="11"/>
    </row>
    <row r="195" spans="1:7">
      <c r="A195" s="10"/>
      <c r="B195" s="3"/>
      <c r="C195" s="18" t="str">
        <f>IF($B195="","",IF(COUNTIF(METAS!$A$8:$A$107,$B195)=0,"ID não encontrado",INDEX(METAS!$B$8:$B$107,MATCH($B195,METAS!$A$8:$A$107,0))))</f>
        <v/>
      </c>
      <c r="D195" s="11"/>
      <c r="E195" s="13"/>
      <c r="F195" s="15" t="str">
        <f t="shared" si="2"/>
        <v/>
      </c>
      <c r="G195" s="11"/>
    </row>
    <row r="196" spans="1:7">
      <c r="A196" s="10"/>
      <c r="B196" s="3"/>
      <c r="C196" s="18" t="str">
        <f>IF($B196="","",IF(COUNTIF(METAS!$A$8:$A$107,$B196)=0,"ID não encontrado",INDEX(METAS!$B$8:$B$107,MATCH($B196,METAS!$A$8:$A$107,0))))</f>
        <v/>
      </c>
      <c r="D196" s="11"/>
      <c r="E196" s="13"/>
      <c r="F196" s="15" t="str">
        <f t="shared" si="2"/>
        <v/>
      </c>
      <c r="G196" s="11"/>
    </row>
    <row r="197" spans="1:7">
      <c r="A197" s="10"/>
      <c r="B197" s="3"/>
      <c r="C197" s="18" t="str">
        <f>IF($B197="","",IF(COUNTIF(METAS!$A$8:$A$107,$B197)=0,"ID não encontrado",INDEX(METAS!$B$8:$B$107,MATCH($B197,METAS!$A$8:$A$107,0))))</f>
        <v/>
      </c>
      <c r="D197" s="11"/>
      <c r="E197" s="13"/>
      <c r="F197" s="15" t="str">
        <f t="shared" si="2"/>
        <v/>
      </c>
      <c r="G197" s="11"/>
    </row>
    <row r="198" spans="1:7">
      <c r="A198" s="10"/>
      <c r="B198" s="3"/>
      <c r="C198" s="18" t="str">
        <f>IF($B198="","",IF(COUNTIF(METAS!$A$8:$A$107,$B198)=0,"ID não encontrado",INDEX(METAS!$B$8:$B$107,MATCH($B198,METAS!$A$8:$A$107,0))))</f>
        <v/>
      </c>
      <c r="D198" s="11"/>
      <c r="E198" s="13"/>
      <c r="F198" s="15" t="str">
        <f t="shared" si="2"/>
        <v/>
      </c>
      <c r="G198" s="11"/>
    </row>
    <row r="199" spans="1:7">
      <c r="A199" s="10"/>
      <c r="B199" s="3"/>
      <c r="C199" s="18" t="str">
        <f>IF($B199="","",IF(COUNTIF(METAS!$A$8:$A$107,$B199)=0,"ID não encontrado",INDEX(METAS!$B$8:$B$107,MATCH($B199,METAS!$A$8:$A$107,0))))</f>
        <v/>
      </c>
      <c r="D199" s="11"/>
      <c r="E199" s="13"/>
      <c r="F199" s="15" t="str">
        <f t="shared" si="2"/>
        <v/>
      </c>
      <c r="G199" s="11"/>
    </row>
    <row r="200" spans="1:7">
      <c r="A200" s="10"/>
      <c r="B200" s="3"/>
      <c r="C200" s="18" t="str">
        <f>IF($B200="","",IF(COUNTIF(METAS!$A$8:$A$107,$B200)=0,"ID não encontrado",INDEX(METAS!$B$8:$B$107,MATCH($B200,METAS!$A$8:$A$107,0))))</f>
        <v/>
      </c>
      <c r="D200" s="11"/>
      <c r="E200" s="13"/>
      <c r="F200" s="15" t="str">
        <f t="shared" ref="F200:F263" si="3">IF($D200="","",IF($D200="Resgate",-ABS($E200),ABS($E200)))</f>
        <v/>
      </c>
      <c r="G200" s="11"/>
    </row>
    <row r="201" spans="1:7">
      <c r="A201" s="10"/>
      <c r="B201" s="3"/>
      <c r="C201" s="18" t="str">
        <f>IF($B201="","",IF(COUNTIF(METAS!$A$8:$A$107,$B201)=0,"ID não encontrado",INDEX(METAS!$B$8:$B$107,MATCH($B201,METAS!$A$8:$A$107,0))))</f>
        <v/>
      </c>
      <c r="D201" s="11"/>
      <c r="E201" s="13"/>
      <c r="F201" s="15" t="str">
        <f t="shared" si="3"/>
        <v/>
      </c>
      <c r="G201" s="11"/>
    </row>
    <row r="202" spans="1:7">
      <c r="A202" s="10"/>
      <c r="B202" s="3"/>
      <c r="C202" s="18" t="str">
        <f>IF($B202="","",IF(COUNTIF(METAS!$A$8:$A$107,$B202)=0,"ID não encontrado",INDEX(METAS!$B$8:$B$107,MATCH($B202,METAS!$A$8:$A$107,0))))</f>
        <v/>
      </c>
      <c r="D202" s="11"/>
      <c r="E202" s="13"/>
      <c r="F202" s="15" t="str">
        <f t="shared" si="3"/>
        <v/>
      </c>
      <c r="G202" s="11"/>
    </row>
    <row r="203" spans="1:7">
      <c r="A203" s="10"/>
      <c r="B203" s="3"/>
      <c r="C203" s="18" t="str">
        <f>IF($B203="","",IF(COUNTIF(METAS!$A$8:$A$107,$B203)=0,"ID não encontrado",INDEX(METAS!$B$8:$B$107,MATCH($B203,METAS!$A$8:$A$107,0))))</f>
        <v/>
      </c>
      <c r="D203" s="11"/>
      <c r="E203" s="13"/>
      <c r="F203" s="15" t="str">
        <f t="shared" si="3"/>
        <v/>
      </c>
      <c r="G203" s="11"/>
    </row>
    <row r="204" spans="1:7">
      <c r="A204" s="10"/>
      <c r="B204" s="3"/>
      <c r="C204" s="18" t="str">
        <f>IF($B204="","",IF(COUNTIF(METAS!$A$8:$A$107,$B204)=0,"ID não encontrado",INDEX(METAS!$B$8:$B$107,MATCH($B204,METAS!$A$8:$A$107,0))))</f>
        <v/>
      </c>
      <c r="D204" s="11"/>
      <c r="E204" s="13"/>
      <c r="F204" s="15" t="str">
        <f t="shared" si="3"/>
        <v/>
      </c>
      <c r="G204" s="11"/>
    </row>
    <row r="205" spans="1:7">
      <c r="A205" s="10"/>
      <c r="B205" s="3"/>
      <c r="C205" s="18" t="str">
        <f>IF($B205="","",IF(COUNTIF(METAS!$A$8:$A$107,$B205)=0,"ID não encontrado",INDEX(METAS!$B$8:$B$107,MATCH($B205,METAS!$A$8:$A$107,0))))</f>
        <v/>
      </c>
      <c r="D205" s="11"/>
      <c r="E205" s="13"/>
      <c r="F205" s="15" t="str">
        <f t="shared" si="3"/>
        <v/>
      </c>
      <c r="G205" s="11"/>
    </row>
    <row r="206" spans="1:7">
      <c r="A206" s="10"/>
      <c r="B206" s="3"/>
      <c r="C206" s="18" t="str">
        <f>IF($B206="","",IF(COUNTIF(METAS!$A$8:$A$107,$B206)=0,"ID não encontrado",INDEX(METAS!$B$8:$B$107,MATCH($B206,METAS!$A$8:$A$107,0))))</f>
        <v/>
      </c>
      <c r="D206" s="11"/>
      <c r="E206" s="13"/>
      <c r="F206" s="15" t="str">
        <f t="shared" si="3"/>
        <v/>
      </c>
      <c r="G206" s="11"/>
    </row>
    <row r="207" spans="1:7">
      <c r="A207" s="10"/>
      <c r="B207" s="3"/>
      <c r="C207" s="18" t="str">
        <f>IF($B207="","",IF(COUNTIF(METAS!$A$8:$A$107,$B207)=0,"ID não encontrado",INDEX(METAS!$B$8:$B$107,MATCH($B207,METAS!$A$8:$A$107,0))))</f>
        <v/>
      </c>
      <c r="D207" s="11"/>
      <c r="E207" s="13"/>
      <c r="F207" s="15" t="str">
        <f t="shared" si="3"/>
        <v/>
      </c>
      <c r="G207" s="11"/>
    </row>
    <row r="208" spans="1:7">
      <c r="A208" s="10"/>
      <c r="B208" s="3"/>
      <c r="C208" s="18" t="str">
        <f>IF($B208="","",IF(COUNTIF(METAS!$A$8:$A$107,$B208)=0,"ID não encontrado",INDEX(METAS!$B$8:$B$107,MATCH($B208,METAS!$A$8:$A$107,0))))</f>
        <v/>
      </c>
      <c r="D208" s="11"/>
      <c r="E208" s="13"/>
      <c r="F208" s="15" t="str">
        <f t="shared" si="3"/>
        <v/>
      </c>
      <c r="G208" s="11"/>
    </row>
    <row r="209" spans="1:7">
      <c r="A209" s="10"/>
      <c r="B209" s="3"/>
      <c r="C209" s="18" t="str">
        <f>IF($B209="","",IF(COUNTIF(METAS!$A$8:$A$107,$B209)=0,"ID não encontrado",INDEX(METAS!$B$8:$B$107,MATCH($B209,METAS!$A$8:$A$107,0))))</f>
        <v/>
      </c>
      <c r="D209" s="11"/>
      <c r="E209" s="13"/>
      <c r="F209" s="15" t="str">
        <f t="shared" si="3"/>
        <v/>
      </c>
      <c r="G209" s="11"/>
    </row>
    <row r="210" spans="1:7">
      <c r="A210" s="10"/>
      <c r="B210" s="3"/>
      <c r="C210" s="18" t="str">
        <f>IF($B210="","",IF(COUNTIF(METAS!$A$8:$A$107,$B210)=0,"ID não encontrado",INDEX(METAS!$B$8:$B$107,MATCH($B210,METAS!$A$8:$A$107,0))))</f>
        <v/>
      </c>
      <c r="D210" s="11"/>
      <c r="E210" s="13"/>
      <c r="F210" s="15" t="str">
        <f t="shared" si="3"/>
        <v/>
      </c>
      <c r="G210" s="11"/>
    </row>
    <row r="211" spans="1:7">
      <c r="A211" s="10"/>
      <c r="B211" s="3"/>
      <c r="C211" s="18" t="str">
        <f>IF($B211="","",IF(COUNTIF(METAS!$A$8:$A$107,$B211)=0,"ID não encontrado",INDEX(METAS!$B$8:$B$107,MATCH($B211,METAS!$A$8:$A$107,0))))</f>
        <v/>
      </c>
      <c r="D211" s="11"/>
      <c r="E211" s="13"/>
      <c r="F211" s="15" t="str">
        <f t="shared" si="3"/>
        <v/>
      </c>
      <c r="G211" s="11"/>
    </row>
    <row r="212" spans="1:7">
      <c r="A212" s="10"/>
      <c r="B212" s="3"/>
      <c r="C212" s="18" t="str">
        <f>IF($B212="","",IF(COUNTIF(METAS!$A$8:$A$107,$B212)=0,"ID não encontrado",INDEX(METAS!$B$8:$B$107,MATCH($B212,METAS!$A$8:$A$107,0))))</f>
        <v/>
      </c>
      <c r="D212" s="11"/>
      <c r="E212" s="13"/>
      <c r="F212" s="15" t="str">
        <f t="shared" si="3"/>
        <v/>
      </c>
      <c r="G212" s="11"/>
    </row>
    <row r="213" spans="1:7">
      <c r="A213" s="10"/>
      <c r="B213" s="3"/>
      <c r="C213" s="18" t="str">
        <f>IF($B213="","",IF(COUNTIF(METAS!$A$8:$A$107,$B213)=0,"ID não encontrado",INDEX(METAS!$B$8:$B$107,MATCH($B213,METAS!$A$8:$A$107,0))))</f>
        <v/>
      </c>
      <c r="D213" s="11"/>
      <c r="E213" s="13"/>
      <c r="F213" s="15" t="str">
        <f t="shared" si="3"/>
        <v/>
      </c>
      <c r="G213" s="11"/>
    </row>
    <row r="214" spans="1:7">
      <c r="A214" s="10"/>
      <c r="B214" s="3"/>
      <c r="C214" s="18" t="str">
        <f>IF($B214="","",IF(COUNTIF(METAS!$A$8:$A$107,$B214)=0,"ID não encontrado",INDEX(METAS!$B$8:$B$107,MATCH($B214,METAS!$A$8:$A$107,0))))</f>
        <v/>
      </c>
      <c r="D214" s="11"/>
      <c r="E214" s="13"/>
      <c r="F214" s="15" t="str">
        <f t="shared" si="3"/>
        <v/>
      </c>
      <c r="G214" s="11"/>
    </row>
    <row r="215" spans="1:7">
      <c r="A215" s="10"/>
      <c r="B215" s="3"/>
      <c r="C215" s="18" t="str">
        <f>IF($B215="","",IF(COUNTIF(METAS!$A$8:$A$107,$B215)=0,"ID não encontrado",INDEX(METAS!$B$8:$B$107,MATCH($B215,METAS!$A$8:$A$107,0))))</f>
        <v/>
      </c>
      <c r="D215" s="11"/>
      <c r="E215" s="13"/>
      <c r="F215" s="15" t="str">
        <f t="shared" si="3"/>
        <v/>
      </c>
      <c r="G215" s="11"/>
    </row>
    <row r="216" spans="1:7">
      <c r="A216" s="10"/>
      <c r="B216" s="3"/>
      <c r="C216" s="18" t="str">
        <f>IF($B216="","",IF(COUNTIF(METAS!$A$8:$A$107,$B216)=0,"ID não encontrado",INDEX(METAS!$B$8:$B$107,MATCH($B216,METAS!$A$8:$A$107,0))))</f>
        <v/>
      </c>
      <c r="D216" s="11"/>
      <c r="E216" s="13"/>
      <c r="F216" s="15" t="str">
        <f t="shared" si="3"/>
        <v/>
      </c>
      <c r="G216" s="11"/>
    </row>
    <row r="217" spans="1:7">
      <c r="A217" s="10"/>
      <c r="B217" s="3"/>
      <c r="C217" s="18" t="str">
        <f>IF($B217="","",IF(COUNTIF(METAS!$A$8:$A$107,$B217)=0,"ID não encontrado",INDEX(METAS!$B$8:$B$107,MATCH($B217,METAS!$A$8:$A$107,0))))</f>
        <v/>
      </c>
      <c r="D217" s="11"/>
      <c r="E217" s="13"/>
      <c r="F217" s="15" t="str">
        <f t="shared" si="3"/>
        <v/>
      </c>
      <c r="G217" s="11"/>
    </row>
    <row r="218" spans="1:7">
      <c r="A218" s="10"/>
      <c r="B218" s="3"/>
      <c r="C218" s="18" t="str">
        <f>IF($B218="","",IF(COUNTIF(METAS!$A$8:$A$107,$B218)=0,"ID não encontrado",INDEX(METAS!$B$8:$B$107,MATCH($B218,METAS!$A$8:$A$107,0))))</f>
        <v/>
      </c>
      <c r="D218" s="11"/>
      <c r="E218" s="13"/>
      <c r="F218" s="15" t="str">
        <f t="shared" si="3"/>
        <v/>
      </c>
      <c r="G218" s="11"/>
    </row>
    <row r="219" spans="1:7">
      <c r="A219" s="10"/>
      <c r="B219" s="3"/>
      <c r="C219" s="18" t="str">
        <f>IF($B219="","",IF(COUNTIF(METAS!$A$8:$A$107,$B219)=0,"ID não encontrado",INDEX(METAS!$B$8:$B$107,MATCH($B219,METAS!$A$8:$A$107,0))))</f>
        <v/>
      </c>
      <c r="D219" s="11"/>
      <c r="E219" s="13"/>
      <c r="F219" s="15" t="str">
        <f t="shared" si="3"/>
        <v/>
      </c>
      <c r="G219" s="11"/>
    </row>
    <row r="220" spans="1:7">
      <c r="A220" s="10"/>
      <c r="B220" s="3"/>
      <c r="C220" s="18" t="str">
        <f>IF($B220="","",IF(COUNTIF(METAS!$A$8:$A$107,$B220)=0,"ID não encontrado",INDEX(METAS!$B$8:$B$107,MATCH($B220,METAS!$A$8:$A$107,0))))</f>
        <v/>
      </c>
      <c r="D220" s="11"/>
      <c r="E220" s="13"/>
      <c r="F220" s="15" t="str">
        <f t="shared" si="3"/>
        <v/>
      </c>
      <c r="G220" s="11"/>
    </row>
    <row r="221" spans="1:7">
      <c r="A221" s="10"/>
      <c r="B221" s="3"/>
      <c r="C221" s="18" t="str">
        <f>IF($B221="","",IF(COUNTIF(METAS!$A$8:$A$107,$B221)=0,"ID não encontrado",INDEX(METAS!$B$8:$B$107,MATCH($B221,METAS!$A$8:$A$107,0))))</f>
        <v/>
      </c>
      <c r="D221" s="11"/>
      <c r="E221" s="13"/>
      <c r="F221" s="15" t="str">
        <f t="shared" si="3"/>
        <v/>
      </c>
      <c r="G221" s="11"/>
    </row>
    <row r="222" spans="1:7">
      <c r="A222" s="10"/>
      <c r="B222" s="3"/>
      <c r="C222" s="18" t="str">
        <f>IF($B222="","",IF(COUNTIF(METAS!$A$8:$A$107,$B222)=0,"ID não encontrado",INDEX(METAS!$B$8:$B$107,MATCH($B222,METAS!$A$8:$A$107,0))))</f>
        <v/>
      </c>
      <c r="D222" s="11"/>
      <c r="E222" s="13"/>
      <c r="F222" s="15" t="str">
        <f t="shared" si="3"/>
        <v/>
      </c>
      <c r="G222" s="11"/>
    </row>
    <row r="223" spans="1:7">
      <c r="A223" s="10"/>
      <c r="B223" s="3"/>
      <c r="C223" s="18" t="str">
        <f>IF($B223="","",IF(COUNTIF(METAS!$A$8:$A$107,$B223)=0,"ID não encontrado",INDEX(METAS!$B$8:$B$107,MATCH($B223,METAS!$A$8:$A$107,0))))</f>
        <v/>
      </c>
      <c r="D223" s="11"/>
      <c r="E223" s="13"/>
      <c r="F223" s="15" t="str">
        <f t="shared" si="3"/>
        <v/>
      </c>
      <c r="G223" s="11"/>
    </row>
    <row r="224" spans="1:7">
      <c r="A224" s="10"/>
      <c r="B224" s="3"/>
      <c r="C224" s="18" t="str">
        <f>IF($B224="","",IF(COUNTIF(METAS!$A$8:$A$107,$B224)=0,"ID não encontrado",INDEX(METAS!$B$8:$B$107,MATCH($B224,METAS!$A$8:$A$107,0))))</f>
        <v/>
      </c>
      <c r="D224" s="11"/>
      <c r="E224" s="13"/>
      <c r="F224" s="15" t="str">
        <f t="shared" si="3"/>
        <v/>
      </c>
      <c r="G224" s="11"/>
    </row>
    <row r="225" spans="1:7">
      <c r="A225" s="10"/>
      <c r="B225" s="3"/>
      <c r="C225" s="18" t="str">
        <f>IF($B225="","",IF(COUNTIF(METAS!$A$8:$A$107,$B225)=0,"ID não encontrado",INDEX(METAS!$B$8:$B$107,MATCH($B225,METAS!$A$8:$A$107,0))))</f>
        <v/>
      </c>
      <c r="D225" s="11"/>
      <c r="E225" s="13"/>
      <c r="F225" s="15" t="str">
        <f t="shared" si="3"/>
        <v/>
      </c>
      <c r="G225" s="11"/>
    </row>
    <row r="226" spans="1:7">
      <c r="A226" s="10"/>
      <c r="B226" s="3"/>
      <c r="C226" s="18" t="str">
        <f>IF($B226="","",IF(COUNTIF(METAS!$A$8:$A$107,$B226)=0,"ID não encontrado",INDEX(METAS!$B$8:$B$107,MATCH($B226,METAS!$A$8:$A$107,0))))</f>
        <v/>
      </c>
      <c r="D226" s="11"/>
      <c r="E226" s="13"/>
      <c r="F226" s="15" t="str">
        <f t="shared" si="3"/>
        <v/>
      </c>
      <c r="G226" s="11"/>
    </row>
    <row r="227" spans="1:7">
      <c r="A227" s="10"/>
      <c r="B227" s="3"/>
      <c r="C227" s="18" t="str">
        <f>IF($B227="","",IF(COUNTIF(METAS!$A$8:$A$107,$B227)=0,"ID não encontrado",INDEX(METAS!$B$8:$B$107,MATCH($B227,METAS!$A$8:$A$107,0))))</f>
        <v/>
      </c>
      <c r="D227" s="11"/>
      <c r="E227" s="13"/>
      <c r="F227" s="15" t="str">
        <f t="shared" si="3"/>
        <v/>
      </c>
      <c r="G227" s="11"/>
    </row>
    <row r="228" spans="1:7">
      <c r="A228" s="10"/>
      <c r="B228" s="3"/>
      <c r="C228" s="18" t="str">
        <f>IF($B228="","",IF(COUNTIF(METAS!$A$8:$A$107,$B228)=0,"ID não encontrado",INDEX(METAS!$B$8:$B$107,MATCH($B228,METAS!$A$8:$A$107,0))))</f>
        <v/>
      </c>
      <c r="D228" s="11"/>
      <c r="E228" s="13"/>
      <c r="F228" s="15" t="str">
        <f t="shared" si="3"/>
        <v/>
      </c>
      <c r="G228" s="11"/>
    </row>
    <row r="229" spans="1:7">
      <c r="A229" s="10"/>
      <c r="B229" s="3"/>
      <c r="C229" s="18" t="str">
        <f>IF($B229="","",IF(COUNTIF(METAS!$A$8:$A$107,$B229)=0,"ID não encontrado",INDEX(METAS!$B$8:$B$107,MATCH($B229,METAS!$A$8:$A$107,0))))</f>
        <v/>
      </c>
      <c r="D229" s="11"/>
      <c r="E229" s="13"/>
      <c r="F229" s="15" t="str">
        <f t="shared" si="3"/>
        <v/>
      </c>
      <c r="G229" s="11"/>
    </row>
    <row r="230" spans="1:7">
      <c r="A230" s="10"/>
      <c r="B230" s="3"/>
      <c r="C230" s="18" t="str">
        <f>IF($B230="","",IF(COUNTIF(METAS!$A$8:$A$107,$B230)=0,"ID não encontrado",INDEX(METAS!$B$8:$B$107,MATCH($B230,METAS!$A$8:$A$107,0))))</f>
        <v/>
      </c>
      <c r="D230" s="11"/>
      <c r="E230" s="13"/>
      <c r="F230" s="15" t="str">
        <f t="shared" si="3"/>
        <v/>
      </c>
      <c r="G230" s="11"/>
    </row>
    <row r="231" spans="1:7">
      <c r="A231" s="10"/>
      <c r="B231" s="3"/>
      <c r="C231" s="18" t="str">
        <f>IF($B231="","",IF(COUNTIF(METAS!$A$8:$A$107,$B231)=0,"ID não encontrado",INDEX(METAS!$B$8:$B$107,MATCH($B231,METAS!$A$8:$A$107,0))))</f>
        <v/>
      </c>
      <c r="D231" s="11"/>
      <c r="E231" s="13"/>
      <c r="F231" s="15" t="str">
        <f t="shared" si="3"/>
        <v/>
      </c>
      <c r="G231" s="11"/>
    </row>
    <row r="232" spans="1:7">
      <c r="A232" s="10"/>
      <c r="B232" s="3"/>
      <c r="C232" s="18" t="str">
        <f>IF($B232="","",IF(COUNTIF(METAS!$A$8:$A$107,$B232)=0,"ID não encontrado",INDEX(METAS!$B$8:$B$107,MATCH($B232,METAS!$A$8:$A$107,0))))</f>
        <v/>
      </c>
      <c r="D232" s="11"/>
      <c r="E232" s="13"/>
      <c r="F232" s="15" t="str">
        <f t="shared" si="3"/>
        <v/>
      </c>
      <c r="G232" s="11"/>
    </row>
    <row r="233" spans="1:7">
      <c r="A233" s="10"/>
      <c r="B233" s="3"/>
      <c r="C233" s="18" t="str">
        <f>IF($B233="","",IF(COUNTIF(METAS!$A$8:$A$107,$B233)=0,"ID não encontrado",INDEX(METAS!$B$8:$B$107,MATCH($B233,METAS!$A$8:$A$107,0))))</f>
        <v/>
      </c>
      <c r="D233" s="11"/>
      <c r="E233" s="13"/>
      <c r="F233" s="15" t="str">
        <f t="shared" si="3"/>
        <v/>
      </c>
      <c r="G233" s="11"/>
    </row>
    <row r="234" spans="1:7">
      <c r="A234" s="10"/>
      <c r="B234" s="3"/>
      <c r="C234" s="18" t="str">
        <f>IF($B234="","",IF(COUNTIF(METAS!$A$8:$A$107,$B234)=0,"ID não encontrado",INDEX(METAS!$B$8:$B$107,MATCH($B234,METAS!$A$8:$A$107,0))))</f>
        <v/>
      </c>
      <c r="D234" s="11"/>
      <c r="E234" s="13"/>
      <c r="F234" s="15" t="str">
        <f t="shared" si="3"/>
        <v/>
      </c>
      <c r="G234" s="11"/>
    </row>
    <row r="235" spans="1:7">
      <c r="A235" s="10"/>
      <c r="B235" s="3"/>
      <c r="C235" s="18" t="str">
        <f>IF($B235="","",IF(COUNTIF(METAS!$A$8:$A$107,$B235)=0,"ID não encontrado",INDEX(METAS!$B$8:$B$107,MATCH($B235,METAS!$A$8:$A$107,0))))</f>
        <v/>
      </c>
      <c r="D235" s="11"/>
      <c r="E235" s="13"/>
      <c r="F235" s="15" t="str">
        <f t="shared" si="3"/>
        <v/>
      </c>
      <c r="G235" s="11"/>
    </row>
    <row r="236" spans="1:7">
      <c r="A236" s="10"/>
      <c r="B236" s="3"/>
      <c r="C236" s="18" t="str">
        <f>IF($B236="","",IF(COUNTIF(METAS!$A$8:$A$107,$B236)=0,"ID não encontrado",INDEX(METAS!$B$8:$B$107,MATCH($B236,METAS!$A$8:$A$107,0))))</f>
        <v/>
      </c>
      <c r="D236" s="11"/>
      <c r="E236" s="13"/>
      <c r="F236" s="15" t="str">
        <f t="shared" si="3"/>
        <v/>
      </c>
      <c r="G236" s="11"/>
    </row>
    <row r="237" spans="1:7">
      <c r="A237" s="10"/>
      <c r="B237" s="3"/>
      <c r="C237" s="18" t="str">
        <f>IF($B237="","",IF(COUNTIF(METAS!$A$8:$A$107,$B237)=0,"ID não encontrado",INDEX(METAS!$B$8:$B$107,MATCH($B237,METAS!$A$8:$A$107,0))))</f>
        <v/>
      </c>
      <c r="D237" s="11"/>
      <c r="E237" s="13"/>
      <c r="F237" s="15" t="str">
        <f t="shared" si="3"/>
        <v/>
      </c>
      <c r="G237" s="11"/>
    </row>
    <row r="238" spans="1:7">
      <c r="A238" s="10"/>
      <c r="B238" s="3"/>
      <c r="C238" s="18" t="str">
        <f>IF($B238="","",IF(COUNTIF(METAS!$A$8:$A$107,$B238)=0,"ID não encontrado",INDEX(METAS!$B$8:$B$107,MATCH($B238,METAS!$A$8:$A$107,0))))</f>
        <v/>
      </c>
      <c r="D238" s="11"/>
      <c r="E238" s="13"/>
      <c r="F238" s="15" t="str">
        <f t="shared" si="3"/>
        <v/>
      </c>
      <c r="G238" s="11"/>
    </row>
    <row r="239" spans="1:7">
      <c r="A239" s="10"/>
      <c r="B239" s="3"/>
      <c r="C239" s="18" t="str">
        <f>IF($B239="","",IF(COUNTIF(METAS!$A$8:$A$107,$B239)=0,"ID não encontrado",INDEX(METAS!$B$8:$B$107,MATCH($B239,METAS!$A$8:$A$107,0))))</f>
        <v/>
      </c>
      <c r="D239" s="11"/>
      <c r="E239" s="13"/>
      <c r="F239" s="15" t="str">
        <f t="shared" si="3"/>
        <v/>
      </c>
      <c r="G239" s="11"/>
    </row>
    <row r="240" spans="1:7">
      <c r="A240" s="10"/>
      <c r="B240" s="3"/>
      <c r="C240" s="18" t="str">
        <f>IF($B240="","",IF(COUNTIF(METAS!$A$8:$A$107,$B240)=0,"ID não encontrado",INDEX(METAS!$B$8:$B$107,MATCH($B240,METAS!$A$8:$A$107,0))))</f>
        <v/>
      </c>
      <c r="D240" s="11"/>
      <c r="E240" s="13"/>
      <c r="F240" s="15" t="str">
        <f t="shared" si="3"/>
        <v/>
      </c>
      <c r="G240" s="11"/>
    </row>
    <row r="241" spans="1:7">
      <c r="A241" s="10"/>
      <c r="B241" s="3"/>
      <c r="C241" s="18" t="str">
        <f>IF($B241="","",IF(COUNTIF(METAS!$A$8:$A$107,$B241)=0,"ID não encontrado",INDEX(METAS!$B$8:$B$107,MATCH($B241,METAS!$A$8:$A$107,0))))</f>
        <v/>
      </c>
      <c r="D241" s="11"/>
      <c r="E241" s="13"/>
      <c r="F241" s="15" t="str">
        <f t="shared" si="3"/>
        <v/>
      </c>
      <c r="G241" s="11"/>
    </row>
    <row r="242" spans="1:7">
      <c r="A242" s="10"/>
      <c r="B242" s="3"/>
      <c r="C242" s="18" t="str">
        <f>IF($B242="","",IF(COUNTIF(METAS!$A$8:$A$107,$B242)=0,"ID não encontrado",INDEX(METAS!$B$8:$B$107,MATCH($B242,METAS!$A$8:$A$107,0))))</f>
        <v/>
      </c>
      <c r="D242" s="11"/>
      <c r="E242" s="13"/>
      <c r="F242" s="15" t="str">
        <f t="shared" si="3"/>
        <v/>
      </c>
      <c r="G242" s="11"/>
    </row>
    <row r="243" spans="1:7">
      <c r="A243" s="10"/>
      <c r="B243" s="3"/>
      <c r="C243" s="18" t="str">
        <f>IF($B243="","",IF(COUNTIF(METAS!$A$8:$A$107,$B243)=0,"ID não encontrado",INDEX(METAS!$B$8:$B$107,MATCH($B243,METAS!$A$8:$A$107,0))))</f>
        <v/>
      </c>
      <c r="D243" s="11"/>
      <c r="E243" s="13"/>
      <c r="F243" s="15" t="str">
        <f t="shared" si="3"/>
        <v/>
      </c>
      <c r="G243" s="11"/>
    </row>
    <row r="244" spans="1:7">
      <c r="A244" s="10"/>
      <c r="B244" s="3"/>
      <c r="C244" s="18" t="str">
        <f>IF($B244="","",IF(COUNTIF(METAS!$A$8:$A$107,$B244)=0,"ID não encontrado",INDEX(METAS!$B$8:$B$107,MATCH($B244,METAS!$A$8:$A$107,0))))</f>
        <v/>
      </c>
      <c r="D244" s="11"/>
      <c r="E244" s="13"/>
      <c r="F244" s="15" t="str">
        <f t="shared" si="3"/>
        <v/>
      </c>
      <c r="G244" s="11"/>
    </row>
    <row r="245" spans="1:7">
      <c r="A245" s="10"/>
      <c r="B245" s="3"/>
      <c r="C245" s="18" t="str">
        <f>IF($B245="","",IF(COUNTIF(METAS!$A$8:$A$107,$B245)=0,"ID não encontrado",INDEX(METAS!$B$8:$B$107,MATCH($B245,METAS!$A$8:$A$107,0))))</f>
        <v/>
      </c>
      <c r="D245" s="11"/>
      <c r="E245" s="13"/>
      <c r="F245" s="15" t="str">
        <f t="shared" si="3"/>
        <v/>
      </c>
      <c r="G245" s="11"/>
    </row>
    <row r="246" spans="1:7">
      <c r="A246" s="10"/>
      <c r="B246" s="3"/>
      <c r="C246" s="18" t="str">
        <f>IF($B246="","",IF(COUNTIF(METAS!$A$8:$A$107,$B246)=0,"ID não encontrado",INDEX(METAS!$B$8:$B$107,MATCH($B246,METAS!$A$8:$A$107,0))))</f>
        <v/>
      </c>
      <c r="D246" s="11"/>
      <c r="E246" s="13"/>
      <c r="F246" s="15" t="str">
        <f t="shared" si="3"/>
        <v/>
      </c>
      <c r="G246" s="11"/>
    </row>
    <row r="247" spans="1:7">
      <c r="A247" s="10"/>
      <c r="B247" s="3"/>
      <c r="C247" s="18" t="str">
        <f>IF($B247="","",IF(COUNTIF(METAS!$A$8:$A$107,$B247)=0,"ID não encontrado",INDEX(METAS!$B$8:$B$107,MATCH($B247,METAS!$A$8:$A$107,0))))</f>
        <v/>
      </c>
      <c r="D247" s="11"/>
      <c r="E247" s="13"/>
      <c r="F247" s="15" t="str">
        <f t="shared" si="3"/>
        <v/>
      </c>
      <c r="G247" s="11"/>
    </row>
    <row r="248" spans="1:7">
      <c r="A248" s="10"/>
      <c r="B248" s="3"/>
      <c r="C248" s="18" t="str">
        <f>IF($B248="","",IF(COUNTIF(METAS!$A$8:$A$107,$B248)=0,"ID não encontrado",INDEX(METAS!$B$8:$B$107,MATCH($B248,METAS!$A$8:$A$107,0))))</f>
        <v/>
      </c>
      <c r="D248" s="11"/>
      <c r="E248" s="13"/>
      <c r="F248" s="15" t="str">
        <f t="shared" si="3"/>
        <v/>
      </c>
      <c r="G248" s="11"/>
    </row>
    <row r="249" spans="1:7">
      <c r="A249" s="10"/>
      <c r="B249" s="3"/>
      <c r="C249" s="18" t="str">
        <f>IF($B249="","",IF(COUNTIF(METAS!$A$8:$A$107,$B249)=0,"ID não encontrado",INDEX(METAS!$B$8:$B$107,MATCH($B249,METAS!$A$8:$A$107,0))))</f>
        <v/>
      </c>
      <c r="D249" s="11"/>
      <c r="E249" s="13"/>
      <c r="F249" s="15" t="str">
        <f t="shared" si="3"/>
        <v/>
      </c>
      <c r="G249" s="11"/>
    </row>
    <row r="250" spans="1:7">
      <c r="A250" s="10"/>
      <c r="B250" s="3"/>
      <c r="C250" s="18" t="str">
        <f>IF($B250="","",IF(COUNTIF(METAS!$A$8:$A$107,$B250)=0,"ID não encontrado",INDEX(METAS!$B$8:$B$107,MATCH($B250,METAS!$A$8:$A$107,0))))</f>
        <v/>
      </c>
      <c r="D250" s="11"/>
      <c r="E250" s="13"/>
      <c r="F250" s="15" t="str">
        <f t="shared" si="3"/>
        <v/>
      </c>
      <c r="G250" s="11"/>
    </row>
    <row r="251" spans="1:7">
      <c r="A251" s="10"/>
      <c r="B251" s="3"/>
      <c r="C251" s="18" t="str">
        <f>IF($B251="","",IF(COUNTIF(METAS!$A$8:$A$107,$B251)=0,"ID não encontrado",INDEX(METAS!$B$8:$B$107,MATCH($B251,METAS!$A$8:$A$107,0))))</f>
        <v/>
      </c>
      <c r="D251" s="11"/>
      <c r="E251" s="13"/>
      <c r="F251" s="15" t="str">
        <f t="shared" si="3"/>
        <v/>
      </c>
      <c r="G251" s="11"/>
    </row>
    <row r="252" spans="1:7">
      <c r="A252" s="10"/>
      <c r="B252" s="3"/>
      <c r="C252" s="18" t="str">
        <f>IF($B252="","",IF(COUNTIF(METAS!$A$8:$A$107,$B252)=0,"ID não encontrado",INDEX(METAS!$B$8:$B$107,MATCH($B252,METAS!$A$8:$A$107,0))))</f>
        <v/>
      </c>
      <c r="D252" s="11"/>
      <c r="E252" s="13"/>
      <c r="F252" s="15" t="str">
        <f t="shared" si="3"/>
        <v/>
      </c>
      <c r="G252" s="11"/>
    </row>
    <row r="253" spans="1:7">
      <c r="A253" s="10"/>
      <c r="B253" s="3"/>
      <c r="C253" s="18" t="str">
        <f>IF($B253="","",IF(COUNTIF(METAS!$A$8:$A$107,$B253)=0,"ID não encontrado",INDEX(METAS!$B$8:$B$107,MATCH($B253,METAS!$A$8:$A$107,0))))</f>
        <v/>
      </c>
      <c r="D253" s="11"/>
      <c r="E253" s="13"/>
      <c r="F253" s="15" t="str">
        <f t="shared" si="3"/>
        <v/>
      </c>
      <c r="G253" s="11"/>
    </row>
    <row r="254" spans="1:7">
      <c r="A254" s="10"/>
      <c r="B254" s="3"/>
      <c r="C254" s="18" t="str">
        <f>IF($B254="","",IF(COUNTIF(METAS!$A$8:$A$107,$B254)=0,"ID não encontrado",INDEX(METAS!$B$8:$B$107,MATCH($B254,METAS!$A$8:$A$107,0))))</f>
        <v/>
      </c>
      <c r="D254" s="11"/>
      <c r="E254" s="13"/>
      <c r="F254" s="15" t="str">
        <f t="shared" si="3"/>
        <v/>
      </c>
      <c r="G254" s="11"/>
    </row>
    <row r="255" spans="1:7">
      <c r="A255" s="10"/>
      <c r="B255" s="3"/>
      <c r="C255" s="18" t="str">
        <f>IF($B255="","",IF(COUNTIF(METAS!$A$8:$A$107,$B255)=0,"ID não encontrado",INDEX(METAS!$B$8:$B$107,MATCH($B255,METAS!$A$8:$A$107,0))))</f>
        <v/>
      </c>
      <c r="D255" s="11"/>
      <c r="E255" s="13"/>
      <c r="F255" s="15" t="str">
        <f t="shared" si="3"/>
        <v/>
      </c>
      <c r="G255" s="11"/>
    </row>
    <row r="256" spans="1:7">
      <c r="A256" s="10"/>
      <c r="B256" s="3"/>
      <c r="C256" s="18" t="str">
        <f>IF($B256="","",IF(COUNTIF(METAS!$A$8:$A$107,$B256)=0,"ID não encontrado",INDEX(METAS!$B$8:$B$107,MATCH($B256,METAS!$A$8:$A$107,0))))</f>
        <v/>
      </c>
      <c r="D256" s="11"/>
      <c r="E256" s="13"/>
      <c r="F256" s="15" t="str">
        <f t="shared" si="3"/>
        <v/>
      </c>
      <c r="G256" s="11"/>
    </row>
    <row r="257" spans="1:7">
      <c r="A257" s="10"/>
      <c r="B257" s="3"/>
      <c r="C257" s="18" t="str">
        <f>IF($B257="","",IF(COUNTIF(METAS!$A$8:$A$107,$B257)=0,"ID não encontrado",INDEX(METAS!$B$8:$B$107,MATCH($B257,METAS!$A$8:$A$107,0))))</f>
        <v/>
      </c>
      <c r="D257" s="11"/>
      <c r="E257" s="13"/>
      <c r="F257" s="15" t="str">
        <f t="shared" si="3"/>
        <v/>
      </c>
      <c r="G257" s="11"/>
    </row>
    <row r="258" spans="1:7">
      <c r="A258" s="10"/>
      <c r="B258" s="3"/>
      <c r="C258" s="18" t="str">
        <f>IF($B258="","",IF(COUNTIF(METAS!$A$8:$A$107,$B258)=0,"ID não encontrado",INDEX(METAS!$B$8:$B$107,MATCH($B258,METAS!$A$8:$A$107,0))))</f>
        <v/>
      </c>
      <c r="D258" s="11"/>
      <c r="E258" s="13"/>
      <c r="F258" s="15" t="str">
        <f t="shared" si="3"/>
        <v/>
      </c>
      <c r="G258" s="11"/>
    </row>
    <row r="259" spans="1:7">
      <c r="A259" s="10"/>
      <c r="B259" s="3"/>
      <c r="C259" s="18" t="str">
        <f>IF($B259="","",IF(COUNTIF(METAS!$A$8:$A$107,$B259)=0,"ID não encontrado",INDEX(METAS!$B$8:$B$107,MATCH($B259,METAS!$A$8:$A$107,0))))</f>
        <v/>
      </c>
      <c r="D259" s="11"/>
      <c r="E259" s="13"/>
      <c r="F259" s="15" t="str">
        <f t="shared" si="3"/>
        <v/>
      </c>
      <c r="G259" s="11"/>
    </row>
    <row r="260" spans="1:7">
      <c r="A260" s="10"/>
      <c r="B260" s="3"/>
      <c r="C260" s="18" t="str">
        <f>IF($B260="","",IF(COUNTIF(METAS!$A$8:$A$107,$B260)=0,"ID não encontrado",INDEX(METAS!$B$8:$B$107,MATCH($B260,METAS!$A$8:$A$107,0))))</f>
        <v/>
      </c>
      <c r="D260" s="11"/>
      <c r="E260" s="13"/>
      <c r="F260" s="15" t="str">
        <f t="shared" si="3"/>
        <v/>
      </c>
      <c r="G260" s="11"/>
    </row>
    <row r="261" spans="1:7">
      <c r="A261" s="10"/>
      <c r="B261" s="3"/>
      <c r="C261" s="18" t="str">
        <f>IF($B261="","",IF(COUNTIF(METAS!$A$8:$A$107,$B261)=0,"ID não encontrado",INDEX(METAS!$B$8:$B$107,MATCH($B261,METAS!$A$8:$A$107,0))))</f>
        <v/>
      </c>
      <c r="D261" s="11"/>
      <c r="E261" s="13"/>
      <c r="F261" s="15" t="str">
        <f t="shared" si="3"/>
        <v/>
      </c>
      <c r="G261" s="11"/>
    </row>
    <row r="262" spans="1:7">
      <c r="A262" s="10"/>
      <c r="B262" s="3"/>
      <c r="C262" s="18" t="str">
        <f>IF($B262="","",IF(COUNTIF(METAS!$A$8:$A$107,$B262)=0,"ID não encontrado",INDEX(METAS!$B$8:$B$107,MATCH($B262,METAS!$A$8:$A$107,0))))</f>
        <v/>
      </c>
      <c r="D262" s="11"/>
      <c r="E262" s="13"/>
      <c r="F262" s="15" t="str">
        <f t="shared" si="3"/>
        <v/>
      </c>
      <c r="G262" s="11"/>
    </row>
    <row r="263" spans="1:7">
      <c r="A263" s="10"/>
      <c r="B263" s="3"/>
      <c r="C263" s="18" t="str">
        <f>IF($B263="","",IF(COUNTIF(METAS!$A$8:$A$107,$B263)=0,"ID não encontrado",INDEX(METAS!$B$8:$B$107,MATCH($B263,METAS!$A$8:$A$107,0))))</f>
        <v/>
      </c>
      <c r="D263" s="11"/>
      <c r="E263" s="13"/>
      <c r="F263" s="15" t="str">
        <f t="shared" si="3"/>
        <v/>
      </c>
      <c r="G263" s="11"/>
    </row>
    <row r="264" spans="1:7">
      <c r="A264" s="10"/>
      <c r="B264" s="3"/>
      <c r="C264" s="18" t="str">
        <f>IF($B264="","",IF(COUNTIF(METAS!$A$8:$A$107,$B264)=0,"ID não encontrado",INDEX(METAS!$B$8:$B$107,MATCH($B264,METAS!$A$8:$A$107,0))))</f>
        <v/>
      </c>
      <c r="D264" s="11"/>
      <c r="E264" s="13"/>
      <c r="F264" s="15" t="str">
        <f t="shared" ref="F264:F327" si="4">IF($D264="","",IF($D264="Resgate",-ABS($E264),ABS($E264)))</f>
        <v/>
      </c>
      <c r="G264" s="11"/>
    </row>
    <row r="265" spans="1:7">
      <c r="A265" s="10"/>
      <c r="B265" s="3"/>
      <c r="C265" s="18" t="str">
        <f>IF($B265="","",IF(COUNTIF(METAS!$A$8:$A$107,$B265)=0,"ID não encontrado",INDEX(METAS!$B$8:$B$107,MATCH($B265,METAS!$A$8:$A$107,0))))</f>
        <v/>
      </c>
      <c r="D265" s="11"/>
      <c r="E265" s="13"/>
      <c r="F265" s="15" t="str">
        <f t="shared" si="4"/>
        <v/>
      </c>
      <c r="G265" s="11"/>
    </row>
    <row r="266" spans="1:7">
      <c r="A266" s="10"/>
      <c r="B266" s="3"/>
      <c r="C266" s="18" t="str">
        <f>IF($B266="","",IF(COUNTIF(METAS!$A$8:$A$107,$B266)=0,"ID não encontrado",INDEX(METAS!$B$8:$B$107,MATCH($B266,METAS!$A$8:$A$107,0))))</f>
        <v/>
      </c>
      <c r="D266" s="11"/>
      <c r="E266" s="13"/>
      <c r="F266" s="15" t="str">
        <f t="shared" si="4"/>
        <v/>
      </c>
      <c r="G266" s="11"/>
    </row>
    <row r="267" spans="1:7">
      <c r="A267" s="10"/>
      <c r="B267" s="3"/>
      <c r="C267" s="18" t="str">
        <f>IF($B267="","",IF(COUNTIF(METAS!$A$8:$A$107,$B267)=0,"ID não encontrado",INDEX(METAS!$B$8:$B$107,MATCH($B267,METAS!$A$8:$A$107,0))))</f>
        <v/>
      </c>
      <c r="D267" s="11"/>
      <c r="E267" s="13"/>
      <c r="F267" s="15" t="str">
        <f t="shared" si="4"/>
        <v/>
      </c>
      <c r="G267" s="11"/>
    </row>
    <row r="268" spans="1:7">
      <c r="A268" s="10"/>
      <c r="B268" s="3"/>
      <c r="C268" s="18" t="str">
        <f>IF($B268="","",IF(COUNTIF(METAS!$A$8:$A$107,$B268)=0,"ID não encontrado",INDEX(METAS!$B$8:$B$107,MATCH($B268,METAS!$A$8:$A$107,0))))</f>
        <v/>
      </c>
      <c r="D268" s="11"/>
      <c r="E268" s="13"/>
      <c r="F268" s="15" t="str">
        <f t="shared" si="4"/>
        <v/>
      </c>
      <c r="G268" s="11"/>
    </row>
    <row r="269" spans="1:7">
      <c r="A269" s="10"/>
      <c r="B269" s="3"/>
      <c r="C269" s="18" t="str">
        <f>IF($B269="","",IF(COUNTIF(METAS!$A$8:$A$107,$B269)=0,"ID não encontrado",INDEX(METAS!$B$8:$B$107,MATCH($B269,METAS!$A$8:$A$107,0))))</f>
        <v/>
      </c>
      <c r="D269" s="11"/>
      <c r="E269" s="13"/>
      <c r="F269" s="15" t="str">
        <f t="shared" si="4"/>
        <v/>
      </c>
      <c r="G269" s="11"/>
    </row>
    <row r="270" spans="1:7">
      <c r="A270" s="10"/>
      <c r="B270" s="3"/>
      <c r="C270" s="18" t="str">
        <f>IF($B270="","",IF(COUNTIF(METAS!$A$8:$A$107,$B270)=0,"ID não encontrado",INDEX(METAS!$B$8:$B$107,MATCH($B270,METAS!$A$8:$A$107,0))))</f>
        <v/>
      </c>
      <c r="D270" s="11"/>
      <c r="E270" s="13"/>
      <c r="F270" s="15" t="str">
        <f t="shared" si="4"/>
        <v/>
      </c>
      <c r="G270" s="11"/>
    </row>
    <row r="271" spans="1:7">
      <c r="A271" s="10"/>
      <c r="B271" s="3"/>
      <c r="C271" s="18" t="str">
        <f>IF($B271="","",IF(COUNTIF(METAS!$A$8:$A$107,$B271)=0,"ID não encontrado",INDEX(METAS!$B$8:$B$107,MATCH($B271,METAS!$A$8:$A$107,0))))</f>
        <v/>
      </c>
      <c r="D271" s="11"/>
      <c r="E271" s="13"/>
      <c r="F271" s="15" t="str">
        <f t="shared" si="4"/>
        <v/>
      </c>
      <c r="G271" s="11"/>
    </row>
    <row r="272" spans="1:7">
      <c r="A272" s="10"/>
      <c r="B272" s="3"/>
      <c r="C272" s="18" t="str">
        <f>IF($B272="","",IF(COUNTIF(METAS!$A$8:$A$107,$B272)=0,"ID não encontrado",INDEX(METAS!$B$8:$B$107,MATCH($B272,METAS!$A$8:$A$107,0))))</f>
        <v/>
      </c>
      <c r="D272" s="11"/>
      <c r="E272" s="13"/>
      <c r="F272" s="15" t="str">
        <f t="shared" si="4"/>
        <v/>
      </c>
      <c r="G272" s="11"/>
    </row>
    <row r="273" spans="1:7">
      <c r="A273" s="10"/>
      <c r="B273" s="3"/>
      <c r="C273" s="18" t="str">
        <f>IF($B273="","",IF(COUNTIF(METAS!$A$8:$A$107,$B273)=0,"ID não encontrado",INDEX(METAS!$B$8:$B$107,MATCH($B273,METAS!$A$8:$A$107,0))))</f>
        <v/>
      </c>
      <c r="D273" s="11"/>
      <c r="E273" s="13"/>
      <c r="F273" s="15" t="str">
        <f t="shared" si="4"/>
        <v/>
      </c>
      <c r="G273" s="11"/>
    </row>
    <row r="274" spans="1:7">
      <c r="A274" s="10"/>
      <c r="B274" s="3"/>
      <c r="C274" s="18" t="str">
        <f>IF($B274="","",IF(COUNTIF(METAS!$A$8:$A$107,$B274)=0,"ID não encontrado",INDEX(METAS!$B$8:$B$107,MATCH($B274,METAS!$A$8:$A$107,0))))</f>
        <v/>
      </c>
      <c r="D274" s="11"/>
      <c r="E274" s="13"/>
      <c r="F274" s="15" t="str">
        <f t="shared" si="4"/>
        <v/>
      </c>
      <c r="G274" s="11"/>
    </row>
    <row r="275" spans="1:7">
      <c r="A275" s="10"/>
      <c r="B275" s="3"/>
      <c r="C275" s="18" t="str">
        <f>IF($B275="","",IF(COUNTIF(METAS!$A$8:$A$107,$B275)=0,"ID não encontrado",INDEX(METAS!$B$8:$B$107,MATCH($B275,METAS!$A$8:$A$107,0))))</f>
        <v/>
      </c>
      <c r="D275" s="11"/>
      <c r="E275" s="13"/>
      <c r="F275" s="15" t="str">
        <f t="shared" si="4"/>
        <v/>
      </c>
      <c r="G275" s="11"/>
    </row>
    <row r="276" spans="1:7">
      <c r="A276" s="10"/>
      <c r="B276" s="3"/>
      <c r="C276" s="18" t="str">
        <f>IF($B276="","",IF(COUNTIF(METAS!$A$8:$A$107,$B276)=0,"ID não encontrado",INDEX(METAS!$B$8:$B$107,MATCH($B276,METAS!$A$8:$A$107,0))))</f>
        <v/>
      </c>
      <c r="D276" s="11"/>
      <c r="E276" s="13"/>
      <c r="F276" s="15" t="str">
        <f t="shared" si="4"/>
        <v/>
      </c>
      <c r="G276" s="11"/>
    </row>
    <row r="277" spans="1:7">
      <c r="A277" s="10"/>
      <c r="B277" s="3"/>
      <c r="C277" s="18" t="str">
        <f>IF($B277="","",IF(COUNTIF(METAS!$A$8:$A$107,$B277)=0,"ID não encontrado",INDEX(METAS!$B$8:$B$107,MATCH($B277,METAS!$A$8:$A$107,0))))</f>
        <v/>
      </c>
      <c r="D277" s="11"/>
      <c r="E277" s="13"/>
      <c r="F277" s="15" t="str">
        <f t="shared" si="4"/>
        <v/>
      </c>
      <c r="G277" s="11"/>
    </row>
    <row r="278" spans="1:7">
      <c r="A278" s="10"/>
      <c r="B278" s="3"/>
      <c r="C278" s="18" t="str">
        <f>IF($B278="","",IF(COUNTIF(METAS!$A$8:$A$107,$B278)=0,"ID não encontrado",INDEX(METAS!$B$8:$B$107,MATCH($B278,METAS!$A$8:$A$107,0))))</f>
        <v/>
      </c>
      <c r="D278" s="11"/>
      <c r="E278" s="13"/>
      <c r="F278" s="15" t="str">
        <f t="shared" si="4"/>
        <v/>
      </c>
      <c r="G278" s="11"/>
    </row>
    <row r="279" spans="1:7">
      <c r="A279" s="10"/>
      <c r="B279" s="3"/>
      <c r="C279" s="18" t="str">
        <f>IF($B279="","",IF(COUNTIF(METAS!$A$8:$A$107,$B279)=0,"ID não encontrado",INDEX(METAS!$B$8:$B$107,MATCH($B279,METAS!$A$8:$A$107,0))))</f>
        <v/>
      </c>
      <c r="D279" s="11"/>
      <c r="E279" s="13"/>
      <c r="F279" s="15" t="str">
        <f t="shared" si="4"/>
        <v/>
      </c>
      <c r="G279" s="11"/>
    </row>
    <row r="280" spans="1:7">
      <c r="A280" s="10"/>
      <c r="B280" s="3"/>
      <c r="C280" s="18" t="str">
        <f>IF($B280="","",IF(COUNTIF(METAS!$A$8:$A$107,$B280)=0,"ID não encontrado",INDEX(METAS!$B$8:$B$107,MATCH($B280,METAS!$A$8:$A$107,0))))</f>
        <v/>
      </c>
      <c r="D280" s="11"/>
      <c r="E280" s="13"/>
      <c r="F280" s="15" t="str">
        <f t="shared" si="4"/>
        <v/>
      </c>
      <c r="G280" s="11"/>
    </row>
    <row r="281" spans="1:7">
      <c r="A281" s="10"/>
      <c r="B281" s="3"/>
      <c r="C281" s="18" t="str">
        <f>IF($B281="","",IF(COUNTIF(METAS!$A$8:$A$107,$B281)=0,"ID não encontrado",INDEX(METAS!$B$8:$B$107,MATCH($B281,METAS!$A$8:$A$107,0))))</f>
        <v/>
      </c>
      <c r="D281" s="11"/>
      <c r="E281" s="13"/>
      <c r="F281" s="15" t="str">
        <f t="shared" si="4"/>
        <v/>
      </c>
      <c r="G281" s="11"/>
    </row>
    <row r="282" spans="1:7">
      <c r="A282" s="10"/>
      <c r="B282" s="3"/>
      <c r="C282" s="18" t="str">
        <f>IF($B282="","",IF(COUNTIF(METAS!$A$8:$A$107,$B282)=0,"ID não encontrado",INDEX(METAS!$B$8:$B$107,MATCH($B282,METAS!$A$8:$A$107,0))))</f>
        <v/>
      </c>
      <c r="D282" s="11"/>
      <c r="E282" s="13"/>
      <c r="F282" s="15" t="str">
        <f t="shared" si="4"/>
        <v/>
      </c>
      <c r="G282" s="11"/>
    </row>
    <row r="283" spans="1:7">
      <c r="A283" s="10"/>
      <c r="B283" s="3"/>
      <c r="C283" s="18" t="str">
        <f>IF($B283="","",IF(COUNTIF(METAS!$A$8:$A$107,$B283)=0,"ID não encontrado",INDEX(METAS!$B$8:$B$107,MATCH($B283,METAS!$A$8:$A$107,0))))</f>
        <v/>
      </c>
      <c r="D283" s="11"/>
      <c r="E283" s="13"/>
      <c r="F283" s="15" t="str">
        <f t="shared" si="4"/>
        <v/>
      </c>
      <c r="G283" s="11"/>
    </row>
    <row r="284" spans="1:7">
      <c r="A284" s="10"/>
      <c r="B284" s="3"/>
      <c r="C284" s="18" t="str">
        <f>IF($B284="","",IF(COUNTIF(METAS!$A$8:$A$107,$B284)=0,"ID não encontrado",INDEX(METAS!$B$8:$B$107,MATCH($B284,METAS!$A$8:$A$107,0))))</f>
        <v/>
      </c>
      <c r="D284" s="11"/>
      <c r="E284" s="13"/>
      <c r="F284" s="15" t="str">
        <f t="shared" si="4"/>
        <v/>
      </c>
      <c r="G284" s="11"/>
    </row>
    <row r="285" spans="1:7">
      <c r="A285" s="10"/>
      <c r="B285" s="3"/>
      <c r="C285" s="18" t="str">
        <f>IF($B285="","",IF(COUNTIF(METAS!$A$8:$A$107,$B285)=0,"ID não encontrado",INDEX(METAS!$B$8:$B$107,MATCH($B285,METAS!$A$8:$A$107,0))))</f>
        <v/>
      </c>
      <c r="D285" s="11"/>
      <c r="E285" s="13"/>
      <c r="F285" s="15" t="str">
        <f t="shared" si="4"/>
        <v/>
      </c>
      <c r="G285" s="11"/>
    </row>
    <row r="286" spans="1:7">
      <c r="A286" s="10"/>
      <c r="B286" s="3"/>
      <c r="C286" s="18" t="str">
        <f>IF($B286="","",IF(COUNTIF(METAS!$A$8:$A$107,$B286)=0,"ID não encontrado",INDEX(METAS!$B$8:$B$107,MATCH($B286,METAS!$A$8:$A$107,0))))</f>
        <v/>
      </c>
      <c r="D286" s="11"/>
      <c r="E286" s="13"/>
      <c r="F286" s="15" t="str">
        <f t="shared" si="4"/>
        <v/>
      </c>
      <c r="G286" s="11"/>
    </row>
    <row r="287" spans="1:7">
      <c r="A287" s="10"/>
      <c r="B287" s="3"/>
      <c r="C287" s="18" t="str">
        <f>IF($B287="","",IF(COUNTIF(METAS!$A$8:$A$107,$B287)=0,"ID não encontrado",INDEX(METAS!$B$8:$B$107,MATCH($B287,METAS!$A$8:$A$107,0))))</f>
        <v/>
      </c>
      <c r="D287" s="11"/>
      <c r="E287" s="13"/>
      <c r="F287" s="15" t="str">
        <f t="shared" si="4"/>
        <v/>
      </c>
      <c r="G287" s="11"/>
    </row>
    <row r="288" spans="1:7">
      <c r="A288" s="10"/>
      <c r="B288" s="3"/>
      <c r="C288" s="18" t="str">
        <f>IF($B288="","",IF(COUNTIF(METAS!$A$8:$A$107,$B288)=0,"ID não encontrado",INDEX(METAS!$B$8:$B$107,MATCH($B288,METAS!$A$8:$A$107,0))))</f>
        <v/>
      </c>
      <c r="D288" s="11"/>
      <c r="E288" s="13"/>
      <c r="F288" s="15" t="str">
        <f t="shared" si="4"/>
        <v/>
      </c>
      <c r="G288" s="11"/>
    </row>
    <row r="289" spans="1:7">
      <c r="A289" s="10"/>
      <c r="B289" s="3"/>
      <c r="C289" s="18" t="str">
        <f>IF($B289="","",IF(COUNTIF(METAS!$A$8:$A$107,$B289)=0,"ID não encontrado",INDEX(METAS!$B$8:$B$107,MATCH($B289,METAS!$A$8:$A$107,0))))</f>
        <v/>
      </c>
      <c r="D289" s="11"/>
      <c r="E289" s="13"/>
      <c r="F289" s="15" t="str">
        <f t="shared" si="4"/>
        <v/>
      </c>
      <c r="G289" s="11"/>
    </row>
    <row r="290" spans="1:7">
      <c r="A290" s="10"/>
      <c r="B290" s="3"/>
      <c r="C290" s="18" t="str">
        <f>IF($B290="","",IF(COUNTIF(METAS!$A$8:$A$107,$B290)=0,"ID não encontrado",INDEX(METAS!$B$8:$B$107,MATCH($B290,METAS!$A$8:$A$107,0))))</f>
        <v/>
      </c>
      <c r="D290" s="11"/>
      <c r="E290" s="13"/>
      <c r="F290" s="15" t="str">
        <f t="shared" si="4"/>
        <v/>
      </c>
      <c r="G290" s="11"/>
    </row>
    <row r="291" spans="1:7">
      <c r="A291" s="10"/>
      <c r="B291" s="3"/>
      <c r="C291" s="18" t="str">
        <f>IF($B291="","",IF(COUNTIF(METAS!$A$8:$A$107,$B291)=0,"ID não encontrado",INDEX(METAS!$B$8:$B$107,MATCH($B291,METAS!$A$8:$A$107,0))))</f>
        <v/>
      </c>
      <c r="D291" s="11"/>
      <c r="E291" s="13"/>
      <c r="F291" s="15" t="str">
        <f t="shared" si="4"/>
        <v/>
      </c>
      <c r="G291" s="11"/>
    </row>
    <row r="292" spans="1:7">
      <c r="A292" s="10"/>
      <c r="B292" s="3"/>
      <c r="C292" s="18" t="str">
        <f>IF($B292="","",IF(COUNTIF(METAS!$A$8:$A$107,$B292)=0,"ID não encontrado",INDEX(METAS!$B$8:$B$107,MATCH($B292,METAS!$A$8:$A$107,0))))</f>
        <v/>
      </c>
      <c r="D292" s="11"/>
      <c r="E292" s="13"/>
      <c r="F292" s="15" t="str">
        <f t="shared" si="4"/>
        <v/>
      </c>
      <c r="G292" s="11"/>
    </row>
    <row r="293" spans="1:7">
      <c r="A293" s="10"/>
      <c r="B293" s="3"/>
      <c r="C293" s="18" t="str">
        <f>IF($B293="","",IF(COUNTIF(METAS!$A$8:$A$107,$B293)=0,"ID não encontrado",INDEX(METAS!$B$8:$B$107,MATCH($B293,METAS!$A$8:$A$107,0))))</f>
        <v/>
      </c>
      <c r="D293" s="11"/>
      <c r="E293" s="13"/>
      <c r="F293" s="15" t="str">
        <f t="shared" si="4"/>
        <v/>
      </c>
      <c r="G293" s="11"/>
    </row>
    <row r="294" spans="1:7">
      <c r="A294" s="10"/>
      <c r="B294" s="3"/>
      <c r="C294" s="18" t="str">
        <f>IF($B294="","",IF(COUNTIF(METAS!$A$8:$A$107,$B294)=0,"ID não encontrado",INDEX(METAS!$B$8:$B$107,MATCH($B294,METAS!$A$8:$A$107,0))))</f>
        <v/>
      </c>
      <c r="D294" s="11"/>
      <c r="E294" s="13"/>
      <c r="F294" s="15" t="str">
        <f t="shared" si="4"/>
        <v/>
      </c>
      <c r="G294" s="11"/>
    </row>
    <row r="295" spans="1:7">
      <c r="A295" s="10"/>
      <c r="B295" s="3"/>
      <c r="C295" s="18" t="str">
        <f>IF($B295="","",IF(COUNTIF(METAS!$A$8:$A$107,$B295)=0,"ID não encontrado",INDEX(METAS!$B$8:$B$107,MATCH($B295,METAS!$A$8:$A$107,0))))</f>
        <v/>
      </c>
      <c r="D295" s="11"/>
      <c r="E295" s="13"/>
      <c r="F295" s="15" t="str">
        <f t="shared" si="4"/>
        <v/>
      </c>
      <c r="G295" s="11"/>
    </row>
    <row r="296" spans="1:7">
      <c r="A296" s="10"/>
      <c r="B296" s="3"/>
      <c r="C296" s="18" t="str">
        <f>IF($B296="","",IF(COUNTIF(METAS!$A$8:$A$107,$B296)=0,"ID não encontrado",INDEX(METAS!$B$8:$B$107,MATCH($B296,METAS!$A$8:$A$107,0))))</f>
        <v/>
      </c>
      <c r="D296" s="11"/>
      <c r="E296" s="13"/>
      <c r="F296" s="15" t="str">
        <f t="shared" si="4"/>
        <v/>
      </c>
      <c r="G296" s="11"/>
    </row>
    <row r="297" spans="1:7">
      <c r="A297" s="10"/>
      <c r="B297" s="3"/>
      <c r="C297" s="18" t="str">
        <f>IF($B297="","",IF(COUNTIF(METAS!$A$8:$A$107,$B297)=0,"ID não encontrado",INDEX(METAS!$B$8:$B$107,MATCH($B297,METAS!$A$8:$A$107,0))))</f>
        <v/>
      </c>
      <c r="D297" s="11"/>
      <c r="E297" s="13"/>
      <c r="F297" s="15" t="str">
        <f t="shared" si="4"/>
        <v/>
      </c>
      <c r="G297" s="11"/>
    </row>
    <row r="298" spans="1:7">
      <c r="A298" s="10"/>
      <c r="B298" s="3"/>
      <c r="C298" s="18" t="str">
        <f>IF($B298="","",IF(COUNTIF(METAS!$A$8:$A$107,$B298)=0,"ID não encontrado",INDEX(METAS!$B$8:$B$107,MATCH($B298,METAS!$A$8:$A$107,0))))</f>
        <v/>
      </c>
      <c r="D298" s="11"/>
      <c r="E298" s="13"/>
      <c r="F298" s="15" t="str">
        <f t="shared" si="4"/>
        <v/>
      </c>
      <c r="G298" s="11"/>
    </row>
    <row r="299" spans="1:7">
      <c r="A299" s="10"/>
      <c r="B299" s="3"/>
      <c r="C299" s="18" t="str">
        <f>IF($B299="","",IF(COUNTIF(METAS!$A$8:$A$107,$B299)=0,"ID não encontrado",INDEX(METAS!$B$8:$B$107,MATCH($B299,METAS!$A$8:$A$107,0))))</f>
        <v/>
      </c>
      <c r="D299" s="11"/>
      <c r="E299" s="13"/>
      <c r="F299" s="15" t="str">
        <f t="shared" si="4"/>
        <v/>
      </c>
      <c r="G299" s="11"/>
    </row>
    <row r="300" spans="1:7">
      <c r="A300" s="10"/>
      <c r="B300" s="3"/>
      <c r="C300" s="18" t="str">
        <f>IF($B300="","",IF(COUNTIF(METAS!$A$8:$A$107,$B300)=0,"ID não encontrado",INDEX(METAS!$B$8:$B$107,MATCH($B300,METAS!$A$8:$A$107,0))))</f>
        <v/>
      </c>
      <c r="D300" s="11"/>
      <c r="E300" s="13"/>
      <c r="F300" s="15" t="str">
        <f t="shared" si="4"/>
        <v/>
      </c>
      <c r="G300" s="11"/>
    </row>
    <row r="301" spans="1:7">
      <c r="A301" s="10"/>
      <c r="B301" s="3"/>
      <c r="C301" s="18" t="str">
        <f>IF($B301="","",IF(COUNTIF(METAS!$A$8:$A$107,$B301)=0,"ID não encontrado",INDEX(METAS!$B$8:$B$107,MATCH($B301,METAS!$A$8:$A$107,0))))</f>
        <v/>
      </c>
      <c r="D301" s="11"/>
      <c r="E301" s="13"/>
      <c r="F301" s="15" t="str">
        <f t="shared" si="4"/>
        <v/>
      </c>
      <c r="G301" s="11"/>
    </row>
    <row r="302" spans="1:7">
      <c r="A302" s="10"/>
      <c r="B302" s="3"/>
      <c r="C302" s="18" t="str">
        <f>IF($B302="","",IF(COUNTIF(METAS!$A$8:$A$107,$B302)=0,"ID não encontrado",INDEX(METAS!$B$8:$B$107,MATCH($B302,METAS!$A$8:$A$107,0))))</f>
        <v/>
      </c>
      <c r="D302" s="11"/>
      <c r="E302" s="13"/>
      <c r="F302" s="15" t="str">
        <f t="shared" si="4"/>
        <v/>
      </c>
      <c r="G302" s="11"/>
    </row>
    <row r="303" spans="1:7">
      <c r="A303" s="10"/>
      <c r="B303" s="3"/>
      <c r="C303" s="18" t="str">
        <f>IF($B303="","",IF(COUNTIF(METAS!$A$8:$A$107,$B303)=0,"ID não encontrado",INDEX(METAS!$B$8:$B$107,MATCH($B303,METAS!$A$8:$A$107,0))))</f>
        <v/>
      </c>
      <c r="D303" s="11"/>
      <c r="E303" s="13"/>
      <c r="F303" s="15" t="str">
        <f t="shared" si="4"/>
        <v/>
      </c>
      <c r="G303" s="11"/>
    </row>
    <row r="304" spans="1:7">
      <c r="A304" s="10"/>
      <c r="B304" s="3"/>
      <c r="C304" s="18" t="str">
        <f>IF($B304="","",IF(COUNTIF(METAS!$A$8:$A$107,$B304)=0,"ID não encontrado",INDEX(METAS!$B$8:$B$107,MATCH($B304,METAS!$A$8:$A$107,0))))</f>
        <v/>
      </c>
      <c r="D304" s="11"/>
      <c r="E304" s="13"/>
      <c r="F304" s="15" t="str">
        <f t="shared" si="4"/>
        <v/>
      </c>
      <c r="G304" s="11"/>
    </row>
    <row r="305" spans="1:7">
      <c r="A305" s="10"/>
      <c r="B305" s="3"/>
      <c r="C305" s="18" t="str">
        <f>IF($B305="","",IF(COUNTIF(METAS!$A$8:$A$107,$B305)=0,"ID não encontrado",INDEX(METAS!$B$8:$B$107,MATCH($B305,METAS!$A$8:$A$107,0))))</f>
        <v/>
      </c>
      <c r="D305" s="11"/>
      <c r="E305" s="13"/>
      <c r="F305" s="15" t="str">
        <f t="shared" si="4"/>
        <v/>
      </c>
      <c r="G305" s="11"/>
    </row>
    <row r="306" spans="1:7">
      <c r="A306" s="10"/>
      <c r="B306" s="3"/>
      <c r="C306" s="18" t="str">
        <f>IF($B306="","",IF(COUNTIF(METAS!$A$8:$A$107,$B306)=0,"ID não encontrado",INDEX(METAS!$B$8:$B$107,MATCH($B306,METAS!$A$8:$A$107,0))))</f>
        <v/>
      </c>
      <c r="D306" s="11"/>
      <c r="E306" s="13"/>
      <c r="F306" s="15" t="str">
        <f t="shared" si="4"/>
        <v/>
      </c>
      <c r="G306" s="11"/>
    </row>
    <row r="307" spans="1:7">
      <c r="A307" s="10"/>
      <c r="B307" s="3"/>
      <c r="C307" s="18" t="str">
        <f>IF($B307="","",IF(COUNTIF(METAS!$A$8:$A$107,$B307)=0,"ID não encontrado",INDEX(METAS!$B$8:$B$107,MATCH($B307,METAS!$A$8:$A$107,0))))</f>
        <v/>
      </c>
      <c r="D307" s="11"/>
      <c r="E307" s="13"/>
      <c r="F307" s="15" t="str">
        <f t="shared" si="4"/>
        <v/>
      </c>
      <c r="G307" s="11"/>
    </row>
    <row r="308" spans="1:7">
      <c r="A308" s="10"/>
      <c r="B308" s="3"/>
      <c r="C308" s="18" t="str">
        <f>IF($B308="","",IF(COUNTIF(METAS!$A$8:$A$107,$B308)=0,"ID não encontrado",INDEX(METAS!$B$8:$B$107,MATCH($B308,METAS!$A$8:$A$107,0))))</f>
        <v/>
      </c>
      <c r="D308" s="11"/>
      <c r="E308" s="13"/>
      <c r="F308" s="15" t="str">
        <f t="shared" si="4"/>
        <v/>
      </c>
      <c r="G308" s="11"/>
    </row>
    <row r="309" spans="1:7">
      <c r="A309" s="10"/>
      <c r="B309" s="3"/>
      <c r="C309" s="18" t="str">
        <f>IF($B309="","",IF(COUNTIF(METAS!$A$8:$A$107,$B309)=0,"ID não encontrado",INDEX(METAS!$B$8:$B$107,MATCH($B309,METAS!$A$8:$A$107,0))))</f>
        <v/>
      </c>
      <c r="D309" s="11"/>
      <c r="E309" s="13"/>
      <c r="F309" s="15" t="str">
        <f t="shared" si="4"/>
        <v/>
      </c>
      <c r="G309" s="11"/>
    </row>
    <row r="310" spans="1:7">
      <c r="A310" s="10"/>
      <c r="B310" s="3"/>
      <c r="C310" s="18" t="str">
        <f>IF($B310="","",IF(COUNTIF(METAS!$A$8:$A$107,$B310)=0,"ID não encontrado",INDEX(METAS!$B$8:$B$107,MATCH($B310,METAS!$A$8:$A$107,0))))</f>
        <v/>
      </c>
      <c r="D310" s="11"/>
      <c r="E310" s="13"/>
      <c r="F310" s="15" t="str">
        <f t="shared" si="4"/>
        <v/>
      </c>
      <c r="G310" s="11"/>
    </row>
    <row r="311" spans="1:7">
      <c r="A311" s="10"/>
      <c r="B311" s="3"/>
      <c r="C311" s="18" t="str">
        <f>IF($B311="","",IF(COUNTIF(METAS!$A$8:$A$107,$B311)=0,"ID não encontrado",INDEX(METAS!$B$8:$B$107,MATCH($B311,METAS!$A$8:$A$107,0))))</f>
        <v/>
      </c>
      <c r="D311" s="11"/>
      <c r="E311" s="13"/>
      <c r="F311" s="15" t="str">
        <f t="shared" si="4"/>
        <v/>
      </c>
      <c r="G311" s="11"/>
    </row>
    <row r="312" spans="1:7">
      <c r="A312" s="10"/>
      <c r="B312" s="3"/>
      <c r="C312" s="18" t="str">
        <f>IF($B312="","",IF(COUNTIF(METAS!$A$8:$A$107,$B312)=0,"ID não encontrado",INDEX(METAS!$B$8:$B$107,MATCH($B312,METAS!$A$8:$A$107,0))))</f>
        <v/>
      </c>
      <c r="D312" s="11"/>
      <c r="E312" s="13"/>
      <c r="F312" s="15" t="str">
        <f t="shared" si="4"/>
        <v/>
      </c>
      <c r="G312" s="11"/>
    </row>
    <row r="313" spans="1:7">
      <c r="A313" s="10"/>
      <c r="B313" s="3"/>
      <c r="C313" s="18" t="str">
        <f>IF($B313="","",IF(COUNTIF(METAS!$A$8:$A$107,$B313)=0,"ID não encontrado",INDEX(METAS!$B$8:$B$107,MATCH($B313,METAS!$A$8:$A$107,0))))</f>
        <v/>
      </c>
      <c r="D313" s="11"/>
      <c r="E313" s="13"/>
      <c r="F313" s="15" t="str">
        <f t="shared" si="4"/>
        <v/>
      </c>
      <c r="G313" s="11"/>
    </row>
    <row r="314" spans="1:7">
      <c r="A314" s="10"/>
      <c r="B314" s="3"/>
      <c r="C314" s="18" t="str">
        <f>IF($B314="","",IF(COUNTIF(METAS!$A$8:$A$107,$B314)=0,"ID não encontrado",INDEX(METAS!$B$8:$B$107,MATCH($B314,METAS!$A$8:$A$107,0))))</f>
        <v/>
      </c>
      <c r="D314" s="11"/>
      <c r="E314" s="13"/>
      <c r="F314" s="15" t="str">
        <f t="shared" si="4"/>
        <v/>
      </c>
      <c r="G314" s="11"/>
    </row>
    <row r="315" spans="1:7">
      <c r="A315" s="10"/>
      <c r="B315" s="3"/>
      <c r="C315" s="18" t="str">
        <f>IF($B315="","",IF(COUNTIF(METAS!$A$8:$A$107,$B315)=0,"ID não encontrado",INDEX(METAS!$B$8:$B$107,MATCH($B315,METAS!$A$8:$A$107,0))))</f>
        <v/>
      </c>
      <c r="D315" s="11"/>
      <c r="E315" s="13"/>
      <c r="F315" s="15" t="str">
        <f t="shared" si="4"/>
        <v/>
      </c>
      <c r="G315" s="11"/>
    </row>
    <row r="316" spans="1:7">
      <c r="A316" s="10"/>
      <c r="B316" s="3"/>
      <c r="C316" s="18" t="str">
        <f>IF($B316="","",IF(COUNTIF(METAS!$A$8:$A$107,$B316)=0,"ID não encontrado",INDEX(METAS!$B$8:$B$107,MATCH($B316,METAS!$A$8:$A$107,0))))</f>
        <v/>
      </c>
      <c r="D316" s="11"/>
      <c r="E316" s="13"/>
      <c r="F316" s="15" t="str">
        <f t="shared" si="4"/>
        <v/>
      </c>
      <c r="G316" s="11"/>
    </row>
    <row r="317" spans="1:7">
      <c r="A317" s="10"/>
      <c r="B317" s="3"/>
      <c r="C317" s="18" t="str">
        <f>IF($B317="","",IF(COUNTIF(METAS!$A$8:$A$107,$B317)=0,"ID não encontrado",INDEX(METAS!$B$8:$B$107,MATCH($B317,METAS!$A$8:$A$107,0))))</f>
        <v/>
      </c>
      <c r="D317" s="11"/>
      <c r="E317" s="13"/>
      <c r="F317" s="15" t="str">
        <f t="shared" si="4"/>
        <v/>
      </c>
      <c r="G317" s="11"/>
    </row>
    <row r="318" spans="1:7">
      <c r="A318" s="10"/>
      <c r="B318" s="3"/>
      <c r="C318" s="18" t="str">
        <f>IF($B318="","",IF(COUNTIF(METAS!$A$8:$A$107,$B318)=0,"ID não encontrado",INDEX(METAS!$B$8:$B$107,MATCH($B318,METAS!$A$8:$A$107,0))))</f>
        <v/>
      </c>
      <c r="D318" s="11"/>
      <c r="E318" s="13"/>
      <c r="F318" s="15" t="str">
        <f t="shared" si="4"/>
        <v/>
      </c>
      <c r="G318" s="11"/>
    </row>
    <row r="319" spans="1:7">
      <c r="A319" s="10"/>
      <c r="B319" s="3"/>
      <c r="C319" s="18" t="str">
        <f>IF($B319="","",IF(COUNTIF(METAS!$A$8:$A$107,$B319)=0,"ID não encontrado",INDEX(METAS!$B$8:$B$107,MATCH($B319,METAS!$A$8:$A$107,0))))</f>
        <v/>
      </c>
      <c r="D319" s="11"/>
      <c r="E319" s="13"/>
      <c r="F319" s="15" t="str">
        <f t="shared" si="4"/>
        <v/>
      </c>
      <c r="G319" s="11"/>
    </row>
    <row r="320" spans="1:7">
      <c r="A320" s="10"/>
      <c r="B320" s="3"/>
      <c r="C320" s="18" t="str">
        <f>IF($B320="","",IF(COUNTIF(METAS!$A$8:$A$107,$B320)=0,"ID não encontrado",INDEX(METAS!$B$8:$B$107,MATCH($B320,METAS!$A$8:$A$107,0))))</f>
        <v/>
      </c>
      <c r="D320" s="11"/>
      <c r="E320" s="13"/>
      <c r="F320" s="15" t="str">
        <f t="shared" si="4"/>
        <v/>
      </c>
      <c r="G320" s="11"/>
    </row>
    <row r="321" spans="1:7">
      <c r="A321" s="10"/>
      <c r="B321" s="3"/>
      <c r="C321" s="18" t="str">
        <f>IF($B321="","",IF(COUNTIF(METAS!$A$8:$A$107,$B321)=0,"ID não encontrado",INDEX(METAS!$B$8:$B$107,MATCH($B321,METAS!$A$8:$A$107,0))))</f>
        <v/>
      </c>
      <c r="D321" s="11"/>
      <c r="E321" s="13"/>
      <c r="F321" s="15" t="str">
        <f t="shared" si="4"/>
        <v/>
      </c>
      <c r="G321" s="11"/>
    </row>
    <row r="322" spans="1:7">
      <c r="A322" s="10"/>
      <c r="B322" s="3"/>
      <c r="C322" s="18" t="str">
        <f>IF($B322="","",IF(COUNTIF(METAS!$A$8:$A$107,$B322)=0,"ID não encontrado",INDEX(METAS!$B$8:$B$107,MATCH($B322,METAS!$A$8:$A$107,0))))</f>
        <v/>
      </c>
      <c r="D322" s="11"/>
      <c r="E322" s="13"/>
      <c r="F322" s="15" t="str">
        <f t="shared" si="4"/>
        <v/>
      </c>
      <c r="G322" s="11"/>
    </row>
    <row r="323" spans="1:7">
      <c r="A323" s="10"/>
      <c r="B323" s="3"/>
      <c r="C323" s="18" t="str">
        <f>IF($B323="","",IF(COUNTIF(METAS!$A$8:$A$107,$B323)=0,"ID não encontrado",INDEX(METAS!$B$8:$B$107,MATCH($B323,METAS!$A$8:$A$107,0))))</f>
        <v/>
      </c>
      <c r="D323" s="11"/>
      <c r="E323" s="13"/>
      <c r="F323" s="15" t="str">
        <f t="shared" si="4"/>
        <v/>
      </c>
      <c r="G323" s="11"/>
    </row>
    <row r="324" spans="1:7">
      <c r="A324" s="10"/>
      <c r="B324" s="3"/>
      <c r="C324" s="18" t="str">
        <f>IF($B324="","",IF(COUNTIF(METAS!$A$8:$A$107,$B324)=0,"ID não encontrado",INDEX(METAS!$B$8:$B$107,MATCH($B324,METAS!$A$8:$A$107,0))))</f>
        <v/>
      </c>
      <c r="D324" s="11"/>
      <c r="E324" s="13"/>
      <c r="F324" s="15" t="str">
        <f t="shared" si="4"/>
        <v/>
      </c>
      <c r="G324" s="11"/>
    </row>
    <row r="325" spans="1:7">
      <c r="A325" s="10"/>
      <c r="B325" s="3"/>
      <c r="C325" s="18" t="str">
        <f>IF($B325="","",IF(COUNTIF(METAS!$A$8:$A$107,$B325)=0,"ID não encontrado",INDEX(METAS!$B$8:$B$107,MATCH($B325,METAS!$A$8:$A$107,0))))</f>
        <v/>
      </c>
      <c r="D325" s="11"/>
      <c r="E325" s="13"/>
      <c r="F325" s="15" t="str">
        <f t="shared" si="4"/>
        <v/>
      </c>
      <c r="G325" s="11"/>
    </row>
    <row r="326" spans="1:7">
      <c r="A326" s="10"/>
      <c r="B326" s="3"/>
      <c r="C326" s="18" t="str">
        <f>IF($B326="","",IF(COUNTIF(METAS!$A$8:$A$107,$B326)=0,"ID não encontrado",INDEX(METAS!$B$8:$B$107,MATCH($B326,METAS!$A$8:$A$107,0))))</f>
        <v/>
      </c>
      <c r="D326" s="11"/>
      <c r="E326" s="13"/>
      <c r="F326" s="15" t="str">
        <f t="shared" si="4"/>
        <v/>
      </c>
      <c r="G326" s="11"/>
    </row>
    <row r="327" spans="1:7">
      <c r="A327" s="10"/>
      <c r="B327" s="3"/>
      <c r="C327" s="18" t="str">
        <f>IF($B327="","",IF(COUNTIF(METAS!$A$8:$A$107,$B327)=0,"ID não encontrado",INDEX(METAS!$B$8:$B$107,MATCH($B327,METAS!$A$8:$A$107,0))))</f>
        <v/>
      </c>
      <c r="D327" s="11"/>
      <c r="E327" s="13"/>
      <c r="F327" s="15" t="str">
        <f t="shared" si="4"/>
        <v/>
      </c>
      <c r="G327" s="11"/>
    </row>
    <row r="328" spans="1:7">
      <c r="A328" s="10"/>
      <c r="B328" s="3"/>
      <c r="C328" s="18" t="str">
        <f>IF($B328="","",IF(COUNTIF(METAS!$A$8:$A$107,$B328)=0,"ID não encontrado",INDEX(METAS!$B$8:$B$107,MATCH($B328,METAS!$A$8:$A$107,0))))</f>
        <v/>
      </c>
      <c r="D328" s="11"/>
      <c r="E328" s="13"/>
      <c r="F328" s="15" t="str">
        <f t="shared" ref="F328:F391" si="5">IF($D328="","",IF($D328="Resgate",-ABS($E328),ABS($E328)))</f>
        <v/>
      </c>
      <c r="G328" s="11"/>
    </row>
    <row r="329" spans="1:7">
      <c r="A329" s="10"/>
      <c r="B329" s="3"/>
      <c r="C329" s="18" t="str">
        <f>IF($B329="","",IF(COUNTIF(METAS!$A$8:$A$107,$B329)=0,"ID não encontrado",INDEX(METAS!$B$8:$B$107,MATCH($B329,METAS!$A$8:$A$107,0))))</f>
        <v/>
      </c>
      <c r="D329" s="11"/>
      <c r="E329" s="13"/>
      <c r="F329" s="15" t="str">
        <f t="shared" si="5"/>
        <v/>
      </c>
      <c r="G329" s="11"/>
    </row>
    <row r="330" spans="1:7">
      <c r="A330" s="10"/>
      <c r="B330" s="3"/>
      <c r="C330" s="18" t="str">
        <f>IF($B330="","",IF(COUNTIF(METAS!$A$8:$A$107,$B330)=0,"ID não encontrado",INDEX(METAS!$B$8:$B$107,MATCH($B330,METAS!$A$8:$A$107,0))))</f>
        <v/>
      </c>
      <c r="D330" s="11"/>
      <c r="E330" s="13"/>
      <c r="F330" s="15" t="str">
        <f t="shared" si="5"/>
        <v/>
      </c>
      <c r="G330" s="11"/>
    </row>
    <row r="331" spans="1:7">
      <c r="A331" s="10"/>
      <c r="B331" s="3"/>
      <c r="C331" s="18" t="str">
        <f>IF($B331="","",IF(COUNTIF(METAS!$A$8:$A$107,$B331)=0,"ID não encontrado",INDEX(METAS!$B$8:$B$107,MATCH($B331,METAS!$A$8:$A$107,0))))</f>
        <v/>
      </c>
      <c r="D331" s="11"/>
      <c r="E331" s="13"/>
      <c r="F331" s="15" t="str">
        <f t="shared" si="5"/>
        <v/>
      </c>
      <c r="G331" s="11"/>
    </row>
    <row r="332" spans="1:7">
      <c r="A332" s="10"/>
      <c r="B332" s="3"/>
      <c r="C332" s="18" t="str">
        <f>IF($B332="","",IF(COUNTIF(METAS!$A$8:$A$107,$B332)=0,"ID não encontrado",INDEX(METAS!$B$8:$B$107,MATCH($B332,METAS!$A$8:$A$107,0))))</f>
        <v/>
      </c>
      <c r="D332" s="11"/>
      <c r="E332" s="13"/>
      <c r="F332" s="15" t="str">
        <f t="shared" si="5"/>
        <v/>
      </c>
      <c r="G332" s="11"/>
    </row>
    <row r="333" spans="1:7">
      <c r="A333" s="10"/>
      <c r="B333" s="3"/>
      <c r="C333" s="18" t="str">
        <f>IF($B333="","",IF(COUNTIF(METAS!$A$8:$A$107,$B333)=0,"ID não encontrado",INDEX(METAS!$B$8:$B$107,MATCH($B333,METAS!$A$8:$A$107,0))))</f>
        <v/>
      </c>
      <c r="D333" s="11"/>
      <c r="E333" s="13"/>
      <c r="F333" s="15" t="str">
        <f t="shared" si="5"/>
        <v/>
      </c>
      <c r="G333" s="11"/>
    </row>
    <row r="334" spans="1:7">
      <c r="A334" s="10"/>
      <c r="B334" s="3"/>
      <c r="C334" s="18" t="str">
        <f>IF($B334="","",IF(COUNTIF(METAS!$A$8:$A$107,$B334)=0,"ID não encontrado",INDEX(METAS!$B$8:$B$107,MATCH($B334,METAS!$A$8:$A$107,0))))</f>
        <v/>
      </c>
      <c r="D334" s="11"/>
      <c r="E334" s="13"/>
      <c r="F334" s="15" t="str">
        <f t="shared" si="5"/>
        <v/>
      </c>
      <c r="G334" s="11"/>
    </row>
    <row r="335" spans="1:7">
      <c r="A335" s="10"/>
      <c r="B335" s="3"/>
      <c r="C335" s="18" t="str">
        <f>IF($B335="","",IF(COUNTIF(METAS!$A$8:$A$107,$B335)=0,"ID não encontrado",INDEX(METAS!$B$8:$B$107,MATCH($B335,METAS!$A$8:$A$107,0))))</f>
        <v/>
      </c>
      <c r="D335" s="11"/>
      <c r="E335" s="13"/>
      <c r="F335" s="15" t="str">
        <f t="shared" si="5"/>
        <v/>
      </c>
      <c r="G335" s="11"/>
    </row>
    <row r="336" spans="1:7">
      <c r="A336" s="10"/>
      <c r="B336" s="3"/>
      <c r="C336" s="18" t="str">
        <f>IF($B336="","",IF(COUNTIF(METAS!$A$8:$A$107,$B336)=0,"ID não encontrado",INDEX(METAS!$B$8:$B$107,MATCH($B336,METAS!$A$8:$A$107,0))))</f>
        <v/>
      </c>
      <c r="D336" s="11"/>
      <c r="E336" s="13"/>
      <c r="F336" s="15" t="str">
        <f t="shared" si="5"/>
        <v/>
      </c>
      <c r="G336" s="11"/>
    </row>
    <row r="337" spans="1:7">
      <c r="A337" s="10"/>
      <c r="B337" s="3"/>
      <c r="C337" s="18" t="str">
        <f>IF($B337="","",IF(COUNTIF(METAS!$A$8:$A$107,$B337)=0,"ID não encontrado",INDEX(METAS!$B$8:$B$107,MATCH($B337,METAS!$A$8:$A$107,0))))</f>
        <v/>
      </c>
      <c r="D337" s="11"/>
      <c r="E337" s="13"/>
      <c r="F337" s="15" t="str">
        <f t="shared" si="5"/>
        <v/>
      </c>
      <c r="G337" s="11"/>
    </row>
    <row r="338" spans="1:7">
      <c r="A338" s="10"/>
      <c r="B338" s="3"/>
      <c r="C338" s="18" t="str">
        <f>IF($B338="","",IF(COUNTIF(METAS!$A$8:$A$107,$B338)=0,"ID não encontrado",INDEX(METAS!$B$8:$B$107,MATCH($B338,METAS!$A$8:$A$107,0))))</f>
        <v/>
      </c>
      <c r="D338" s="11"/>
      <c r="E338" s="13"/>
      <c r="F338" s="15" t="str">
        <f t="shared" si="5"/>
        <v/>
      </c>
      <c r="G338" s="11"/>
    </row>
    <row r="339" spans="1:7">
      <c r="A339" s="10"/>
      <c r="B339" s="3"/>
      <c r="C339" s="18" t="str">
        <f>IF($B339="","",IF(COUNTIF(METAS!$A$8:$A$107,$B339)=0,"ID não encontrado",INDEX(METAS!$B$8:$B$107,MATCH($B339,METAS!$A$8:$A$107,0))))</f>
        <v/>
      </c>
      <c r="D339" s="11"/>
      <c r="E339" s="13"/>
      <c r="F339" s="15" t="str">
        <f t="shared" si="5"/>
        <v/>
      </c>
      <c r="G339" s="11"/>
    </row>
    <row r="340" spans="1:7">
      <c r="A340" s="10"/>
      <c r="B340" s="3"/>
      <c r="C340" s="18" t="str">
        <f>IF($B340="","",IF(COUNTIF(METAS!$A$8:$A$107,$B340)=0,"ID não encontrado",INDEX(METAS!$B$8:$B$107,MATCH($B340,METAS!$A$8:$A$107,0))))</f>
        <v/>
      </c>
      <c r="D340" s="11"/>
      <c r="E340" s="13"/>
      <c r="F340" s="15" t="str">
        <f t="shared" si="5"/>
        <v/>
      </c>
      <c r="G340" s="11"/>
    </row>
    <row r="341" spans="1:7">
      <c r="A341" s="10"/>
      <c r="B341" s="3"/>
      <c r="C341" s="18" t="str">
        <f>IF($B341="","",IF(COUNTIF(METAS!$A$8:$A$107,$B341)=0,"ID não encontrado",INDEX(METAS!$B$8:$B$107,MATCH($B341,METAS!$A$8:$A$107,0))))</f>
        <v/>
      </c>
      <c r="D341" s="11"/>
      <c r="E341" s="13"/>
      <c r="F341" s="15" t="str">
        <f t="shared" si="5"/>
        <v/>
      </c>
      <c r="G341" s="11"/>
    </row>
    <row r="342" spans="1:7">
      <c r="A342" s="10"/>
      <c r="B342" s="3"/>
      <c r="C342" s="18" t="str">
        <f>IF($B342="","",IF(COUNTIF(METAS!$A$8:$A$107,$B342)=0,"ID não encontrado",INDEX(METAS!$B$8:$B$107,MATCH($B342,METAS!$A$8:$A$107,0))))</f>
        <v/>
      </c>
      <c r="D342" s="11"/>
      <c r="E342" s="13"/>
      <c r="F342" s="15" t="str">
        <f t="shared" si="5"/>
        <v/>
      </c>
      <c r="G342" s="11"/>
    </row>
    <row r="343" spans="1:7">
      <c r="A343" s="10"/>
      <c r="B343" s="3"/>
      <c r="C343" s="18" t="str">
        <f>IF($B343="","",IF(COUNTIF(METAS!$A$8:$A$107,$B343)=0,"ID não encontrado",INDEX(METAS!$B$8:$B$107,MATCH($B343,METAS!$A$8:$A$107,0))))</f>
        <v/>
      </c>
      <c r="D343" s="11"/>
      <c r="E343" s="13"/>
      <c r="F343" s="15" t="str">
        <f t="shared" si="5"/>
        <v/>
      </c>
      <c r="G343" s="11"/>
    </row>
    <row r="344" spans="1:7">
      <c r="A344" s="10"/>
      <c r="B344" s="3"/>
      <c r="C344" s="18" t="str">
        <f>IF($B344="","",IF(COUNTIF(METAS!$A$8:$A$107,$B344)=0,"ID não encontrado",INDEX(METAS!$B$8:$B$107,MATCH($B344,METAS!$A$8:$A$107,0))))</f>
        <v/>
      </c>
      <c r="D344" s="11"/>
      <c r="E344" s="13"/>
      <c r="F344" s="15" t="str">
        <f t="shared" si="5"/>
        <v/>
      </c>
      <c r="G344" s="11"/>
    </row>
    <row r="345" spans="1:7">
      <c r="A345" s="10"/>
      <c r="B345" s="3"/>
      <c r="C345" s="18" t="str">
        <f>IF($B345="","",IF(COUNTIF(METAS!$A$8:$A$107,$B345)=0,"ID não encontrado",INDEX(METAS!$B$8:$B$107,MATCH($B345,METAS!$A$8:$A$107,0))))</f>
        <v/>
      </c>
      <c r="D345" s="11"/>
      <c r="E345" s="13"/>
      <c r="F345" s="15" t="str">
        <f t="shared" si="5"/>
        <v/>
      </c>
      <c r="G345" s="11"/>
    </row>
    <row r="346" spans="1:7">
      <c r="A346" s="10"/>
      <c r="B346" s="3"/>
      <c r="C346" s="18" t="str">
        <f>IF($B346="","",IF(COUNTIF(METAS!$A$8:$A$107,$B346)=0,"ID não encontrado",INDEX(METAS!$B$8:$B$107,MATCH($B346,METAS!$A$8:$A$107,0))))</f>
        <v/>
      </c>
      <c r="D346" s="11"/>
      <c r="E346" s="13"/>
      <c r="F346" s="15" t="str">
        <f t="shared" si="5"/>
        <v/>
      </c>
      <c r="G346" s="11"/>
    </row>
    <row r="347" spans="1:7">
      <c r="A347" s="10"/>
      <c r="B347" s="3"/>
      <c r="C347" s="18" t="str">
        <f>IF($B347="","",IF(COUNTIF(METAS!$A$8:$A$107,$B347)=0,"ID não encontrado",INDEX(METAS!$B$8:$B$107,MATCH($B347,METAS!$A$8:$A$107,0))))</f>
        <v/>
      </c>
      <c r="D347" s="11"/>
      <c r="E347" s="13"/>
      <c r="F347" s="15" t="str">
        <f t="shared" si="5"/>
        <v/>
      </c>
      <c r="G347" s="11"/>
    </row>
    <row r="348" spans="1:7">
      <c r="A348" s="10"/>
      <c r="B348" s="3"/>
      <c r="C348" s="18" t="str">
        <f>IF($B348="","",IF(COUNTIF(METAS!$A$8:$A$107,$B348)=0,"ID não encontrado",INDEX(METAS!$B$8:$B$107,MATCH($B348,METAS!$A$8:$A$107,0))))</f>
        <v/>
      </c>
      <c r="D348" s="11"/>
      <c r="E348" s="13"/>
      <c r="F348" s="15" t="str">
        <f t="shared" si="5"/>
        <v/>
      </c>
      <c r="G348" s="11"/>
    </row>
    <row r="349" spans="1:7">
      <c r="A349" s="10"/>
      <c r="B349" s="3"/>
      <c r="C349" s="18" t="str">
        <f>IF($B349="","",IF(COUNTIF(METAS!$A$8:$A$107,$B349)=0,"ID não encontrado",INDEX(METAS!$B$8:$B$107,MATCH($B349,METAS!$A$8:$A$107,0))))</f>
        <v/>
      </c>
      <c r="D349" s="11"/>
      <c r="E349" s="13"/>
      <c r="F349" s="15" t="str">
        <f t="shared" si="5"/>
        <v/>
      </c>
      <c r="G349" s="11"/>
    </row>
    <row r="350" spans="1:7">
      <c r="A350" s="10"/>
      <c r="B350" s="3"/>
      <c r="C350" s="18" t="str">
        <f>IF($B350="","",IF(COUNTIF(METAS!$A$8:$A$107,$B350)=0,"ID não encontrado",INDEX(METAS!$B$8:$B$107,MATCH($B350,METAS!$A$8:$A$107,0))))</f>
        <v/>
      </c>
      <c r="D350" s="11"/>
      <c r="E350" s="13"/>
      <c r="F350" s="15" t="str">
        <f t="shared" si="5"/>
        <v/>
      </c>
      <c r="G350" s="11"/>
    </row>
    <row r="351" spans="1:7">
      <c r="A351" s="10"/>
      <c r="B351" s="3"/>
      <c r="C351" s="18" t="str">
        <f>IF($B351="","",IF(COUNTIF(METAS!$A$8:$A$107,$B351)=0,"ID não encontrado",INDEX(METAS!$B$8:$B$107,MATCH($B351,METAS!$A$8:$A$107,0))))</f>
        <v/>
      </c>
      <c r="D351" s="11"/>
      <c r="E351" s="13"/>
      <c r="F351" s="15" t="str">
        <f t="shared" si="5"/>
        <v/>
      </c>
      <c r="G351" s="11"/>
    </row>
    <row r="352" spans="1:7">
      <c r="A352" s="10"/>
      <c r="B352" s="3"/>
      <c r="C352" s="18" t="str">
        <f>IF($B352="","",IF(COUNTIF(METAS!$A$8:$A$107,$B352)=0,"ID não encontrado",INDEX(METAS!$B$8:$B$107,MATCH($B352,METAS!$A$8:$A$107,0))))</f>
        <v/>
      </c>
      <c r="D352" s="11"/>
      <c r="E352" s="13"/>
      <c r="F352" s="15" t="str">
        <f t="shared" si="5"/>
        <v/>
      </c>
      <c r="G352" s="11"/>
    </row>
    <row r="353" spans="1:7">
      <c r="A353" s="10"/>
      <c r="B353" s="3"/>
      <c r="C353" s="18" t="str">
        <f>IF($B353="","",IF(COUNTIF(METAS!$A$8:$A$107,$B353)=0,"ID não encontrado",INDEX(METAS!$B$8:$B$107,MATCH($B353,METAS!$A$8:$A$107,0))))</f>
        <v/>
      </c>
      <c r="D353" s="11"/>
      <c r="E353" s="13"/>
      <c r="F353" s="15" t="str">
        <f t="shared" si="5"/>
        <v/>
      </c>
      <c r="G353" s="11"/>
    </row>
    <row r="354" spans="1:7">
      <c r="A354" s="10"/>
      <c r="B354" s="3"/>
      <c r="C354" s="18" t="str">
        <f>IF($B354="","",IF(COUNTIF(METAS!$A$8:$A$107,$B354)=0,"ID não encontrado",INDEX(METAS!$B$8:$B$107,MATCH($B354,METAS!$A$8:$A$107,0))))</f>
        <v/>
      </c>
      <c r="D354" s="11"/>
      <c r="E354" s="13"/>
      <c r="F354" s="15" t="str">
        <f t="shared" si="5"/>
        <v/>
      </c>
      <c r="G354" s="11"/>
    </row>
    <row r="355" spans="1:7">
      <c r="A355" s="10"/>
      <c r="B355" s="3"/>
      <c r="C355" s="18" t="str">
        <f>IF($B355="","",IF(COUNTIF(METAS!$A$8:$A$107,$B355)=0,"ID não encontrado",INDEX(METAS!$B$8:$B$107,MATCH($B355,METAS!$A$8:$A$107,0))))</f>
        <v/>
      </c>
      <c r="D355" s="11"/>
      <c r="E355" s="13"/>
      <c r="F355" s="15" t="str">
        <f t="shared" si="5"/>
        <v/>
      </c>
      <c r="G355" s="11"/>
    </row>
    <row r="356" spans="1:7">
      <c r="A356" s="10"/>
      <c r="B356" s="3"/>
      <c r="C356" s="18" t="str">
        <f>IF($B356="","",IF(COUNTIF(METAS!$A$8:$A$107,$B356)=0,"ID não encontrado",INDEX(METAS!$B$8:$B$107,MATCH($B356,METAS!$A$8:$A$107,0))))</f>
        <v/>
      </c>
      <c r="D356" s="11"/>
      <c r="E356" s="13"/>
      <c r="F356" s="15" t="str">
        <f t="shared" si="5"/>
        <v/>
      </c>
      <c r="G356" s="11"/>
    </row>
    <row r="357" spans="1:7">
      <c r="A357" s="10"/>
      <c r="B357" s="3"/>
      <c r="C357" s="18" t="str">
        <f>IF($B357="","",IF(COUNTIF(METAS!$A$8:$A$107,$B357)=0,"ID não encontrado",INDEX(METAS!$B$8:$B$107,MATCH($B357,METAS!$A$8:$A$107,0))))</f>
        <v/>
      </c>
      <c r="D357" s="11"/>
      <c r="E357" s="13"/>
      <c r="F357" s="15" t="str">
        <f t="shared" si="5"/>
        <v/>
      </c>
      <c r="G357" s="11"/>
    </row>
    <row r="358" spans="1:7">
      <c r="A358" s="10"/>
      <c r="B358" s="3"/>
      <c r="C358" s="18" t="str">
        <f>IF($B358="","",IF(COUNTIF(METAS!$A$8:$A$107,$B358)=0,"ID não encontrado",INDEX(METAS!$B$8:$B$107,MATCH($B358,METAS!$A$8:$A$107,0))))</f>
        <v/>
      </c>
      <c r="D358" s="11"/>
      <c r="E358" s="13"/>
      <c r="F358" s="15" t="str">
        <f t="shared" si="5"/>
        <v/>
      </c>
      <c r="G358" s="11"/>
    </row>
    <row r="359" spans="1:7">
      <c r="A359" s="10"/>
      <c r="B359" s="3"/>
      <c r="C359" s="18" t="str">
        <f>IF($B359="","",IF(COUNTIF(METAS!$A$8:$A$107,$B359)=0,"ID não encontrado",INDEX(METAS!$B$8:$B$107,MATCH($B359,METAS!$A$8:$A$107,0))))</f>
        <v/>
      </c>
      <c r="D359" s="11"/>
      <c r="E359" s="13"/>
      <c r="F359" s="15" t="str">
        <f t="shared" si="5"/>
        <v/>
      </c>
      <c r="G359" s="11"/>
    </row>
    <row r="360" spans="1:7">
      <c r="A360" s="10"/>
      <c r="B360" s="3"/>
      <c r="C360" s="18" t="str">
        <f>IF($B360="","",IF(COUNTIF(METAS!$A$8:$A$107,$B360)=0,"ID não encontrado",INDEX(METAS!$B$8:$B$107,MATCH($B360,METAS!$A$8:$A$107,0))))</f>
        <v/>
      </c>
      <c r="D360" s="11"/>
      <c r="E360" s="13"/>
      <c r="F360" s="15" t="str">
        <f t="shared" si="5"/>
        <v/>
      </c>
      <c r="G360" s="11"/>
    </row>
    <row r="361" spans="1:7">
      <c r="A361" s="10"/>
      <c r="B361" s="3"/>
      <c r="C361" s="18" t="str">
        <f>IF($B361="","",IF(COUNTIF(METAS!$A$8:$A$107,$B361)=0,"ID não encontrado",INDEX(METAS!$B$8:$B$107,MATCH($B361,METAS!$A$8:$A$107,0))))</f>
        <v/>
      </c>
      <c r="D361" s="11"/>
      <c r="E361" s="13"/>
      <c r="F361" s="15" t="str">
        <f t="shared" si="5"/>
        <v/>
      </c>
      <c r="G361" s="11"/>
    </row>
    <row r="362" spans="1:7">
      <c r="A362" s="10"/>
      <c r="B362" s="3"/>
      <c r="C362" s="18" t="str">
        <f>IF($B362="","",IF(COUNTIF(METAS!$A$8:$A$107,$B362)=0,"ID não encontrado",INDEX(METAS!$B$8:$B$107,MATCH($B362,METAS!$A$8:$A$107,0))))</f>
        <v/>
      </c>
      <c r="D362" s="11"/>
      <c r="E362" s="13"/>
      <c r="F362" s="15" t="str">
        <f t="shared" si="5"/>
        <v/>
      </c>
      <c r="G362" s="11"/>
    </row>
    <row r="363" spans="1:7">
      <c r="A363" s="10"/>
      <c r="B363" s="3"/>
      <c r="C363" s="18" t="str">
        <f>IF($B363="","",IF(COUNTIF(METAS!$A$8:$A$107,$B363)=0,"ID não encontrado",INDEX(METAS!$B$8:$B$107,MATCH($B363,METAS!$A$8:$A$107,0))))</f>
        <v/>
      </c>
      <c r="D363" s="11"/>
      <c r="E363" s="13"/>
      <c r="F363" s="15" t="str">
        <f t="shared" si="5"/>
        <v/>
      </c>
      <c r="G363" s="11"/>
    </row>
    <row r="364" spans="1:7">
      <c r="A364" s="10"/>
      <c r="B364" s="3"/>
      <c r="C364" s="18" t="str">
        <f>IF($B364="","",IF(COUNTIF(METAS!$A$8:$A$107,$B364)=0,"ID não encontrado",INDEX(METAS!$B$8:$B$107,MATCH($B364,METAS!$A$8:$A$107,0))))</f>
        <v/>
      </c>
      <c r="D364" s="11"/>
      <c r="E364" s="13"/>
      <c r="F364" s="15" t="str">
        <f t="shared" si="5"/>
        <v/>
      </c>
      <c r="G364" s="11"/>
    </row>
    <row r="365" spans="1:7">
      <c r="A365" s="10"/>
      <c r="B365" s="3"/>
      <c r="C365" s="18" t="str">
        <f>IF($B365="","",IF(COUNTIF(METAS!$A$8:$A$107,$B365)=0,"ID não encontrado",INDEX(METAS!$B$8:$B$107,MATCH($B365,METAS!$A$8:$A$107,0))))</f>
        <v/>
      </c>
      <c r="D365" s="11"/>
      <c r="E365" s="13"/>
      <c r="F365" s="15" t="str">
        <f t="shared" si="5"/>
        <v/>
      </c>
      <c r="G365" s="11"/>
    </row>
    <row r="366" spans="1:7">
      <c r="A366" s="10"/>
      <c r="B366" s="3"/>
      <c r="C366" s="18" t="str">
        <f>IF($B366="","",IF(COUNTIF(METAS!$A$8:$A$107,$B366)=0,"ID não encontrado",INDEX(METAS!$B$8:$B$107,MATCH($B366,METAS!$A$8:$A$107,0))))</f>
        <v/>
      </c>
      <c r="D366" s="11"/>
      <c r="E366" s="13"/>
      <c r="F366" s="15" t="str">
        <f t="shared" si="5"/>
        <v/>
      </c>
      <c r="G366" s="11"/>
    </row>
    <row r="367" spans="1:7">
      <c r="A367" s="10"/>
      <c r="B367" s="3"/>
      <c r="C367" s="18" t="str">
        <f>IF($B367="","",IF(COUNTIF(METAS!$A$8:$A$107,$B367)=0,"ID não encontrado",INDEX(METAS!$B$8:$B$107,MATCH($B367,METAS!$A$8:$A$107,0))))</f>
        <v/>
      </c>
      <c r="D367" s="11"/>
      <c r="E367" s="13"/>
      <c r="F367" s="15" t="str">
        <f t="shared" si="5"/>
        <v/>
      </c>
      <c r="G367" s="11"/>
    </row>
    <row r="368" spans="1:7">
      <c r="A368" s="10"/>
      <c r="B368" s="3"/>
      <c r="C368" s="18" t="str">
        <f>IF($B368="","",IF(COUNTIF(METAS!$A$8:$A$107,$B368)=0,"ID não encontrado",INDEX(METAS!$B$8:$B$107,MATCH($B368,METAS!$A$8:$A$107,0))))</f>
        <v/>
      </c>
      <c r="D368" s="11"/>
      <c r="E368" s="13"/>
      <c r="F368" s="15" t="str">
        <f t="shared" si="5"/>
        <v/>
      </c>
      <c r="G368" s="11"/>
    </row>
    <row r="369" spans="1:7">
      <c r="A369" s="10"/>
      <c r="B369" s="3"/>
      <c r="C369" s="18" t="str">
        <f>IF($B369="","",IF(COUNTIF(METAS!$A$8:$A$107,$B369)=0,"ID não encontrado",INDEX(METAS!$B$8:$B$107,MATCH($B369,METAS!$A$8:$A$107,0))))</f>
        <v/>
      </c>
      <c r="D369" s="11"/>
      <c r="E369" s="13"/>
      <c r="F369" s="15" t="str">
        <f t="shared" si="5"/>
        <v/>
      </c>
      <c r="G369" s="11"/>
    </row>
    <row r="370" spans="1:7">
      <c r="A370" s="10"/>
      <c r="B370" s="3"/>
      <c r="C370" s="18" t="str">
        <f>IF($B370="","",IF(COUNTIF(METAS!$A$8:$A$107,$B370)=0,"ID não encontrado",INDEX(METAS!$B$8:$B$107,MATCH($B370,METAS!$A$8:$A$107,0))))</f>
        <v/>
      </c>
      <c r="D370" s="11"/>
      <c r="E370" s="13"/>
      <c r="F370" s="15" t="str">
        <f t="shared" si="5"/>
        <v/>
      </c>
      <c r="G370" s="11"/>
    </row>
    <row r="371" spans="1:7">
      <c r="A371" s="10"/>
      <c r="B371" s="3"/>
      <c r="C371" s="18" t="str">
        <f>IF($B371="","",IF(COUNTIF(METAS!$A$8:$A$107,$B371)=0,"ID não encontrado",INDEX(METAS!$B$8:$B$107,MATCH($B371,METAS!$A$8:$A$107,0))))</f>
        <v/>
      </c>
      <c r="D371" s="11"/>
      <c r="E371" s="13"/>
      <c r="F371" s="15" t="str">
        <f t="shared" si="5"/>
        <v/>
      </c>
      <c r="G371" s="11"/>
    </row>
    <row r="372" spans="1:7">
      <c r="A372" s="10"/>
      <c r="B372" s="3"/>
      <c r="C372" s="18" t="str">
        <f>IF($B372="","",IF(COUNTIF(METAS!$A$8:$A$107,$B372)=0,"ID não encontrado",INDEX(METAS!$B$8:$B$107,MATCH($B372,METAS!$A$8:$A$107,0))))</f>
        <v/>
      </c>
      <c r="D372" s="11"/>
      <c r="E372" s="13"/>
      <c r="F372" s="15" t="str">
        <f t="shared" si="5"/>
        <v/>
      </c>
      <c r="G372" s="11"/>
    </row>
    <row r="373" spans="1:7">
      <c r="A373" s="10"/>
      <c r="B373" s="3"/>
      <c r="C373" s="18" t="str">
        <f>IF($B373="","",IF(COUNTIF(METAS!$A$8:$A$107,$B373)=0,"ID não encontrado",INDEX(METAS!$B$8:$B$107,MATCH($B373,METAS!$A$8:$A$107,0))))</f>
        <v/>
      </c>
      <c r="D373" s="11"/>
      <c r="E373" s="13"/>
      <c r="F373" s="15" t="str">
        <f t="shared" si="5"/>
        <v/>
      </c>
      <c r="G373" s="11"/>
    </row>
    <row r="374" spans="1:7">
      <c r="A374" s="10"/>
      <c r="B374" s="3"/>
      <c r="C374" s="18" t="str">
        <f>IF($B374="","",IF(COUNTIF(METAS!$A$8:$A$107,$B374)=0,"ID não encontrado",INDEX(METAS!$B$8:$B$107,MATCH($B374,METAS!$A$8:$A$107,0))))</f>
        <v/>
      </c>
      <c r="D374" s="11"/>
      <c r="E374" s="13"/>
      <c r="F374" s="15" t="str">
        <f t="shared" si="5"/>
        <v/>
      </c>
      <c r="G374" s="11"/>
    </row>
    <row r="375" spans="1:7">
      <c r="A375" s="10"/>
      <c r="B375" s="3"/>
      <c r="C375" s="18" t="str">
        <f>IF($B375="","",IF(COUNTIF(METAS!$A$8:$A$107,$B375)=0,"ID não encontrado",INDEX(METAS!$B$8:$B$107,MATCH($B375,METAS!$A$8:$A$107,0))))</f>
        <v/>
      </c>
      <c r="D375" s="11"/>
      <c r="E375" s="13"/>
      <c r="F375" s="15" t="str">
        <f t="shared" si="5"/>
        <v/>
      </c>
      <c r="G375" s="11"/>
    </row>
    <row r="376" spans="1:7">
      <c r="A376" s="10"/>
      <c r="B376" s="3"/>
      <c r="C376" s="18" t="str">
        <f>IF($B376="","",IF(COUNTIF(METAS!$A$8:$A$107,$B376)=0,"ID não encontrado",INDEX(METAS!$B$8:$B$107,MATCH($B376,METAS!$A$8:$A$107,0))))</f>
        <v/>
      </c>
      <c r="D376" s="11"/>
      <c r="E376" s="13"/>
      <c r="F376" s="15" t="str">
        <f t="shared" si="5"/>
        <v/>
      </c>
      <c r="G376" s="11"/>
    </row>
    <row r="377" spans="1:7">
      <c r="A377" s="10"/>
      <c r="B377" s="3"/>
      <c r="C377" s="18" t="str">
        <f>IF($B377="","",IF(COUNTIF(METAS!$A$8:$A$107,$B377)=0,"ID não encontrado",INDEX(METAS!$B$8:$B$107,MATCH($B377,METAS!$A$8:$A$107,0))))</f>
        <v/>
      </c>
      <c r="D377" s="11"/>
      <c r="E377" s="13"/>
      <c r="F377" s="15" t="str">
        <f t="shared" si="5"/>
        <v/>
      </c>
      <c r="G377" s="11"/>
    </row>
    <row r="378" spans="1:7">
      <c r="A378" s="10"/>
      <c r="B378" s="3"/>
      <c r="C378" s="18" t="str">
        <f>IF($B378="","",IF(COUNTIF(METAS!$A$8:$A$107,$B378)=0,"ID não encontrado",INDEX(METAS!$B$8:$B$107,MATCH($B378,METAS!$A$8:$A$107,0))))</f>
        <v/>
      </c>
      <c r="D378" s="11"/>
      <c r="E378" s="13"/>
      <c r="F378" s="15" t="str">
        <f t="shared" si="5"/>
        <v/>
      </c>
      <c r="G378" s="11"/>
    </row>
    <row r="379" spans="1:7">
      <c r="A379" s="10"/>
      <c r="B379" s="3"/>
      <c r="C379" s="18" t="str">
        <f>IF($B379="","",IF(COUNTIF(METAS!$A$8:$A$107,$B379)=0,"ID não encontrado",INDEX(METAS!$B$8:$B$107,MATCH($B379,METAS!$A$8:$A$107,0))))</f>
        <v/>
      </c>
      <c r="D379" s="11"/>
      <c r="E379" s="13"/>
      <c r="F379" s="15" t="str">
        <f t="shared" si="5"/>
        <v/>
      </c>
      <c r="G379" s="11"/>
    </row>
    <row r="380" spans="1:7">
      <c r="A380" s="10"/>
      <c r="B380" s="3"/>
      <c r="C380" s="18" t="str">
        <f>IF($B380="","",IF(COUNTIF(METAS!$A$8:$A$107,$B380)=0,"ID não encontrado",INDEX(METAS!$B$8:$B$107,MATCH($B380,METAS!$A$8:$A$107,0))))</f>
        <v/>
      </c>
      <c r="D380" s="11"/>
      <c r="E380" s="13"/>
      <c r="F380" s="15" t="str">
        <f t="shared" si="5"/>
        <v/>
      </c>
      <c r="G380" s="11"/>
    </row>
    <row r="381" spans="1:7">
      <c r="A381" s="10"/>
      <c r="B381" s="3"/>
      <c r="C381" s="18" t="str">
        <f>IF($B381="","",IF(COUNTIF(METAS!$A$8:$A$107,$B381)=0,"ID não encontrado",INDEX(METAS!$B$8:$B$107,MATCH($B381,METAS!$A$8:$A$107,0))))</f>
        <v/>
      </c>
      <c r="D381" s="11"/>
      <c r="E381" s="13"/>
      <c r="F381" s="15" t="str">
        <f t="shared" si="5"/>
        <v/>
      </c>
      <c r="G381" s="11"/>
    </row>
    <row r="382" spans="1:7">
      <c r="A382" s="10"/>
      <c r="B382" s="3"/>
      <c r="C382" s="18" t="str">
        <f>IF($B382="","",IF(COUNTIF(METAS!$A$8:$A$107,$B382)=0,"ID não encontrado",INDEX(METAS!$B$8:$B$107,MATCH($B382,METAS!$A$8:$A$107,0))))</f>
        <v/>
      </c>
      <c r="D382" s="11"/>
      <c r="E382" s="13"/>
      <c r="F382" s="15" t="str">
        <f t="shared" si="5"/>
        <v/>
      </c>
      <c r="G382" s="11"/>
    </row>
    <row r="383" spans="1:7">
      <c r="A383" s="10"/>
      <c r="B383" s="3"/>
      <c r="C383" s="18" t="str">
        <f>IF($B383="","",IF(COUNTIF(METAS!$A$8:$A$107,$B383)=0,"ID não encontrado",INDEX(METAS!$B$8:$B$107,MATCH($B383,METAS!$A$8:$A$107,0))))</f>
        <v/>
      </c>
      <c r="D383" s="11"/>
      <c r="E383" s="13"/>
      <c r="F383" s="15" t="str">
        <f t="shared" si="5"/>
        <v/>
      </c>
      <c r="G383" s="11"/>
    </row>
    <row r="384" spans="1:7">
      <c r="A384" s="10"/>
      <c r="B384" s="3"/>
      <c r="C384" s="18" t="str">
        <f>IF($B384="","",IF(COUNTIF(METAS!$A$8:$A$107,$B384)=0,"ID não encontrado",INDEX(METAS!$B$8:$B$107,MATCH($B384,METAS!$A$8:$A$107,0))))</f>
        <v/>
      </c>
      <c r="D384" s="11"/>
      <c r="E384" s="13"/>
      <c r="F384" s="15" t="str">
        <f t="shared" si="5"/>
        <v/>
      </c>
      <c r="G384" s="11"/>
    </row>
    <row r="385" spans="1:7">
      <c r="A385" s="10"/>
      <c r="B385" s="3"/>
      <c r="C385" s="18" t="str">
        <f>IF($B385="","",IF(COUNTIF(METAS!$A$8:$A$107,$B385)=0,"ID não encontrado",INDEX(METAS!$B$8:$B$107,MATCH($B385,METAS!$A$8:$A$107,0))))</f>
        <v/>
      </c>
      <c r="D385" s="11"/>
      <c r="E385" s="13"/>
      <c r="F385" s="15" t="str">
        <f t="shared" si="5"/>
        <v/>
      </c>
      <c r="G385" s="11"/>
    </row>
    <row r="386" spans="1:7">
      <c r="A386" s="10"/>
      <c r="B386" s="3"/>
      <c r="C386" s="18" t="str">
        <f>IF($B386="","",IF(COUNTIF(METAS!$A$8:$A$107,$B386)=0,"ID não encontrado",INDEX(METAS!$B$8:$B$107,MATCH($B386,METAS!$A$8:$A$107,0))))</f>
        <v/>
      </c>
      <c r="D386" s="11"/>
      <c r="E386" s="13"/>
      <c r="F386" s="15" t="str">
        <f t="shared" si="5"/>
        <v/>
      </c>
      <c r="G386" s="11"/>
    </row>
    <row r="387" spans="1:7">
      <c r="A387" s="10"/>
      <c r="B387" s="3"/>
      <c r="C387" s="18" t="str">
        <f>IF($B387="","",IF(COUNTIF(METAS!$A$8:$A$107,$B387)=0,"ID não encontrado",INDEX(METAS!$B$8:$B$107,MATCH($B387,METAS!$A$8:$A$107,0))))</f>
        <v/>
      </c>
      <c r="D387" s="11"/>
      <c r="E387" s="13"/>
      <c r="F387" s="15" t="str">
        <f t="shared" si="5"/>
        <v/>
      </c>
      <c r="G387" s="11"/>
    </row>
    <row r="388" spans="1:7">
      <c r="A388" s="10"/>
      <c r="B388" s="3"/>
      <c r="C388" s="18" t="str">
        <f>IF($B388="","",IF(COUNTIF(METAS!$A$8:$A$107,$B388)=0,"ID não encontrado",INDEX(METAS!$B$8:$B$107,MATCH($B388,METAS!$A$8:$A$107,0))))</f>
        <v/>
      </c>
      <c r="D388" s="11"/>
      <c r="E388" s="13"/>
      <c r="F388" s="15" t="str">
        <f t="shared" si="5"/>
        <v/>
      </c>
      <c r="G388" s="11"/>
    </row>
    <row r="389" spans="1:7">
      <c r="A389" s="10"/>
      <c r="B389" s="3"/>
      <c r="C389" s="18" t="str">
        <f>IF($B389="","",IF(COUNTIF(METAS!$A$8:$A$107,$B389)=0,"ID não encontrado",INDEX(METAS!$B$8:$B$107,MATCH($B389,METAS!$A$8:$A$107,0))))</f>
        <v/>
      </c>
      <c r="D389" s="11"/>
      <c r="E389" s="13"/>
      <c r="F389" s="15" t="str">
        <f t="shared" si="5"/>
        <v/>
      </c>
      <c r="G389" s="11"/>
    </row>
    <row r="390" spans="1:7">
      <c r="A390" s="10"/>
      <c r="B390" s="3"/>
      <c r="C390" s="18" t="str">
        <f>IF($B390="","",IF(COUNTIF(METAS!$A$8:$A$107,$B390)=0,"ID não encontrado",INDEX(METAS!$B$8:$B$107,MATCH($B390,METAS!$A$8:$A$107,0))))</f>
        <v/>
      </c>
      <c r="D390" s="11"/>
      <c r="E390" s="13"/>
      <c r="F390" s="15" t="str">
        <f t="shared" si="5"/>
        <v/>
      </c>
      <c r="G390" s="11"/>
    </row>
    <row r="391" spans="1:7">
      <c r="A391" s="10"/>
      <c r="B391" s="3"/>
      <c r="C391" s="18" t="str">
        <f>IF($B391="","",IF(COUNTIF(METAS!$A$8:$A$107,$B391)=0,"ID não encontrado",INDEX(METAS!$B$8:$B$107,MATCH($B391,METAS!$A$8:$A$107,0))))</f>
        <v/>
      </c>
      <c r="D391" s="11"/>
      <c r="E391" s="13"/>
      <c r="F391" s="15" t="str">
        <f t="shared" si="5"/>
        <v/>
      </c>
      <c r="G391" s="11"/>
    </row>
    <row r="392" spans="1:7">
      <c r="A392" s="10"/>
      <c r="B392" s="3"/>
      <c r="C392" s="18" t="str">
        <f>IF($B392="","",IF(COUNTIF(METAS!$A$8:$A$107,$B392)=0,"ID não encontrado",INDEX(METAS!$B$8:$B$107,MATCH($B392,METAS!$A$8:$A$107,0))))</f>
        <v/>
      </c>
      <c r="D392" s="11"/>
      <c r="E392" s="13"/>
      <c r="F392" s="15" t="str">
        <f t="shared" ref="F392:F455" si="6">IF($D392="","",IF($D392="Resgate",-ABS($E392),ABS($E392)))</f>
        <v/>
      </c>
      <c r="G392" s="11"/>
    </row>
    <row r="393" spans="1:7">
      <c r="A393" s="10"/>
      <c r="B393" s="3"/>
      <c r="C393" s="18" t="str">
        <f>IF($B393="","",IF(COUNTIF(METAS!$A$8:$A$107,$B393)=0,"ID não encontrado",INDEX(METAS!$B$8:$B$107,MATCH($B393,METAS!$A$8:$A$107,0))))</f>
        <v/>
      </c>
      <c r="D393" s="11"/>
      <c r="E393" s="13"/>
      <c r="F393" s="15" t="str">
        <f t="shared" si="6"/>
        <v/>
      </c>
      <c r="G393" s="11"/>
    </row>
    <row r="394" spans="1:7">
      <c r="A394" s="10"/>
      <c r="B394" s="3"/>
      <c r="C394" s="18" t="str">
        <f>IF($B394="","",IF(COUNTIF(METAS!$A$8:$A$107,$B394)=0,"ID não encontrado",INDEX(METAS!$B$8:$B$107,MATCH($B394,METAS!$A$8:$A$107,0))))</f>
        <v/>
      </c>
      <c r="D394" s="11"/>
      <c r="E394" s="13"/>
      <c r="F394" s="15" t="str">
        <f t="shared" si="6"/>
        <v/>
      </c>
      <c r="G394" s="11"/>
    </row>
    <row r="395" spans="1:7">
      <c r="A395" s="10"/>
      <c r="B395" s="3"/>
      <c r="C395" s="18" t="str">
        <f>IF($B395="","",IF(COUNTIF(METAS!$A$8:$A$107,$B395)=0,"ID não encontrado",INDEX(METAS!$B$8:$B$107,MATCH($B395,METAS!$A$8:$A$107,0))))</f>
        <v/>
      </c>
      <c r="D395" s="11"/>
      <c r="E395" s="13"/>
      <c r="F395" s="15" t="str">
        <f t="shared" si="6"/>
        <v/>
      </c>
      <c r="G395" s="11"/>
    </row>
    <row r="396" spans="1:7">
      <c r="A396" s="10"/>
      <c r="B396" s="3"/>
      <c r="C396" s="18" t="str">
        <f>IF($B396="","",IF(COUNTIF(METAS!$A$8:$A$107,$B396)=0,"ID não encontrado",INDEX(METAS!$B$8:$B$107,MATCH($B396,METAS!$A$8:$A$107,0))))</f>
        <v/>
      </c>
      <c r="D396" s="11"/>
      <c r="E396" s="13"/>
      <c r="F396" s="15" t="str">
        <f t="shared" si="6"/>
        <v/>
      </c>
      <c r="G396" s="11"/>
    </row>
    <row r="397" spans="1:7">
      <c r="A397" s="10"/>
      <c r="B397" s="3"/>
      <c r="C397" s="18" t="str">
        <f>IF($B397="","",IF(COUNTIF(METAS!$A$8:$A$107,$B397)=0,"ID não encontrado",INDEX(METAS!$B$8:$B$107,MATCH($B397,METAS!$A$8:$A$107,0))))</f>
        <v/>
      </c>
      <c r="D397" s="11"/>
      <c r="E397" s="13"/>
      <c r="F397" s="15" t="str">
        <f t="shared" si="6"/>
        <v/>
      </c>
      <c r="G397" s="11"/>
    </row>
    <row r="398" spans="1:7">
      <c r="A398" s="10"/>
      <c r="B398" s="3"/>
      <c r="C398" s="18" t="str">
        <f>IF($B398="","",IF(COUNTIF(METAS!$A$8:$A$107,$B398)=0,"ID não encontrado",INDEX(METAS!$B$8:$B$107,MATCH($B398,METAS!$A$8:$A$107,0))))</f>
        <v/>
      </c>
      <c r="D398" s="11"/>
      <c r="E398" s="13"/>
      <c r="F398" s="15" t="str">
        <f t="shared" si="6"/>
        <v/>
      </c>
      <c r="G398" s="11"/>
    </row>
    <row r="399" spans="1:7">
      <c r="A399" s="10"/>
      <c r="B399" s="3"/>
      <c r="C399" s="18" t="str">
        <f>IF($B399="","",IF(COUNTIF(METAS!$A$8:$A$107,$B399)=0,"ID não encontrado",INDEX(METAS!$B$8:$B$107,MATCH($B399,METAS!$A$8:$A$107,0))))</f>
        <v/>
      </c>
      <c r="D399" s="11"/>
      <c r="E399" s="13"/>
      <c r="F399" s="15" t="str">
        <f t="shared" si="6"/>
        <v/>
      </c>
      <c r="G399" s="11"/>
    </row>
    <row r="400" spans="1:7">
      <c r="A400" s="10"/>
      <c r="B400" s="3"/>
      <c r="C400" s="18" t="str">
        <f>IF($B400="","",IF(COUNTIF(METAS!$A$8:$A$107,$B400)=0,"ID não encontrado",INDEX(METAS!$B$8:$B$107,MATCH($B400,METAS!$A$8:$A$107,0))))</f>
        <v/>
      </c>
      <c r="D400" s="11"/>
      <c r="E400" s="13"/>
      <c r="F400" s="15" t="str">
        <f t="shared" si="6"/>
        <v/>
      </c>
      <c r="G400" s="11"/>
    </row>
    <row r="401" spans="1:7">
      <c r="A401" s="10"/>
      <c r="B401" s="3"/>
      <c r="C401" s="18" t="str">
        <f>IF($B401="","",IF(COUNTIF(METAS!$A$8:$A$107,$B401)=0,"ID não encontrado",INDEX(METAS!$B$8:$B$107,MATCH($B401,METAS!$A$8:$A$107,0))))</f>
        <v/>
      </c>
      <c r="D401" s="11"/>
      <c r="E401" s="13"/>
      <c r="F401" s="15" t="str">
        <f t="shared" si="6"/>
        <v/>
      </c>
      <c r="G401" s="11"/>
    </row>
    <row r="402" spans="1:7">
      <c r="A402" s="10"/>
      <c r="B402" s="3"/>
      <c r="C402" s="18" t="str">
        <f>IF($B402="","",IF(COUNTIF(METAS!$A$8:$A$107,$B402)=0,"ID não encontrado",INDEX(METAS!$B$8:$B$107,MATCH($B402,METAS!$A$8:$A$107,0))))</f>
        <v/>
      </c>
      <c r="D402" s="11"/>
      <c r="E402" s="13"/>
      <c r="F402" s="15" t="str">
        <f t="shared" si="6"/>
        <v/>
      </c>
      <c r="G402" s="11"/>
    </row>
    <row r="403" spans="1:7">
      <c r="A403" s="10"/>
      <c r="B403" s="3"/>
      <c r="C403" s="18" t="str">
        <f>IF($B403="","",IF(COUNTIF(METAS!$A$8:$A$107,$B403)=0,"ID não encontrado",INDEX(METAS!$B$8:$B$107,MATCH($B403,METAS!$A$8:$A$107,0))))</f>
        <v/>
      </c>
      <c r="D403" s="11"/>
      <c r="E403" s="13"/>
      <c r="F403" s="15" t="str">
        <f t="shared" si="6"/>
        <v/>
      </c>
      <c r="G403" s="11"/>
    </row>
    <row r="404" spans="1:7">
      <c r="A404" s="10"/>
      <c r="B404" s="3"/>
      <c r="C404" s="18" t="str">
        <f>IF($B404="","",IF(COUNTIF(METAS!$A$8:$A$107,$B404)=0,"ID não encontrado",INDEX(METAS!$B$8:$B$107,MATCH($B404,METAS!$A$8:$A$107,0))))</f>
        <v/>
      </c>
      <c r="D404" s="11"/>
      <c r="E404" s="13"/>
      <c r="F404" s="15" t="str">
        <f t="shared" si="6"/>
        <v/>
      </c>
      <c r="G404" s="11"/>
    </row>
    <row r="405" spans="1:7">
      <c r="A405" s="10"/>
      <c r="B405" s="3"/>
      <c r="C405" s="18" t="str">
        <f>IF($B405="","",IF(COUNTIF(METAS!$A$8:$A$107,$B405)=0,"ID não encontrado",INDEX(METAS!$B$8:$B$107,MATCH($B405,METAS!$A$8:$A$107,0))))</f>
        <v/>
      </c>
      <c r="D405" s="11"/>
      <c r="E405" s="13"/>
      <c r="F405" s="15" t="str">
        <f t="shared" si="6"/>
        <v/>
      </c>
      <c r="G405" s="11"/>
    </row>
    <row r="406" spans="1:7">
      <c r="A406" s="10"/>
      <c r="B406" s="3"/>
      <c r="C406" s="18" t="str">
        <f>IF($B406="","",IF(COUNTIF(METAS!$A$8:$A$107,$B406)=0,"ID não encontrado",INDEX(METAS!$B$8:$B$107,MATCH($B406,METAS!$A$8:$A$107,0))))</f>
        <v/>
      </c>
      <c r="D406" s="11"/>
      <c r="E406" s="13"/>
      <c r="F406" s="15" t="str">
        <f t="shared" si="6"/>
        <v/>
      </c>
      <c r="G406" s="11"/>
    </row>
    <row r="407" spans="1:7">
      <c r="A407" s="10"/>
      <c r="B407" s="3"/>
      <c r="C407" s="18" t="str">
        <f>IF($B407="","",IF(COUNTIF(METAS!$A$8:$A$107,$B407)=0,"ID não encontrado",INDEX(METAS!$B$8:$B$107,MATCH($B407,METAS!$A$8:$A$107,0))))</f>
        <v/>
      </c>
      <c r="D407" s="11"/>
      <c r="E407" s="13"/>
      <c r="F407" s="15" t="str">
        <f t="shared" si="6"/>
        <v/>
      </c>
      <c r="G407" s="11"/>
    </row>
    <row r="408" spans="1:7">
      <c r="A408" s="10"/>
      <c r="B408" s="3"/>
      <c r="C408" s="18" t="str">
        <f>IF($B408="","",IF(COUNTIF(METAS!$A$8:$A$107,$B408)=0,"ID não encontrado",INDEX(METAS!$B$8:$B$107,MATCH($B408,METAS!$A$8:$A$107,0))))</f>
        <v/>
      </c>
      <c r="D408" s="11"/>
      <c r="E408" s="13"/>
      <c r="F408" s="15" t="str">
        <f t="shared" si="6"/>
        <v/>
      </c>
      <c r="G408" s="11"/>
    </row>
    <row r="409" spans="1:7">
      <c r="A409" s="10"/>
      <c r="B409" s="3"/>
      <c r="C409" s="18" t="str">
        <f>IF($B409="","",IF(COUNTIF(METAS!$A$8:$A$107,$B409)=0,"ID não encontrado",INDEX(METAS!$B$8:$B$107,MATCH($B409,METAS!$A$8:$A$107,0))))</f>
        <v/>
      </c>
      <c r="D409" s="11"/>
      <c r="E409" s="13"/>
      <c r="F409" s="15" t="str">
        <f t="shared" si="6"/>
        <v/>
      </c>
      <c r="G409" s="11"/>
    </row>
    <row r="410" spans="1:7">
      <c r="A410" s="10"/>
      <c r="B410" s="3"/>
      <c r="C410" s="18" t="str">
        <f>IF($B410="","",IF(COUNTIF(METAS!$A$8:$A$107,$B410)=0,"ID não encontrado",INDEX(METAS!$B$8:$B$107,MATCH($B410,METAS!$A$8:$A$107,0))))</f>
        <v/>
      </c>
      <c r="D410" s="11"/>
      <c r="E410" s="13"/>
      <c r="F410" s="15" t="str">
        <f t="shared" si="6"/>
        <v/>
      </c>
      <c r="G410" s="11"/>
    </row>
    <row r="411" spans="1:7">
      <c r="A411" s="10"/>
      <c r="B411" s="3"/>
      <c r="C411" s="18" t="str">
        <f>IF($B411="","",IF(COUNTIF(METAS!$A$8:$A$107,$B411)=0,"ID não encontrado",INDEX(METAS!$B$8:$B$107,MATCH($B411,METAS!$A$8:$A$107,0))))</f>
        <v/>
      </c>
      <c r="D411" s="11"/>
      <c r="E411" s="13"/>
      <c r="F411" s="15" t="str">
        <f t="shared" si="6"/>
        <v/>
      </c>
      <c r="G411" s="11"/>
    </row>
    <row r="412" spans="1:7">
      <c r="A412" s="10"/>
      <c r="B412" s="3"/>
      <c r="C412" s="18" t="str">
        <f>IF($B412="","",IF(COUNTIF(METAS!$A$8:$A$107,$B412)=0,"ID não encontrado",INDEX(METAS!$B$8:$B$107,MATCH($B412,METAS!$A$8:$A$107,0))))</f>
        <v/>
      </c>
      <c r="D412" s="11"/>
      <c r="E412" s="13"/>
      <c r="F412" s="15" t="str">
        <f t="shared" si="6"/>
        <v/>
      </c>
      <c r="G412" s="11"/>
    </row>
    <row r="413" spans="1:7">
      <c r="A413" s="10"/>
      <c r="B413" s="3"/>
      <c r="C413" s="18" t="str">
        <f>IF($B413="","",IF(COUNTIF(METAS!$A$8:$A$107,$B413)=0,"ID não encontrado",INDEX(METAS!$B$8:$B$107,MATCH($B413,METAS!$A$8:$A$107,0))))</f>
        <v/>
      </c>
      <c r="D413" s="11"/>
      <c r="E413" s="13"/>
      <c r="F413" s="15" t="str">
        <f t="shared" si="6"/>
        <v/>
      </c>
      <c r="G413" s="11"/>
    </row>
    <row r="414" spans="1:7">
      <c r="A414" s="10"/>
      <c r="B414" s="3"/>
      <c r="C414" s="18" t="str">
        <f>IF($B414="","",IF(COUNTIF(METAS!$A$8:$A$107,$B414)=0,"ID não encontrado",INDEX(METAS!$B$8:$B$107,MATCH($B414,METAS!$A$8:$A$107,0))))</f>
        <v/>
      </c>
      <c r="D414" s="11"/>
      <c r="E414" s="13"/>
      <c r="F414" s="15" t="str">
        <f t="shared" si="6"/>
        <v/>
      </c>
      <c r="G414" s="11"/>
    </row>
    <row r="415" spans="1:7">
      <c r="A415" s="10"/>
      <c r="B415" s="3"/>
      <c r="C415" s="18" t="str">
        <f>IF($B415="","",IF(COUNTIF(METAS!$A$8:$A$107,$B415)=0,"ID não encontrado",INDEX(METAS!$B$8:$B$107,MATCH($B415,METAS!$A$8:$A$107,0))))</f>
        <v/>
      </c>
      <c r="D415" s="11"/>
      <c r="E415" s="13"/>
      <c r="F415" s="15" t="str">
        <f t="shared" si="6"/>
        <v/>
      </c>
      <c r="G415" s="11"/>
    </row>
    <row r="416" spans="1:7">
      <c r="A416" s="10"/>
      <c r="B416" s="3"/>
      <c r="C416" s="18" t="str">
        <f>IF($B416="","",IF(COUNTIF(METAS!$A$8:$A$107,$B416)=0,"ID não encontrado",INDEX(METAS!$B$8:$B$107,MATCH($B416,METAS!$A$8:$A$107,0))))</f>
        <v/>
      </c>
      <c r="D416" s="11"/>
      <c r="E416" s="13"/>
      <c r="F416" s="15" t="str">
        <f t="shared" si="6"/>
        <v/>
      </c>
      <c r="G416" s="11"/>
    </row>
    <row r="417" spans="1:7">
      <c r="A417" s="10"/>
      <c r="B417" s="3"/>
      <c r="C417" s="18" t="str">
        <f>IF($B417="","",IF(COUNTIF(METAS!$A$8:$A$107,$B417)=0,"ID não encontrado",INDEX(METAS!$B$8:$B$107,MATCH($B417,METAS!$A$8:$A$107,0))))</f>
        <v/>
      </c>
      <c r="D417" s="11"/>
      <c r="E417" s="13"/>
      <c r="F417" s="15" t="str">
        <f t="shared" si="6"/>
        <v/>
      </c>
      <c r="G417" s="11"/>
    </row>
    <row r="418" spans="1:7">
      <c r="A418" s="10"/>
      <c r="B418" s="3"/>
      <c r="C418" s="18" t="str">
        <f>IF($B418="","",IF(COUNTIF(METAS!$A$8:$A$107,$B418)=0,"ID não encontrado",INDEX(METAS!$B$8:$B$107,MATCH($B418,METAS!$A$8:$A$107,0))))</f>
        <v/>
      </c>
      <c r="D418" s="11"/>
      <c r="E418" s="13"/>
      <c r="F418" s="15" t="str">
        <f t="shared" si="6"/>
        <v/>
      </c>
      <c r="G418" s="11"/>
    </row>
    <row r="419" spans="1:7">
      <c r="A419" s="10"/>
      <c r="B419" s="3"/>
      <c r="C419" s="18" t="str">
        <f>IF($B419="","",IF(COUNTIF(METAS!$A$8:$A$107,$B419)=0,"ID não encontrado",INDEX(METAS!$B$8:$B$107,MATCH($B419,METAS!$A$8:$A$107,0))))</f>
        <v/>
      </c>
      <c r="D419" s="11"/>
      <c r="E419" s="13"/>
      <c r="F419" s="15" t="str">
        <f t="shared" si="6"/>
        <v/>
      </c>
      <c r="G419" s="11"/>
    </row>
    <row r="420" spans="1:7">
      <c r="A420" s="10"/>
      <c r="B420" s="3"/>
      <c r="C420" s="18" t="str">
        <f>IF($B420="","",IF(COUNTIF(METAS!$A$8:$A$107,$B420)=0,"ID não encontrado",INDEX(METAS!$B$8:$B$107,MATCH($B420,METAS!$A$8:$A$107,0))))</f>
        <v/>
      </c>
      <c r="D420" s="11"/>
      <c r="E420" s="13"/>
      <c r="F420" s="15" t="str">
        <f t="shared" si="6"/>
        <v/>
      </c>
      <c r="G420" s="11"/>
    </row>
    <row r="421" spans="1:7">
      <c r="A421" s="10"/>
      <c r="B421" s="3"/>
      <c r="C421" s="18" t="str">
        <f>IF($B421="","",IF(COUNTIF(METAS!$A$8:$A$107,$B421)=0,"ID não encontrado",INDEX(METAS!$B$8:$B$107,MATCH($B421,METAS!$A$8:$A$107,0))))</f>
        <v/>
      </c>
      <c r="D421" s="11"/>
      <c r="E421" s="13"/>
      <c r="F421" s="15" t="str">
        <f t="shared" si="6"/>
        <v/>
      </c>
      <c r="G421" s="11"/>
    </row>
    <row r="422" spans="1:7">
      <c r="A422" s="10"/>
      <c r="B422" s="3"/>
      <c r="C422" s="18" t="str">
        <f>IF($B422="","",IF(COUNTIF(METAS!$A$8:$A$107,$B422)=0,"ID não encontrado",INDEX(METAS!$B$8:$B$107,MATCH($B422,METAS!$A$8:$A$107,0))))</f>
        <v/>
      </c>
      <c r="D422" s="11"/>
      <c r="E422" s="13"/>
      <c r="F422" s="15" t="str">
        <f t="shared" si="6"/>
        <v/>
      </c>
      <c r="G422" s="11"/>
    </row>
    <row r="423" spans="1:7">
      <c r="A423" s="10"/>
      <c r="B423" s="3"/>
      <c r="C423" s="18" t="str">
        <f>IF($B423="","",IF(COUNTIF(METAS!$A$8:$A$107,$B423)=0,"ID não encontrado",INDEX(METAS!$B$8:$B$107,MATCH($B423,METAS!$A$8:$A$107,0))))</f>
        <v/>
      </c>
      <c r="D423" s="11"/>
      <c r="E423" s="13"/>
      <c r="F423" s="15" t="str">
        <f t="shared" si="6"/>
        <v/>
      </c>
      <c r="G423" s="11"/>
    </row>
    <row r="424" spans="1:7">
      <c r="A424" s="10"/>
      <c r="B424" s="3"/>
      <c r="C424" s="18" t="str">
        <f>IF($B424="","",IF(COUNTIF(METAS!$A$8:$A$107,$B424)=0,"ID não encontrado",INDEX(METAS!$B$8:$B$107,MATCH($B424,METAS!$A$8:$A$107,0))))</f>
        <v/>
      </c>
      <c r="D424" s="11"/>
      <c r="E424" s="13"/>
      <c r="F424" s="15" t="str">
        <f t="shared" si="6"/>
        <v/>
      </c>
      <c r="G424" s="11"/>
    </row>
    <row r="425" spans="1:7">
      <c r="A425" s="10"/>
      <c r="B425" s="3"/>
      <c r="C425" s="18" t="str">
        <f>IF($B425="","",IF(COUNTIF(METAS!$A$8:$A$107,$B425)=0,"ID não encontrado",INDEX(METAS!$B$8:$B$107,MATCH($B425,METAS!$A$8:$A$107,0))))</f>
        <v/>
      </c>
      <c r="D425" s="11"/>
      <c r="E425" s="13"/>
      <c r="F425" s="15" t="str">
        <f t="shared" si="6"/>
        <v/>
      </c>
      <c r="G425" s="11"/>
    </row>
    <row r="426" spans="1:7">
      <c r="A426" s="10"/>
      <c r="B426" s="3"/>
      <c r="C426" s="18" t="str">
        <f>IF($B426="","",IF(COUNTIF(METAS!$A$8:$A$107,$B426)=0,"ID não encontrado",INDEX(METAS!$B$8:$B$107,MATCH($B426,METAS!$A$8:$A$107,0))))</f>
        <v/>
      </c>
      <c r="D426" s="11"/>
      <c r="E426" s="13"/>
      <c r="F426" s="15" t="str">
        <f t="shared" si="6"/>
        <v/>
      </c>
      <c r="G426" s="11"/>
    </row>
    <row r="427" spans="1:7">
      <c r="A427" s="10"/>
      <c r="B427" s="3"/>
      <c r="C427" s="18" t="str">
        <f>IF($B427="","",IF(COUNTIF(METAS!$A$8:$A$107,$B427)=0,"ID não encontrado",INDEX(METAS!$B$8:$B$107,MATCH($B427,METAS!$A$8:$A$107,0))))</f>
        <v/>
      </c>
      <c r="D427" s="11"/>
      <c r="E427" s="13"/>
      <c r="F427" s="15" t="str">
        <f t="shared" si="6"/>
        <v/>
      </c>
      <c r="G427" s="11"/>
    </row>
    <row r="428" spans="1:7">
      <c r="A428" s="10"/>
      <c r="B428" s="3"/>
      <c r="C428" s="18" t="str">
        <f>IF($B428="","",IF(COUNTIF(METAS!$A$8:$A$107,$B428)=0,"ID não encontrado",INDEX(METAS!$B$8:$B$107,MATCH($B428,METAS!$A$8:$A$107,0))))</f>
        <v/>
      </c>
      <c r="D428" s="11"/>
      <c r="E428" s="13"/>
      <c r="F428" s="15" t="str">
        <f t="shared" si="6"/>
        <v/>
      </c>
      <c r="G428" s="11"/>
    </row>
    <row r="429" spans="1:7">
      <c r="A429" s="10"/>
      <c r="B429" s="3"/>
      <c r="C429" s="18" t="str">
        <f>IF($B429="","",IF(COUNTIF(METAS!$A$8:$A$107,$B429)=0,"ID não encontrado",INDEX(METAS!$B$8:$B$107,MATCH($B429,METAS!$A$8:$A$107,0))))</f>
        <v/>
      </c>
      <c r="D429" s="11"/>
      <c r="E429" s="13"/>
      <c r="F429" s="15" t="str">
        <f t="shared" si="6"/>
        <v/>
      </c>
      <c r="G429" s="11"/>
    </row>
    <row r="430" spans="1:7">
      <c r="A430" s="10"/>
      <c r="B430" s="3"/>
      <c r="C430" s="18" t="str">
        <f>IF($B430="","",IF(COUNTIF(METAS!$A$8:$A$107,$B430)=0,"ID não encontrado",INDEX(METAS!$B$8:$B$107,MATCH($B430,METAS!$A$8:$A$107,0))))</f>
        <v/>
      </c>
      <c r="D430" s="11"/>
      <c r="E430" s="13"/>
      <c r="F430" s="15" t="str">
        <f t="shared" si="6"/>
        <v/>
      </c>
      <c r="G430" s="11"/>
    </row>
    <row r="431" spans="1:7">
      <c r="A431" s="10"/>
      <c r="B431" s="3"/>
      <c r="C431" s="18" t="str">
        <f>IF($B431="","",IF(COUNTIF(METAS!$A$8:$A$107,$B431)=0,"ID não encontrado",INDEX(METAS!$B$8:$B$107,MATCH($B431,METAS!$A$8:$A$107,0))))</f>
        <v/>
      </c>
      <c r="D431" s="11"/>
      <c r="E431" s="13"/>
      <c r="F431" s="15" t="str">
        <f t="shared" si="6"/>
        <v/>
      </c>
      <c r="G431" s="11"/>
    </row>
    <row r="432" spans="1:7">
      <c r="A432" s="10"/>
      <c r="B432" s="3"/>
      <c r="C432" s="18" t="str">
        <f>IF($B432="","",IF(COUNTIF(METAS!$A$8:$A$107,$B432)=0,"ID não encontrado",INDEX(METAS!$B$8:$B$107,MATCH($B432,METAS!$A$8:$A$107,0))))</f>
        <v/>
      </c>
      <c r="D432" s="11"/>
      <c r="E432" s="13"/>
      <c r="F432" s="15" t="str">
        <f t="shared" si="6"/>
        <v/>
      </c>
      <c r="G432" s="11"/>
    </row>
    <row r="433" spans="1:7">
      <c r="A433" s="10"/>
      <c r="B433" s="3"/>
      <c r="C433" s="18" t="str">
        <f>IF($B433="","",IF(COUNTIF(METAS!$A$8:$A$107,$B433)=0,"ID não encontrado",INDEX(METAS!$B$8:$B$107,MATCH($B433,METAS!$A$8:$A$107,0))))</f>
        <v/>
      </c>
      <c r="D433" s="11"/>
      <c r="E433" s="13"/>
      <c r="F433" s="15" t="str">
        <f t="shared" si="6"/>
        <v/>
      </c>
      <c r="G433" s="11"/>
    </row>
    <row r="434" spans="1:7">
      <c r="A434" s="10"/>
      <c r="B434" s="3"/>
      <c r="C434" s="18" t="str">
        <f>IF($B434="","",IF(COUNTIF(METAS!$A$8:$A$107,$B434)=0,"ID não encontrado",INDEX(METAS!$B$8:$B$107,MATCH($B434,METAS!$A$8:$A$107,0))))</f>
        <v/>
      </c>
      <c r="D434" s="11"/>
      <c r="E434" s="13"/>
      <c r="F434" s="15" t="str">
        <f t="shared" si="6"/>
        <v/>
      </c>
      <c r="G434" s="11"/>
    </row>
    <row r="435" spans="1:7">
      <c r="A435" s="10"/>
      <c r="B435" s="3"/>
      <c r="C435" s="18" t="str">
        <f>IF($B435="","",IF(COUNTIF(METAS!$A$8:$A$107,$B435)=0,"ID não encontrado",INDEX(METAS!$B$8:$B$107,MATCH($B435,METAS!$A$8:$A$107,0))))</f>
        <v/>
      </c>
      <c r="D435" s="11"/>
      <c r="E435" s="13"/>
      <c r="F435" s="15" t="str">
        <f t="shared" si="6"/>
        <v/>
      </c>
      <c r="G435" s="11"/>
    </row>
    <row r="436" spans="1:7">
      <c r="A436" s="10"/>
      <c r="B436" s="3"/>
      <c r="C436" s="18" t="str">
        <f>IF($B436="","",IF(COUNTIF(METAS!$A$8:$A$107,$B436)=0,"ID não encontrado",INDEX(METAS!$B$8:$B$107,MATCH($B436,METAS!$A$8:$A$107,0))))</f>
        <v/>
      </c>
      <c r="D436" s="11"/>
      <c r="E436" s="13"/>
      <c r="F436" s="15" t="str">
        <f t="shared" si="6"/>
        <v/>
      </c>
      <c r="G436" s="11"/>
    </row>
    <row r="437" spans="1:7">
      <c r="A437" s="10"/>
      <c r="B437" s="3"/>
      <c r="C437" s="18" t="str">
        <f>IF($B437="","",IF(COUNTIF(METAS!$A$8:$A$107,$B437)=0,"ID não encontrado",INDEX(METAS!$B$8:$B$107,MATCH($B437,METAS!$A$8:$A$107,0))))</f>
        <v/>
      </c>
      <c r="D437" s="11"/>
      <c r="E437" s="13"/>
      <c r="F437" s="15" t="str">
        <f t="shared" si="6"/>
        <v/>
      </c>
      <c r="G437" s="11"/>
    </row>
    <row r="438" spans="1:7">
      <c r="A438" s="10"/>
      <c r="B438" s="3"/>
      <c r="C438" s="18" t="str">
        <f>IF($B438="","",IF(COUNTIF(METAS!$A$8:$A$107,$B438)=0,"ID não encontrado",INDEX(METAS!$B$8:$B$107,MATCH($B438,METAS!$A$8:$A$107,0))))</f>
        <v/>
      </c>
      <c r="D438" s="11"/>
      <c r="E438" s="13"/>
      <c r="F438" s="15" t="str">
        <f t="shared" si="6"/>
        <v/>
      </c>
      <c r="G438" s="11"/>
    </row>
    <row r="439" spans="1:7">
      <c r="A439" s="10"/>
      <c r="B439" s="3"/>
      <c r="C439" s="18" t="str">
        <f>IF($B439="","",IF(COUNTIF(METAS!$A$8:$A$107,$B439)=0,"ID não encontrado",INDEX(METAS!$B$8:$B$107,MATCH($B439,METAS!$A$8:$A$107,0))))</f>
        <v/>
      </c>
      <c r="D439" s="11"/>
      <c r="E439" s="13"/>
      <c r="F439" s="15" t="str">
        <f t="shared" si="6"/>
        <v/>
      </c>
      <c r="G439" s="11"/>
    </row>
    <row r="440" spans="1:7">
      <c r="A440" s="10"/>
      <c r="B440" s="3"/>
      <c r="C440" s="18" t="str">
        <f>IF($B440="","",IF(COUNTIF(METAS!$A$8:$A$107,$B440)=0,"ID não encontrado",INDEX(METAS!$B$8:$B$107,MATCH($B440,METAS!$A$8:$A$107,0))))</f>
        <v/>
      </c>
      <c r="D440" s="11"/>
      <c r="E440" s="13"/>
      <c r="F440" s="15" t="str">
        <f t="shared" si="6"/>
        <v/>
      </c>
      <c r="G440" s="11"/>
    </row>
    <row r="441" spans="1:7">
      <c r="A441" s="10"/>
      <c r="B441" s="3"/>
      <c r="C441" s="18" t="str">
        <f>IF($B441="","",IF(COUNTIF(METAS!$A$8:$A$107,$B441)=0,"ID não encontrado",INDEX(METAS!$B$8:$B$107,MATCH($B441,METAS!$A$8:$A$107,0))))</f>
        <v/>
      </c>
      <c r="D441" s="11"/>
      <c r="E441" s="13"/>
      <c r="F441" s="15" t="str">
        <f t="shared" si="6"/>
        <v/>
      </c>
      <c r="G441" s="11"/>
    </row>
    <row r="442" spans="1:7">
      <c r="A442" s="10"/>
      <c r="B442" s="3"/>
      <c r="C442" s="18" t="str">
        <f>IF($B442="","",IF(COUNTIF(METAS!$A$8:$A$107,$B442)=0,"ID não encontrado",INDEX(METAS!$B$8:$B$107,MATCH($B442,METAS!$A$8:$A$107,0))))</f>
        <v/>
      </c>
      <c r="D442" s="11"/>
      <c r="E442" s="13"/>
      <c r="F442" s="15" t="str">
        <f t="shared" si="6"/>
        <v/>
      </c>
      <c r="G442" s="11"/>
    </row>
    <row r="443" spans="1:7">
      <c r="A443" s="10"/>
      <c r="B443" s="3"/>
      <c r="C443" s="18" t="str">
        <f>IF($B443="","",IF(COUNTIF(METAS!$A$8:$A$107,$B443)=0,"ID não encontrado",INDEX(METAS!$B$8:$B$107,MATCH($B443,METAS!$A$8:$A$107,0))))</f>
        <v/>
      </c>
      <c r="D443" s="11"/>
      <c r="E443" s="13"/>
      <c r="F443" s="15" t="str">
        <f t="shared" si="6"/>
        <v/>
      </c>
      <c r="G443" s="11"/>
    </row>
    <row r="444" spans="1:7">
      <c r="A444" s="10"/>
      <c r="B444" s="3"/>
      <c r="C444" s="18" t="str">
        <f>IF($B444="","",IF(COUNTIF(METAS!$A$8:$A$107,$B444)=0,"ID não encontrado",INDEX(METAS!$B$8:$B$107,MATCH($B444,METAS!$A$8:$A$107,0))))</f>
        <v/>
      </c>
      <c r="D444" s="11"/>
      <c r="E444" s="13"/>
      <c r="F444" s="15" t="str">
        <f t="shared" si="6"/>
        <v/>
      </c>
      <c r="G444" s="11"/>
    </row>
    <row r="445" spans="1:7">
      <c r="A445" s="10"/>
      <c r="B445" s="3"/>
      <c r="C445" s="18" t="str">
        <f>IF($B445="","",IF(COUNTIF(METAS!$A$8:$A$107,$B445)=0,"ID não encontrado",INDEX(METAS!$B$8:$B$107,MATCH($B445,METAS!$A$8:$A$107,0))))</f>
        <v/>
      </c>
      <c r="D445" s="11"/>
      <c r="E445" s="13"/>
      <c r="F445" s="15" t="str">
        <f t="shared" si="6"/>
        <v/>
      </c>
      <c r="G445" s="11"/>
    </row>
    <row r="446" spans="1:7">
      <c r="A446" s="10"/>
      <c r="B446" s="3"/>
      <c r="C446" s="18" t="str">
        <f>IF($B446="","",IF(COUNTIF(METAS!$A$8:$A$107,$B446)=0,"ID não encontrado",INDEX(METAS!$B$8:$B$107,MATCH($B446,METAS!$A$8:$A$107,0))))</f>
        <v/>
      </c>
      <c r="D446" s="11"/>
      <c r="E446" s="13"/>
      <c r="F446" s="15" t="str">
        <f t="shared" si="6"/>
        <v/>
      </c>
      <c r="G446" s="11"/>
    </row>
    <row r="447" spans="1:7">
      <c r="A447" s="10"/>
      <c r="B447" s="3"/>
      <c r="C447" s="18" t="str">
        <f>IF($B447="","",IF(COUNTIF(METAS!$A$8:$A$107,$B447)=0,"ID não encontrado",INDEX(METAS!$B$8:$B$107,MATCH($B447,METAS!$A$8:$A$107,0))))</f>
        <v/>
      </c>
      <c r="D447" s="11"/>
      <c r="E447" s="13"/>
      <c r="F447" s="15" t="str">
        <f t="shared" si="6"/>
        <v/>
      </c>
      <c r="G447" s="11"/>
    </row>
    <row r="448" spans="1:7">
      <c r="A448" s="10"/>
      <c r="B448" s="3"/>
      <c r="C448" s="18" t="str">
        <f>IF($B448="","",IF(COUNTIF(METAS!$A$8:$A$107,$B448)=0,"ID não encontrado",INDEX(METAS!$B$8:$B$107,MATCH($B448,METAS!$A$8:$A$107,0))))</f>
        <v/>
      </c>
      <c r="D448" s="11"/>
      <c r="E448" s="13"/>
      <c r="F448" s="15" t="str">
        <f t="shared" si="6"/>
        <v/>
      </c>
      <c r="G448" s="11"/>
    </row>
    <row r="449" spans="1:7">
      <c r="A449" s="10"/>
      <c r="B449" s="3"/>
      <c r="C449" s="18" t="str">
        <f>IF($B449="","",IF(COUNTIF(METAS!$A$8:$A$107,$B449)=0,"ID não encontrado",INDEX(METAS!$B$8:$B$107,MATCH($B449,METAS!$A$8:$A$107,0))))</f>
        <v/>
      </c>
      <c r="D449" s="11"/>
      <c r="E449" s="13"/>
      <c r="F449" s="15" t="str">
        <f t="shared" si="6"/>
        <v/>
      </c>
      <c r="G449" s="11"/>
    </row>
    <row r="450" spans="1:7">
      <c r="A450" s="10"/>
      <c r="B450" s="3"/>
      <c r="C450" s="18" t="str">
        <f>IF($B450="","",IF(COUNTIF(METAS!$A$8:$A$107,$B450)=0,"ID não encontrado",INDEX(METAS!$B$8:$B$107,MATCH($B450,METAS!$A$8:$A$107,0))))</f>
        <v/>
      </c>
      <c r="D450" s="11"/>
      <c r="E450" s="13"/>
      <c r="F450" s="15" t="str">
        <f t="shared" si="6"/>
        <v/>
      </c>
      <c r="G450" s="11"/>
    </row>
    <row r="451" spans="1:7">
      <c r="A451" s="10"/>
      <c r="B451" s="3"/>
      <c r="C451" s="18" t="str">
        <f>IF($B451="","",IF(COUNTIF(METAS!$A$8:$A$107,$B451)=0,"ID não encontrado",INDEX(METAS!$B$8:$B$107,MATCH($B451,METAS!$A$8:$A$107,0))))</f>
        <v/>
      </c>
      <c r="D451" s="11"/>
      <c r="E451" s="13"/>
      <c r="F451" s="15" t="str">
        <f t="shared" si="6"/>
        <v/>
      </c>
      <c r="G451" s="11"/>
    </row>
    <row r="452" spans="1:7">
      <c r="A452" s="10"/>
      <c r="B452" s="3"/>
      <c r="C452" s="18" t="str">
        <f>IF($B452="","",IF(COUNTIF(METAS!$A$8:$A$107,$B452)=0,"ID não encontrado",INDEX(METAS!$B$8:$B$107,MATCH($B452,METAS!$A$8:$A$107,0))))</f>
        <v/>
      </c>
      <c r="D452" s="11"/>
      <c r="E452" s="13"/>
      <c r="F452" s="15" t="str">
        <f t="shared" si="6"/>
        <v/>
      </c>
      <c r="G452" s="11"/>
    </row>
    <row r="453" spans="1:7">
      <c r="A453" s="10"/>
      <c r="B453" s="3"/>
      <c r="C453" s="18" t="str">
        <f>IF($B453="","",IF(COUNTIF(METAS!$A$8:$A$107,$B453)=0,"ID não encontrado",INDEX(METAS!$B$8:$B$107,MATCH($B453,METAS!$A$8:$A$107,0))))</f>
        <v/>
      </c>
      <c r="D453" s="11"/>
      <c r="E453" s="13"/>
      <c r="F453" s="15" t="str">
        <f t="shared" si="6"/>
        <v/>
      </c>
      <c r="G453" s="11"/>
    </row>
    <row r="454" spans="1:7">
      <c r="A454" s="10"/>
      <c r="B454" s="3"/>
      <c r="C454" s="18" t="str">
        <f>IF($B454="","",IF(COUNTIF(METAS!$A$8:$A$107,$B454)=0,"ID não encontrado",INDEX(METAS!$B$8:$B$107,MATCH($B454,METAS!$A$8:$A$107,0))))</f>
        <v/>
      </c>
      <c r="D454" s="11"/>
      <c r="E454" s="13"/>
      <c r="F454" s="15" t="str">
        <f t="shared" si="6"/>
        <v/>
      </c>
      <c r="G454" s="11"/>
    </row>
    <row r="455" spans="1:7">
      <c r="A455" s="10"/>
      <c r="B455" s="3"/>
      <c r="C455" s="18" t="str">
        <f>IF($B455="","",IF(COUNTIF(METAS!$A$8:$A$107,$B455)=0,"ID não encontrado",INDEX(METAS!$B$8:$B$107,MATCH($B455,METAS!$A$8:$A$107,0))))</f>
        <v/>
      </c>
      <c r="D455" s="11"/>
      <c r="E455" s="13"/>
      <c r="F455" s="15" t="str">
        <f t="shared" si="6"/>
        <v/>
      </c>
      <c r="G455" s="11"/>
    </row>
    <row r="456" spans="1:7">
      <c r="A456" s="10"/>
      <c r="B456" s="3"/>
      <c r="C456" s="18" t="str">
        <f>IF($B456="","",IF(COUNTIF(METAS!$A$8:$A$107,$B456)=0,"ID não encontrado",INDEX(METAS!$B$8:$B$107,MATCH($B456,METAS!$A$8:$A$107,0))))</f>
        <v/>
      </c>
      <c r="D456" s="11"/>
      <c r="E456" s="13"/>
      <c r="F456" s="15" t="str">
        <f t="shared" ref="F456:F507" si="7">IF($D456="","",IF($D456="Resgate",-ABS($E456),ABS($E456)))</f>
        <v/>
      </c>
      <c r="G456" s="11"/>
    </row>
    <row r="457" spans="1:7">
      <c r="A457" s="10"/>
      <c r="B457" s="3"/>
      <c r="C457" s="18" t="str">
        <f>IF($B457="","",IF(COUNTIF(METAS!$A$8:$A$107,$B457)=0,"ID não encontrado",INDEX(METAS!$B$8:$B$107,MATCH($B457,METAS!$A$8:$A$107,0))))</f>
        <v/>
      </c>
      <c r="D457" s="11"/>
      <c r="E457" s="13"/>
      <c r="F457" s="15" t="str">
        <f t="shared" si="7"/>
        <v/>
      </c>
      <c r="G457" s="11"/>
    </row>
    <row r="458" spans="1:7">
      <c r="A458" s="10"/>
      <c r="B458" s="3"/>
      <c r="C458" s="18" t="str">
        <f>IF($B458="","",IF(COUNTIF(METAS!$A$8:$A$107,$B458)=0,"ID não encontrado",INDEX(METAS!$B$8:$B$107,MATCH($B458,METAS!$A$8:$A$107,0))))</f>
        <v/>
      </c>
      <c r="D458" s="11"/>
      <c r="E458" s="13"/>
      <c r="F458" s="15" t="str">
        <f t="shared" si="7"/>
        <v/>
      </c>
      <c r="G458" s="11"/>
    </row>
    <row r="459" spans="1:7">
      <c r="A459" s="10"/>
      <c r="B459" s="3"/>
      <c r="C459" s="18" t="str">
        <f>IF($B459="","",IF(COUNTIF(METAS!$A$8:$A$107,$B459)=0,"ID não encontrado",INDEX(METAS!$B$8:$B$107,MATCH($B459,METAS!$A$8:$A$107,0))))</f>
        <v/>
      </c>
      <c r="D459" s="11"/>
      <c r="E459" s="13"/>
      <c r="F459" s="15" t="str">
        <f t="shared" si="7"/>
        <v/>
      </c>
      <c r="G459" s="11"/>
    </row>
    <row r="460" spans="1:7">
      <c r="A460" s="10"/>
      <c r="B460" s="3"/>
      <c r="C460" s="18" t="str">
        <f>IF($B460="","",IF(COUNTIF(METAS!$A$8:$A$107,$B460)=0,"ID não encontrado",INDEX(METAS!$B$8:$B$107,MATCH($B460,METAS!$A$8:$A$107,0))))</f>
        <v/>
      </c>
      <c r="D460" s="11"/>
      <c r="E460" s="13"/>
      <c r="F460" s="15" t="str">
        <f t="shared" si="7"/>
        <v/>
      </c>
      <c r="G460" s="11"/>
    </row>
    <row r="461" spans="1:7">
      <c r="A461" s="10"/>
      <c r="B461" s="3"/>
      <c r="C461" s="18" t="str">
        <f>IF($B461="","",IF(COUNTIF(METAS!$A$8:$A$107,$B461)=0,"ID não encontrado",INDEX(METAS!$B$8:$B$107,MATCH($B461,METAS!$A$8:$A$107,0))))</f>
        <v/>
      </c>
      <c r="D461" s="11"/>
      <c r="E461" s="13"/>
      <c r="F461" s="15" t="str">
        <f t="shared" si="7"/>
        <v/>
      </c>
      <c r="G461" s="11"/>
    </row>
    <row r="462" spans="1:7">
      <c r="A462" s="10"/>
      <c r="B462" s="3"/>
      <c r="C462" s="18" t="str">
        <f>IF($B462="","",IF(COUNTIF(METAS!$A$8:$A$107,$B462)=0,"ID não encontrado",INDEX(METAS!$B$8:$B$107,MATCH($B462,METAS!$A$8:$A$107,0))))</f>
        <v/>
      </c>
      <c r="D462" s="11"/>
      <c r="E462" s="13"/>
      <c r="F462" s="15" t="str">
        <f t="shared" si="7"/>
        <v/>
      </c>
      <c r="G462" s="11"/>
    </row>
    <row r="463" spans="1:7">
      <c r="A463" s="10"/>
      <c r="B463" s="3"/>
      <c r="C463" s="18" t="str">
        <f>IF($B463="","",IF(COUNTIF(METAS!$A$8:$A$107,$B463)=0,"ID não encontrado",INDEX(METAS!$B$8:$B$107,MATCH($B463,METAS!$A$8:$A$107,0))))</f>
        <v/>
      </c>
      <c r="D463" s="11"/>
      <c r="E463" s="13"/>
      <c r="F463" s="15" t="str">
        <f t="shared" si="7"/>
        <v/>
      </c>
      <c r="G463" s="11"/>
    </row>
    <row r="464" spans="1:7">
      <c r="A464" s="10"/>
      <c r="B464" s="3"/>
      <c r="C464" s="18" t="str">
        <f>IF($B464="","",IF(COUNTIF(METAS!$A$8:$A$107,$B464)=0,"ID não encontrado",INDEX(METAS!$B$8:$B$107,MATCH($B464,METAS!$A$8:$A$107,0))))</f>
        <v/>
      </c>
      <c r="D464" s="11"/>
      <c r="E464" s="13"/>
      <c r="F464" s="15" t="str">
        <f t="shared" si="7"/>
        <v/>
      </c>
      <c r="G464" s="11"/>
    </row>
    <row r="465" spans="1:7">
      <c r="A465" s="10"/>
      <c r="B465" s="3"/>
      <c r="C465" s="18" t="str">
        <f>IF($B465="","",IF(COUNTIF(METAS!$A$8:$A$107,$B465)=0,"ID não encontrado",INDEX(METAS!$B$8:$B$107,MATCH($B465,METAS!$A$8:$A$107,0))))</f>
        <v/>
      </c>
      <c r="D465" s="11"/>
      <c r="E465" s="13"/>
      <c r="F465" s="15" t="str">
        <f t="shared" si="7"/>
        <v/>
      </c>
      <c r="G465" s="11"/>
    </row>
    <row r="466" spans="1:7">
      <c r="A466" s="10"/>
      <c r="B466" s="3"/>
      <c r="C466" s="18" t="str">
        <f>IF($B466="","",IF(COUNTIF(METAS!$A$8:$A$107,$B466)=0,"ID não encontrado",INDEX(METAS!$B$8:$B$107,MATCH($B466,METAS!$A$8:$A$107,0))))</f>
        <v/>
      </c>
      <c r="D466" s="11"/>
      <c r="E466" s="13"/>
      <c r="F466" s="15" t="str">
        <f t="shared" si="7"/>
        <v/>
      </c>
      <c r="G466" s="11"/>
    </row>
    <row r="467" spans="1:7">
      <c r="A467" s="10"/>
      <c r="B467" s="3"/>
      <c r="C467" s="18" t="str">
        <f>IF($B467="","",IF(COUNTIF(METAS!$A$8:$A$107,$B467)=0,"ID não encontrado",INDEX(METAS!$B$8:$B$107,MATCH($B467,METAS!$A$8:$A$107,0))))</f>
        <v/>
      </c>
      <c r="D467" s="11"/>
      <c r="E467" s="13"/>
      <c r="F467" s="15" t="str">
        <f t="shared" si="7"/>
        <v/>
      </c>
      <c r="G467" s="11"/>
    </row>
    <row r="468" spans="1:7">
      <c r="A468" s="10"/>
      <c r="B468" s="3"/>
      <c r="C468" s="18" t="str">
        <f>IF($B468="","",IF(COUNTIF(METAS!$A$8:$A$107,$B468)=0,"ID não encontrado",INDEX(METAS!$B$8:$B$107,MATCH($B468,METAS!$A$8:$A$107,0))))</f>
        <v/>
      </c>
      <c r="D468" s="11"/>
      <c r="E468" s="13"/>
      <c r="F468" s="15" t="str">
        <f t="shared" si="7"/>
        <v/>
      </c>
      <c r="G468" s="11"/>
    </row>
    <row r="469" spans="1:7">
      <c r="A469" s="10"/>
      <c r="B469" s="3"/>
      <c r="C469" s="18" t="str">
        <f>IF($B469="","",IF(COUNTIF(METAS!$A$8:$A$107,$B469)=0,"ID não encontrado",INDEX(METAS!$B$8:$B$107,MATCH($B469,METAS!$A$8:$A$107,0))))</f>
        <v/>
      </c>
      <c r="D469" s="11"/>
      <c r="E469" s="13"/>
      <c r="F469" s="15" t="str">
        <f t="shared" si="7"/>
        <v/>
      </c>
      <c r="G469" s="11"/>
    </row>
    <row r="470" spans="1:7">
      <c r="A470" s="10"/>
      <c r="B470" s="3"/>
      <c r="C470" s="18" t="str">
        <f>IF($B470="","",IF(COUNTIF(METAS!$A$8:$A$107,$B470)=0,"ID não encontrado",INDEX(METAS!$B$8:$B$107,MATCH($B470,METAS!$A$8:$A$107,0))))</f>
        <v/>
      </c>
      <c r="D470" s="11"/>
      <c r="E470" s="13"/>
      <c r="F470" s="15" t="str">
        <f t="shared" si="7"/>
        <v/>
      </c>
      <c r="G470" s="11"/>
    </row>
    <row r="471" spans="1:7">
      <c r="A471" s="10"/>
      <c r="B471" s="3"/>
      <c r="C471" s="18" t="str">
        <f>IF($B471="","",IF(COUNTIF(METAS!$A$8:$A$107,$B471)=0,"ID não encontrado",INDEX(METAS!$B$8:$B$107,MATCH($B471,METAS!$A$8:$A$107,0))))</f>
        <v/>
      </c>
      <c r="D471" s="11"/>
      <c r="E471" s="13"/>
      <c r="F471" s="15" t="str">
        <f t="shared" si="7"/>
        <v/>
      </c>
      <c r="G471" s="11"/>
    </row>
    <row r="472" spans="1:7">
      <c r="A472" s="10"/>
      <c r="B472" s="3"/>
      <c r="C472" s="18" t="str">
        <f>IF($B472="","",IF(COUNTIF(METAS!$A$8:$A$107,$B472)=0,"ID não encontrado",INDEX(METAS!$B$8:$B$107,MATCH($B472,METAS!$A$8:$A$107,0))))</f>
        <v/>
      </c>
      <c r="D472" s="11"/>
      <c r="E472" s="13"/>
      <c r="F472" s="15" t="str">
        <f t="shared" si="7"/>
        <v/>
      </c>
      <c r="G472" s="11"/>
    </row>
    <row r="473" spans="1:7">
      <c r="A473" s="10"/>
      <c r="B473" s="3"/>
      <c r="C473" s="18" t="str">
        <f>IF($B473="","",IF(COUNTIF(METAS!$A$8:$A$107,$B473)=0,"ID não encontrado",INDEX(METAS!$B$8:$B$107,MATCH($B473,METAS!$A$8:$A$107,0))))</f>
        <v/>
      </c>
      <c r="D473" s="11"/>
      <c r="E473" s="13"/>
      <c r="F473" s="15" t="str">
        <f t="shared" si="7"/>
        <v/>
      </c>
      <c r="G473" s="11"/>
    </row>
    <row r="474" spans="1:7">
      <c r="A474" s="10"/>
      <c r="B474" s="3"/>
      <c r="C474" s="18" t="str">
        <f>IF($B474="","",IF(COUNTIF(METAS!$A$8:$A$107,$B474)=0,"ID não encontrado",INDEX(METAS!$B$8:$B$107,MATCH($B474,METAS!$A$8:$A$107,0))))</f>
        <v/>
      </c>
      <c r="D474" s="11"/>
      <c r="E474" s="13"/>
      <c r="F474" s="15" t="str">
        <f t="shared" si="7"/>
        <v/>
      </c>
      <c r="G474" s="11"/>
    </row>
    <row r="475" spans="1:7">
      <c r="A475" s="10"/>
      <c r="B475" s="3"/>
      <c r="C475" s="18" t="str">
        <f>IF($B475="","",IF(COUNTIF(METAS!$A$8:$A$107,$B475)=0,"ID não encontrado",INDEX(METAS!$B$8:$B$107,MATCH($B475,METAS!$A$8:$A$107,0))))</f>
        <v/>
      </c>
      <c r="D475" s="11"/>
      <c r="E475" s="13"/>
      <c r="F475" s="15" t="str">
        <f t="shared" si="7"/>
        <v/>
      </c>
      <c r="G475" s="11"/>
    </row>
    <row r="476" spans="1:7">
      <c r="A476" s="10"/>
      <c r="B476" s="3"/>
      <c r="C476" s="18" t="str">
        <f>IF($B476="","",IF(COUNTIF(METAS!$A$8:$A$107,$B476)=0,"ID não encontrado",INDEX(METAS!$B$8:$B$107,MATCH($B476,METAS!$A$8:$A$107,0))))</f>
        <v/>
      </c>
      <c r="D476" s="11"/>
      <c r="E476" s="13"/>
      <c r="F476" s="15" t="str">
        <f t="shared" si="7"/>
        <v/>
      </c>
      <c r="G476" s="11"/>
    </row>
    <row r="477" spans="1:7">
      <c r="A477" s="10"/>
      <c r="B477" s="3"/>
      <c r="C477" s="18" t="str">
        <f>IF($B477="","",IF(COUNTIF(METAS!$A$8:$A$107,$B477)=0,"ID não encontrado",INDEX(METAS!$B$8:$B$107,MATCH($B477,METAS!$A$8:$A$107,0))))</f>
        <v/>
      </c>
      <c r="D477" s="11"/>
      <c r="E477" s="13"/>
      <c r="F477" s="15" t="str">
        <f t="shared" si="7"/>
        <v/>
      </c>
      <c r="G477" s="11"/>
    </row>
    <row r="478" spans="1:7">
      <c r="A478" s="10"/>
      <c r="B478" s="3"/>
      <c r="C478" s="18" t="str">
        <f>IF($B478="","",IF(COUNTIF(METAS!$A$8:$A$107,$B478)=0,"ID não encontrado",INDEX(METAS!$B$8:$B$107,MATCH($B478,METAS!$A$8:$A$107,0))))</f>
        <v/>
      </c>
      <c r="D478" s="11"/>
      <c r="E478" s="13"/>
      <c r="F478" s="15" t="str">
        <f t="shared" si="7"/>
        <v/>
      </c>
      <c r="G478" s="11"/>
    </row>
    <row r="479" spans="1:7">
      <c r="A479" s="10"/>
      <c r="B479" s="3"/>
      <c r="C479" s="18" t="str">
        <f>IF($B479="","",IF(COUNTIF(METAS!$A$8:$A$107,$B479)=0,"ID não encontrado",INDEX(METAS!$B$8:$B$107,MATCH($B479,METAS!$A$8:$A$107,0))))</f>
        <v/>
      </c>
      <c r="D479" s="11"/>
      <c r="E479" s="13"/>
      <c r="F479" s="15" t="str">
        <f t="shared" si="7"/>
        <v/>
      </c>
      <c r="G479" s="11"/>
    </row>
    <row r="480" spans="1:7">
      <c r="A480" s="10"/>
      <c r="B480" s="3"/>
      <c r="C480" s="18" t="str">
        <f>IF($B480="","",IF(COUNTIF(METAS!$A$8:$A$107,$B480)=0,"ID não encontrado",INDEX(METAS!$B$8:$B$107,MATCH($B480,METAS!$A$8:$A$107,0))))</f>
        <v/>
      </c>
      <c r="D480" s="11"/>
      <c r="E480" s="13"/>
      <c r="F480" s="15" t="str">
        <f t="shared" si="7"/>
        <v/>
      </c>
      <c r="G480" s="11"/>
    </row>
    <row r="481" spans="1:7">
      <c r="A481" s="10"/>
      <c r="B481" s="3"/>
      <c r="C481" s="18" t="str">
        <f>IF($B481="","",IF(COUNTIF(METAS!$A$8:$A$107,$B481)=0,"ID não encontrado",INDEX(METAS!$B$8:$B$107,MATCH($B481,METAS!$A$8:$A$107,0))))</f>
        <v/>
      </c>
      <c r="D481" s="11"/>
      <c r="E481" s="13"/>
      <c r="F481" s="15" t="str">
        <f t="shared" si="7"/>
        <v/>
      </c>
      <c r="G481" s="11"/>
    </row>
    <row r="482" spans="1:7">
      <c r="A482" s="10"/>
      <c r="B482" s="3"/>
      <c r="C482" s="18" t="str">
        <f>IF($B482="","",IF(COUNTIF(METAS!$A$8:$A$107,$B482)=0,"ID não encontrado",INDEX(METAS!$B$8:$B$107,MATCH($B482,METAS!$A$8:$A$107,0))))</f>
        <v/>
      </c>
      <c r="D482" s="11"/>
      <c r="E482" s="13"/>
      <c r="F482" s="15" t="str">
        <f t="shared" si="7"/>
        <v/>
      </c>
      <c r="G482" s="11"/>
    </row>
    <row r="483" spans="1:7">
      <c r="A483" s="10"/>
      <c r="B483" s="3"/>
      <c r="C483" s="18" t="str">
        <f>IF($B483="","",IF(COUNTIF(METAS!$A$8:$A$107,$B483)=0,"ID não encontrado",INDEX(METAS!$B$8:$B$107,MATCH($B483,METAS!$A$8:$A$107,0))))</f>
        <v/>
      </c>
      <c r="D483" s="11"/>
      <c r="E483" s="13"/>
      <c r="F483" s="15" t="str">
        <f t="shared" si="7"/>
        <v/>
      </c>
      <c r="G483" s="11"/>
    </row>
    <row r="484" spans="1:7">
      <c r="A484" s="10"/>
      <c r="B484" s="3"/>
      <c r="C484" s="18" t="str">
        <f>IF($B484="","",IF(COUNTIF(METAS!$A$8:$A$107,$B484)=0,"ID não encontrado",INDEX(METAS!$B$8:$B$107,MATCH($B484,METAS!$A$8:$A$107,0))))</f>
        <v/>
      </c>
      <c r="D484" s="11"/>
      <c r="E484" s="13"/>
      <c r="F484" s="15" t="str">
        <f t="shared" si="7"/>
        <v/>
      </c>
      <c r="G484" s="11"/>
    </row>
    <row r="485" spans="1:7">
      <c r="A485" s="10"/>
      <c r="B485" s="3"/>
      <c r="C485" s="18" t="str">
        <f>IF($B485="","",IF(COUNTIF(METAS!$A$8:$A$107,$B485)=0,"ID não encontrado",INDEX(METAS!$B$8:$B$107,MATCH($B485,METAS!$A$8:$A$107,0))))</f>
        <v/>
      </c>
      <c r="D485" s="11"/>
      <c r="E485" s="13"/>
      <c r="F485" s="15" t="str">
        <f t="shared" si="7"/>
        <v/>
      </c>
      <c r="G485" s="11"/>
    </row>
    <row r="486" spans="1:7">
      <c r="A486" s="10"/>
      <c r="B486" s="3"/>
      <c r="C486" s="18" t="str">
        <f>IF($B486="","",IF(COUNTIF(METAS!$A$8:$A$107,$B486)=0,"ID não encontrado",INDEX(METAS!$B$8:$B$107,MATCH($B486,METAS!$A$8:$A$107,0))))</f>
        <v/>
      </c>
      <c r="D486" s="11"/>
      <c r="E486" s="13"/>
      <c r="F486" s="15" t="str">
        <f t="shared" si="7"/>
        <v/>
      </c>
      <c r="G486" s="11"/>
    </row>
    <row r="487" spans="1:7">
      <c r="A487" s="10"/>
      <c r="B487" s="3"/>
      <c r="C487" s="18" t="str">
        <f>IF($B487="","",IF(COUNTIF(METAS!$A$8:$A$107,$B487)=0,"ID não encontrado",INDEX(METAS!$B$8:$B$107,MATCH($B487,METAS!$A$8:$A$107,0))))</f>
        <v/>
      </c>
      <c r="D487" s="11"/>
      <c r="E487" s="13"/>
      <c r="F487" s="15" t="str">
        <f t="shared" si="7"/>
        <v/>
      </c>
      <c r="G487" s="11"/>
    </row>
    <row r="488" spans="1:7">
      <c r="A488" s="10"/>
      <c r="B488" s="3"/>
      <c r="C488" s="18" t="str">
        <f>IF($B488="","",IF(COUNTIF(METAS!$A$8:$A$107,$B488)=0,"ID não encontrado",INDEX(METAS!$B$8:$B$107,MATCH($B488,METAS!$A$8:$A$107,0))))</f>
        <v/>
      </c>
      <c r="D488" s="11"/>
      <c r="E488" s="13"/>
      <c r="F488" s="15" t="str">
        <f t="shared" si="7"/>
        <v/>
      </c>
      <c r="G488" s="11"/>
    </row>
    <row r="489" spans="1:7">
      <c r="A489" s="10"/>
      <c r="B489" s="3"/>
      <c r="C489" s="18" t="str">
        <f>IF($B489="","",IF(COUNTIF(METAS!$A$8:$A$107,$B489)=0,"ID não encontrado",INDEX(METAS!$B$8:$B$107,MATCH($B489,METAS!$A$8:$A$107,0))))</f>
        <v/>
      </c>
      <c r="D489" s="11"/>
      <c r="E489" s="13"/>
      <c r="F489" s="15" t="str">
        <f t="shared" si="7"/>
        <v/>
      </c>
      <c r="G489" s="11"/>
    </row>
    <row r="490" spans="1:7">
      <c r="A490" s="10"/>
      <c r="B490" s="3"/>
      <c r="C490" s="18" t="str">
        <f>IF($B490="","",IF(COUNTIF(METAS!$A$8:$A$107,$B490)=0,"ID não encontrado",INDEX(METAS!$B$8:$B$107,MATCH($B490,METAS!$A$8:$A$107,0))))</f>
        <v/>
      </c>
      <c r="D490" s="11"/>
      <c r="E490" s="13"/>
      <c r="F490" s="15" t="str">
        <f t="shared" si="7"/>
        <v/>
      </c>
      <c r="G490" s="11"/>
    </row>
    <row r="491" spans="1:7">
      <c r="A491" s="10"/>
      <c r="B491" s="3"/>
      <c r="C491" s="18" t="str">
        <f>IF($B491="","",IF(COUNTIF(METAS!$A$8:$A$107,$B491)=0,"ID não encontrado",INDEX(METAS!$B$8:$B$107,MATCH($B491,METAS!$A$8:$A$107,0))))</f>
        <v/>
      </c>
      <c r="D491" s="11"/>
      <c r="E491" s="13"/>
      <c r="F491" s="15" t="str">
        <f t="shared" si="7"/>
        <v/>
      </c>
      <c r="G491" s="11"/>
    </row>
    <row r="492" spans="1:7">
      <c r="A492" s="10"/>
      <c r="B492" s="3"/>
      <c r="C492" s="18" t="str">
        <f>IF($B492="","",IF(COUNTIF(METAS!$A$8:$A$107,$B492)=0,"ID não encontrado",INDEX(METAS!$B$8:$B$107,MATCH($B492,METAS!$A$8:$A$107,0))))</f>
        <v/>
      </c>
      <c r="D492" s="11"/>
      <c r="E492" s="13"/>
      <c r="F492" s="15" t="str">
        <f t="shared" si="7"/>
        <v/>
      </c>
      <c r="G492" s="11"/>
    </row>
    <row r="493" spans="1:7">
      <c r="A493" s="10"/>
      <c r="B493" s="3"/>
      <c r="C493" s="18" t="str">
        <f>IF($B493="","",IF(COUNTIF(METAS!$A$8:$A$107,$B493)=0,"ID não encontrado",INDEX(METAS!$B$8:$B$107,MATCH($B493,METAS!$A$8:$A$107,0))))</f>
        <v/>
      </c>
      <c r="D493" s="11"/>
      <c r="E493" s="13"/>
      <c r="F493" s="15" t="str">
        <f t="shared" si="7"/>
        <v/>
      </c>
      <c r="G493" s="11"/>
    </row>
    <row r="494" spans="1:7">
      <c r="A494" s="10"/>
      <c r="B494" s="3"/>
      <c r="C494" s="18" t="str">
        <f>IF($B494="","",IF(COUNTIF(METAS!$A$8:$A$107,$B494)=0,"ID não encontrado",INDEX(METAS!$B$8:$B$107,MATCH($B494,METAS!$A$8:$A$107,0))))</f>
        <v/>
      </c>
      <c r="D494" s="11"/>
      <c r="E494" s="13"/>
      <c r="F494" s="15" t="str">
        <f t="shared" si="7"/>
        <v/>
      </c>
      <c r="G494" s="11"/>
    </row>
    <row r="495" spans="1:7">
      <c r="A495" s="10"/>
      <c r="B495" s="3"/>
      <c r="C495" s="18" t="str">
        <f>IF($B495="","",IF(COUNTIF(METAS!$A$8:$A$107,$B495)=0,"ID não encontrado",INDEX(METAS!$B$8:$B$107,MATCH($B495,METAS!$A$8:$A$107,0))))</f>
        <v/>
      </c>
      <c r="D495" s="11"/>
      <c r="E495" s="13"/>
      <c r="F495" s="15" t="str">
        <f t="shared" si="7"/>
        <v/>
      </c>
      <c r="G495" s="11"/>
    </row>
    <row r="496" spans="1:7">
      <c r="A496" s="10"/>
      <c r="B496" s="3"/>
      <c r="C496" s="18" t="str">
        <f>IF($B496="","",IF(COUNTIF(METAS!$A$8:$A$107,$B496)=0,"ID não encontrado",INDEX(METAS!$B$8:$B$107,MATCH($B496,METAS!$A$8:$A$107,0))))</f>
        <v/>
      </c>
      <c r="D496" s="11"/>
      <c r="E496" s="13"/>
      <c r="F496" s="15" t="str">
        <f t="shared" si="7"/>
        <v/>
      </c>
      <c r="G496" s="11"/>
    </row>
    <row r="497" spans="1:7">
      <c r="A497" s="10"/>
      <c r="B497" s="3"/>
      <c r="C497" s="18" t="str">
        <f>IF($B497="","",IF(COUNTIF(METAS!$A$8:$A$107,$B497)=0,"ID não encontrado",INDEX(METAS!$B$8:$B$107,MATCH($B497,METAS!$A$8:$A$107,0))))</f>
        <v/>
      </c>
      <c r="D497" s="11"/>
      <c r="E497" s="13"/>
      <c r="F497" s="15" t="str">
        <f t="shared" si="7"/>
        <v/>
      </c>
      <c r="G497" s="11"/>
    </row>
    <row r="498" spans="1:7">
      <c r="A498" s="10"/>
      <c r="B498" s="3"/>
      <c r="C498" s="18" t="str">
        <f>IF($B498="","",IF(COUNTIF(METAS!$A$8:$A$107,$B498)=0,"ID não encontrado",INDEX(METAS!$B$8:$B$107,MATCH($B498,METAS!$A$8:$A$107,0))))</f>
        <v/>
      </c>
      <c r="D498" s="11"/>
      <c r="E498" s="13"/>
      <c r="F498" s="15" t="str">
        <f t="shared" si="7"/>
        <v/>
      </c>
      <c r="G498" s="11"/>
    </row>
    <row r="499" spans="1:7">
      <c r="A499" s="10"/>
      <c r="B499" s="3"/>
      <c r="C499" s="18" t="str">
        <f>IF($B499="","",IF(COUNTIF(METAS!$A$8:$A$107,$B499)=0,"ID não encontrado",INDEX(METAS!$B$8:$B$107,MATCH($B499,METAS!$A$8:$A$107,0))))</f>
        <v/>
      </c>
      <c r="D499" s="11"/>
      <c r="E499" s="13"/>
      <c r="F499" s="15" t="str">
        <f t="shared" si="7"/>
        <v/>
      </c>
      <c r="G499" s="11"/>
    </row>
    <row r="500" spans="1:7">
      <c r="A500" s="10"/>
      <c r="B500" s="3"/>
      <c r="C500" s="18" t="str">
        <f>IF($B500="","",IF(COUNTIF(METAS!$A$8:$A$107,$B500)=0,"ID não encontrado",INDEX(METAS!$B$8:$B$107,MATCH($B500,METAS!$A$8:$A$107,0))))</f>
        <v/>
      </c>
      <c r="D500" s="11"/>
      <c r="E500" s="13"/>
      <c r="F500" s="15" t="str">
        <f t="shared" si="7"/>
        <v/>
      </c>
      <c r="G500" s="11"/>
    </row>
    <row r="501" spans="1:7">
      <c r="A501" s="10"/>
      <c r="B501" s="3"/>
      <c r="C501" s="18" t="str">
        <f>IF($B501="","",IF(COUNTIF(METAS!$A$8:$A$107,$B501)=0,"ID não encontrado",INDEX(METAS!$B$8:$B$107,MATCH($B501,METAS!$A$8:$A$107,0))))</f>
        <v/>
      </c>
      <c r="D501" s="11"/>
      <c r="E501" s="13"/>
      <c r="F501" s="15" t="str">
        <f t="shared" si="7"/>
        <v/>
      </c>
      <c r="G501" s="11"/>
    </row>
    <row r="502" spans="1:7">
      <c r="A502" s="10"/>
      <c r="B502" s="3"/>
      <c r="C502" s="18" t="str">
        <f>IF($B502="","",IF(COUNTIF(METAS!$A$8:$A$107,$B502)=0,"ID não encontrado",INDEX(METAS!$B$8:$B$107,MATCH($B502,METAS!$A$8:$A$107,0))))</f>
        <v/>
      </c>
      <c r="D502" s="11"/>
      <c r="E502" s="13"/>
      <c r="F502" s="15" t="str">
        <f t="shared" si="7"/>
        <v/>
      </c>
      <c r="G502" s="11"/>
    </row>
    <row r="503" spans="1:7">
      <c r="A503" s="10"/>
      <c r="B503" s="3"/>
      <c r="C503" s="18" t="str">
        <f>IF($B503="","",IF(COUNTIF(METAS!$A$8:$A$107,$B503)=0,"ID não encontrado",INDEX(METAS!$B$8:$B$107,MATCH($B503,METAS!$A$8:$A$107,0))))</f>
        <v/>
      </c>
      <c r="D503" s="11"/>
      <c r="E503" s="13"/>
      <c r="F503" s="15" t="str">
        <f t="shared" si="7"/>
        <v/>
      </c>
      <c r="G503" s="11"/>
    </row>
    <row r="504" spans="1:7">
      <c r="A504" s="10"/>
      <c r="B504" s="3"/>
      <c r="C504" s="18" t="str">
        <f>IF($B504="","",IF(COUNTIF(METAS!$A$8:$A$107,$B504)=0,"ID não encontrado",INDEX(METAS!$B$8:$B$107,MATCH($B504,METAS!$A$8:$A$107,0))))</f>
        <v/>
      </c>
      <c r="D504" s="11"/>
      <c r="E504" s="13"/>
      <c r="F504" s="15" t="str">
        <f t="shared" si="7"/>
        <v/>
      </c>
      <c r="G504" s="11"/>
    </row>
    <row r="505" spans="1:7">
      <c r="A505" s="10"/>
      <c r="B505" s="3"/>
      <c r="C505" s="18" t="str">
        <f>IF($B505="","",IF(COUNTIF(METAS!$A$8:$A$107,$B505)=0,"ID não encontrado",INDEX(METAS!$B$8:$B$107,MATCH($B505,METAS!$A$8:$A$107,0))))</f>
        <v/>
      </c>
      <c r="D505" s="11"/>
      <c r="E505" s="13"/>
      <c r="F505" s="15" t="str">
        <f t="shared" si="7"/>
        <v/>
      </c>
      <c r="G505" s="11"/>
    </row>
    <row r="506" spans="1:7">
      <c r="A506" s="10"/>
      <c r="B506" s="3"/>
      <c r="C506" s="18" t="str">
        <f>IF($B506="","",IF(COUNTIF(METAS!$A$8:$A$107,$B506)=0,"ID não encontrado",INDEX(METAS!$B$8:$B$107,MATCH($B506,METAS!$A$8:$A$107,0))))</f>
        <v/>
      </c>
      <c r="D506" s="11"/>
      <c r="E506" s="13"/>
      <c r="F506" s="15" t="str">
        <f t="shared" si="7"/>
        <v/>
      </c>
      <c r="G506" s="11"/>
    </row>
    <row r="507" spans="1:7">
      <c r="A507" s="10"/>
      <c r="B507" s="3"/>
      <c r="C507" s="18" t="str">
        <f>IF($B507="","",IF(COUNTIF(METAS!$A$8:$A$107,$B507)=0,"ID não encontrado",INDEX(METAS!$B$8:$B$107,MATCH($B507,METAS!$A$8:$A$107,0))))</f>
        <v/>
      </c>
      <c r="D507" s="11"/>
      <c r="E507" s="13"/>
      <c r="F507" s="15" t="str">
        <f t="shared" si="7"/>
        <v/>
      </c>
      <c r="G507" s="11"/>
    </row>
  </sheetData>
  <mergeCells count="3">
    <mergeCell ref="A1:G1"/>
    <mergeCell ref="A2:G2"/>
    <mergeCell ref="A4:G4"/>
  </mergeCells>
  <conditionalFormatting sqref="C8:C507">
    <cfRule type="expression" dxfId="2" priority="1">
      <formula>$C8="ID não encontrado"</formula>
    </cfRule>
  </conditionalFormatting>
  <dataValidations count="1">
    <dataValidation type="decimal" sqref="E8:E507">
      <formula1>0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>
          <x14:formula1>
            <xm:f>METAS!$A$8:$A$107</xm:f>
          </x14:formula1>
          <xm:sqref>B8:B507</xm:sqref>
        </x14:dataValidation>
        <x14:dataValidation type="list">
          <x14:formula1>
            <xm:f>CONFIG!$C$5:$C$7</xm:f>
          </x14:formula1>
          <xm:sqref>D8:D507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/>
  </sheetViews>
  <sheetFormatPr defaultRowHeight="14.25"/>
  <cols>
    <col min="1" max="4" width="22" customWidth="1"/>
    <col min="5" max="5" width="26" customWidth="1"/>
    <col min="6" max="6" width="16" customWidth="1"/>
  </cols>
  <sheetData>
    <row r="1" spans="1:6" ht="26.1" customHeight="1">
      <c r="A1" s="47" t="s">
        <v>127</v>
      </c>
      <c r="B1" s="47"/>
      <c r="C1" s="47"/>
      <c r="D1" s="47"/>
      <c r="E1" s="47"/>
      <c r="F1" s="47"/>
    </row>
    <row r="2" spans="1:6" ht="26.1" customHeight="1">
      <c r="A2" s="36" t="s">
        <v>128</v>
      </c>
      <c r="B2" s="36"/>
      <c r="C2" s="36"/>
      <c r="D2" s="36"/>
      <c r="E2" s="36"/>
      <c r="F2" s="36"/>
    </row>
    <row r="4" spans="1:6" ht="15">
      <c r="A4" s="2" t="s">
        <v>129</v>
      </c>
      <c r="B4" s="2" t="s">
        <v>130</v>
      </c>
      <c r="C4" s="2" t="s">
        <v>131</v>
      </c>
      <c r="D4" s="2"/>
      <c r="E4" s="2" t="s">
        <v>132</v>
      </c>
      <c r="F4" s="2" t="s">
        <v>133</v>
      </c>
    </row>
    <row r="5" spans="1:6" ht="15">
      <c r="A5" s="3" t="s">
        <v>54</v>
      </c>
      <c r="B5" s="3" t="s">
        <v>79</v>
      </c>
      <c r="C5" s="3" t="s">
        <v>107</v>
      </c>
      <c r="D5" s="6"/>
      <c r="E5" s="4" t="s">
        <v>134</v>
      </c>
      <c r="F5" s="5">
        <v>90</v>
      </c>
    </row>
    <row r="6" spans="1:6" ht="15">
      <c r="A6" s="3" t="s">
        <v>83</v>
      </c>
      <c r="B6" s="3" t="s">
        <v>84</v>
      </c>
      <c r="C6" s="3" t="s">
        <v>135</v>
      </c>
      <c r="D6" s="6"/>
      <c r="E6" s="4" t="s">
        <v>136</v>
      </c>
      <c r="F6" s="5">
        <v>30</v>
      </c>
    </row>
    <row r="7" spans="1:6" ht="15">
      <c r="A7" s="3" t="s">
        <v>88</v>
      </c>
      <c r="B7" s="3" t="s">
        <v>137</v>
      </c>
      <c r="C7" s="3" t="s">
        <v>114</v>
      </c>
      <c r="D7" s="6"/>
      <c r="E7" s="4" t="s">
        <v>50</v>
      </c>
      <c r="F7" s="3" t="s">
        <v>138</v>
      </c>
    </row>
    <row r="8" spans="1:6" ht="15">
      <c r="A8" s="3" t="s">
        <v>92</v>
      </c>
      <c r="B8" s="3"/>
      <c r="C8" s="3"/>
      <c r="D8" s="6"/>
      <c r="E8" s="4" t="s">
        <v>139</v>
      </c>
      <c r="F8" s="3" t="s">
        <v>140</v>
      </c>
    </row>
    <row r="9" spans="1:6">
      <c r="A9" s="3" t="s">
        <v>96</v>
      </c>
      <c r="B9" s="3"/>
      <c r="C9" s="3"/>
      <c r="D9" s="6"/>
      <c r="E9" s="6"/>
      <c r="F9" s="6"/>
    </row>
    <row r="10" spans="1:6">
      <c r="A10" s="3" t="s">
        <v>141</v>
      </c>
      <c r="B10" s="3"/>
      <c r="C10" s="3"/>
      <c r="D10" s="6"/>
      <c r="E10" s="6"/>
      <c r="F10" s="6"/>
    </row>
    <row r="11" spans="1:6">
      <c r="A11" s="3" t="s">
        <v>142</v>
      </c>
      <c r="B11" s="3"/>
      <c r="C11" s="3"/>
      <c r="D11" s="6"/>
      <c r="E11" s="6"/>
      <c r="F11" s="6"/>
    </row>
    <row r="12" spans="1:6">
      <c r="A12" s="3" t="s">
        <v>143</v>
      </c>
      <c r="B12" s="3"/>
      <c r="C12" s="3"/>
      <c r="D12" s="6"/>
      <c r="E12" s="6"/>
      <c r="F12" s="6"/>
    </row>
  </sheetData>
  <mergeCells count="2">
    <mergeCell ref="A1:F1"/>
    <mergeCell ref="A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/>
  </sheetViews>
  <sheetFormatPr defaultRowHeight="14.25"/>
  <cols>
    <col min="1" max="1" width="39" customWidth="1"/>
    <col min="2" max="3" width="14" customWidth="1"/>
    <col min="4" max="4" width="36" customWidth="1"/>
  </cols>
  <sheetData>
    <row r="1" spans="1:4" ht="20.25">
      <c r="A1" s="48" t="s">
        <v>144</v>
      </c>
      <c r="B1" s="48"/>
      <c r="C1" s="48"/>
      <c r="D1" s="48"/>
    </row>
    <row r="2" spans="1:4">
      <c r="A2" s="29" t="s">
        <v>145</v>
      </c>
      <c r="B2" s="29"/>
      <c r="C2" s="29"/>
      <c r="D2" s="29"/>
    </row>
    <row r="3" spans="1:4">
      <c r="A3" s="21"/>
      <c r="B3" s="21"/>
      <c r="C3" s="21"/>
      <c r="D3" s="21"/>
    </row>
    <row r="4" spans="1:4" ht="15">
      <c r="A4" s="27" t="s">
        <v>146</v>
      </c>
      <c r="B4" s="27" t="s">
        <v>147</v>
      </c>
      <c r="C4" s="27" t="s">
        <v>148</v>
      </c>
      <c r="D4" s="27" t="s">
        <v>149</v>
      </c>
    </row>
    <row r="5" spans="1:4" ht="15">
      <c r="A5" s="21" t="s">
        <v>150</v>
      </c>
      <c r="B5" s="18">
        <f>COUNTIFS(METAS!$B$8:$B$107,"&lt;&gt;",METAS!$A$8:$A$107,"")</f>
        <v>0</v>
      </c>
      <c r="C5" s="18" t="str">
        <f t="shared" ref="C5:C10" si="0">IF(B5=0,"OK","REVISAR")</f>
        <v>OK</v>
      </c>
      <c r="D5" s="11" t="s">
        <v>151</v>
      </c>
    </row>
    <row r="6" spans="1:4" ht="15">
      <c r="A6" s="21" t="s">
        <v>152</v>
      </c>
      <c r="B6" s="18">
        <f>COUNTIFS(METAS!$B$8:$B$107,"&lt;&gt;",METAS!$E$8:$E$107,"")</f>
        <v>0</v>
      </c>
      <c r="C6" s="18" t="str">
        <f t="shared" si="0"/>
        <v>OK</v>
      </c>
      <c r="D6" s="11" t="s">
        <v>153</v>
      </c>
    </row>
    <row r="7" spans="1:4" ht="15">
      <c r="A7" s="21" t="s">
        <v>154</v>
      </c>
      <c r="B7" s="18">
        <f>COUNTIFS(METAS!$B$8:$B$107,"&lt;&gt;",METAS!$H$8:$H$107,"")</f>
        <v>0</v>
      </c>
      <c r="C7" s="18" t="str">
        <f t="shared" si="0"/>
        <v>OK</v>
      </c>
      <c r="D7" s="11" t="s">
        <v>155</v>
      </c>
    </row>
    <row r="8" spans="1:4" ht="15">
      <c r="A8" s="21" t="s">
        <v>156</v>
      </c>
      <c r="B8" s="18">
        <f>COUNTIF(APORTES!$C$8:$C$507,"ID não encontrado")</f>
        <v>0</v>
      </c>
      <c r="C8" s="18" t="str">
        <f t="shared" si="0"/>
        <v>OK</v>
      </c>
      <c r="D8" s="11" t="s">
        <v>157</v>
      </c>
    </row>
    <row r="9" spans="1:4" ht="15">
      <c r="A9" s="21" t="s">
        <v>158</v>
      </c>
      <c r="B9" s="18">
        <f>COUNTIF(APORTES!$E$8:$E$507,"&lt;0")</f>
        <v>0</v>
      </c>
      <c r="C9" s="18" t="str">
        <f t="shared" si="0"/>
        <v>OK</v>
      </c>
      <c r="D9" s="11" t="s">
        <v>159</v>
      </c>
    </row>
    <row r="10" spans="1:4" ht="15">
      <c r="A10" s="21" t="s">
        <v>160</v>
      </c>
      <c r="B10" s="18">
        <f>COUNTIF(METAS!$F$8:$F$107,"&lt;0")</f>
        <v>0</v>
      </c>
      <c r="C10" s="18" t="str">
        <f t="shared" si="0"/>
        <v>OK</v>
      </c>
      <c r="D10" s="11" t="s">
        <v>161</v>
      </c>
    </row>
  </sheetData>
  <mergeCells count="2">
    <mergeCell ref="A1:D1"/>
    <mergeCell ref="A2:D2"/>
  </mergeCells>
  <conditionalFormatting sqref="C5:C10">
    <cfRule type="expression" dxfId="1" priority="1">
      <formula>$C5="OK"</formula>
    </cfRule>
    <cfRule type="expression" dxfId="0" priority="2">
      <formula>$C5="REVISAR"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DASHBOARD</vt:lpstr>
      <vt:lpstr>INICIO</vt:lpstr>
      <vt:lpstr>METAS</vt:lpstr>
      <vt:lpstr>APORTES</vt:lpstr>
      <vt:lpstr>CONFIG</vt:lpstr>
      <vt:lpstr>AUDITORIA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Jeferson</dc:creator>
  <cp:lastModifiedBy>José Jeferson</cp:lastModifiedBy>
  <dcterms:created xsi:type="dcterms:W3CDTF">2026-08-11T22:35:34Z</dcterms:created>
  <dcterms:modified xsi:type="dcterms:W3CDTF">2026-08-11T22:35:36Z</dcterms:modified>
</cp:coreProperties>
</file>