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DIVIDAS" sheetId="2" r:id="rId3"/>
    <sheet name="CONFIG" sheetId="3" r:id="rId4"/>
    <sheet name="AUDITORIA" sheetId="5" r:id="rId5"/>
  </sheets>
  <calcPr calcId="152511"/>
  <fileRecoveryPr repairLoad="1"/>
</workbook>
</file>

<file path=xl/calcChain.xml><?xml version="1.0" encoding="utf-8"?>
<calcChain xmlns="http://schemas.openxmlformats.org/spreadsheetml/2006/main">
  <c r="B15" i="5" l="1"/>
  <c r="B10" i="5"/>
  <c r="B9" i="5"/>
  <c r="B8" i="5"/>
  <c r="B7" i="5"/>
  <c r="B6" i="5"/>
  <c r="B5" i="5"/>
  <c r="B16" i="5" s="1"/>
  <c r="B14" i="5" s="1"/>
  <c r="B21" i="4"/>
  <c r="B20" i="4"/>
  <c r="B19" i="4"/>
  <c r="B18" i="4"/>
  <c r="B17" i="4"/>
  <c r="B16" i="4"/>
  <c r="B15" i="4"/>
  <c r="B14" i="4"/>
  <c r="E8" i="4"/>
  <c r="G8" i="4" s="1"/>
  <c r="E5" i="4"/>
  <c r="C5" i="4"/>
  <c r="A5" i="4"/>
  <c r="Q206" i="2"/>
  <c r="P206" i="2"/>
  <c r="O206" i="2"/>
  <c r="N206" i="2"/>
  <c r="Q205" i="2"/>
  <c r="P205" i="2"/>
  <c r="O205" i="2"/>
  <c r="N205" i="2"/>
  <c r="Q204" i="2"/>
  <c r="P204" i="2"/>
  <c r="O204" i="2"/>
  <c r="N204" i="2"/>
  <c r="Q203" i="2"/>
  <c r="P203" i="2"/>
  <c r="O203" i="2"/>
  <c r="N203" i="2"/>
  <c r="Q202" i="2"/>
  <c r="P202" i="2"/>
  <c r="O202" i="2"/>
  <c r="N202" i="2"/>
  <c r="Q201" i="2"/>
  <c r="P201" i="2"/>
  <c r="O201" i="2"/>
  <c r="N201" i="2"/>
  <c r="Q200" i="2"/>
  <c r="P200" i="2"/>
  <c r="O200" i="2"/>
  <c r="N200" i="2"/>
  <c r="Q199" i="2"/>
  <c r="P199" i="2"/>
  <c r="O199" i="2"/>
  <c r="N199" i="2"/>
  <c r="Q198" i="2"/>
  <c r="P198" i="2"/>
  <c r="O198" i="2"/>
  <c r="N198" i="2"/>
  <c r="Q197" i="2"/>
  <c r="P197" i="2"/>
  <c r="O197" i="2"/>
  <c r="N197" i="2"/>
  <c r="Q196" i="2"/>
  <c r="P196" i="2"/>
  <c r="O196" i="2"/>
  <c r="N196" i="2"/>
  <c r="Q195" i="2"/>
  <c r="P195" i="2"/>
  <c r="O195" i="2"/>
  <c r="N195" i="2"/>
  <c r="Q194" i="2"/>
  <c r="P194" i="2"/>
  <c r="O194" i="2"/>
  <c r="N194" i="2"/>
  <c r="Q193" i="2"/>
  <c r="P193" i="2"/>
  <c r="O193" i="2"/>
  <c r="N193" i="2"/>
  <c r="Q192" i="2"/>
  <c r="P192" i="2"/>
  <c r="O192" i="2"/>
  <c r="N192" i="2"/>
  <c r="Q191" i="2"/>
  <c r="P191" i="2"/>
  <c r="O191" i="2"/>
  <c r="N191" i="2"/>
  <c r="Q190" i="2"/>
  <c r="P190" i="2"/>
  <c r="O190" i="2"/>
  <c r="N190" i="2"/>
  <c r="Q189" i="2"/>
  <c r="P189" i="2"/>
  <c r="O189" i="2"/>
  <c r="N189" i="2"/>
  <c r="Q188" i="2"/>
  <c r="P188" i="2"/>
  <c r="O188" i="2"/>
  <c r="N188" i="2"/>
  <c r="Q187" i="2"/>
  <c r="P187" i="2"/>
  <c r="O187" i="2"/>
  <c r="N187" i="2"/>
  <c r="Q186" i="2"/>
  <c r="P186" i="2"/>
  <c r="O186" i="2"/>
  <c r="N186" i="2"/>
  <c r="Q185" i="2"/>
  <c r="P185" i="2"/>
  <c r="O185" i="2"/>
  <c r="N185" i="2"/>
  <c r="Q184" i="2"/>
  <c r="P184" i="2"/>
  <c r="O184" i="2"/>
  <c r="N184" i="2"/>
  <c r="Q183" i="2"/>
  <c r="P183" i="2"/>
  <c r="O183" i="2"/>
  <c r="N183" i="2"/>
  <c r="Q182" i="2"/>
  <c r="P182" i="2"/>
  <c r="O182" i="2"/>
  <c r="N182" i="2"/>
  <c r="Q181" i="2"/>
  <c r="P181" i="2"/>
  <c r="O181" i="2"/>
  <c r="N181" i="2"/>
  <c r="Q180" i="2"/>
  <c r="P180" i="2"/>
  <c r="O180" i="2"/>
  <c r="N180" i="2"/>
  <c r="Q179" i="2"/>
  <c r="P179" i="2"/>
  <c r="O179" i="2"/>
  <c r="N179" i="2"/>
  <c r="Q178" i="2"/>
  <c r="P178" i="2"/>
  <c r="O178" i="2"/>
  <c r="N178" i="2"/>
  <c r="Q177" i="2"/>
  <c r="P177" i="2"/>
  <c r="O177" i="2"/>
  <c r="N177" i="2"/>
  <c r="Q176" i="2"/>
  <c r="P176" i="2"/>
  <c r="O176" i="2"/>
  <c r="N176" i="2"/>
  <c r="Q175" i="2"/>
  <c r="P175" i="2"/>
  <c r="O175" i="2"/>
  <c r="N175" i="2"/>
  <c r="Q174" i="2"/>
  <c r="P174" i="2"/>
  <c r="O174" i="2"/>
  <c r="N174" i="2"/>
  <c r="Q173" i="2"/>
  <c r="P173" i="2"/>
  <c r="O173" i="2"/>
  <c r="N173" i="2"/>
  <c r="Q172" i="2"/>
  <c r="P172" i="2"/>
  <c r="O172" i="2"/>
  <c r="N172" i="2"/>
  <c r="Q171" i="2"/>
  <c r="P171" i="2"/>
  <c r="O171" i="2"/>
  <c r="N171" i="2"/>
  <c r="Q170" i="2"/>
  <c r="P170" i="2"/>
  <c r="O170" i="2"/>
  <c r="N170" i="2"/>
  <c r="Q169" i="2"/>
  <c r="P169" i="2"/>
  <c r="O169" i="2"/>
  <c r="N169" i="2"/>
  <c r="Q168" i="2"/>
  <c r="P168" i="2"/>
  <c r="O168" i="2"/>
  <c r="N168" i="2"/>
  <c r="Q167" i="2"/>
  <c r="P167" i="2"/>
  <c r="O167" i="2"/>
  <c r="N167" i="2"/>
  <c r="Q166" i="2"/>
  <c r="P166" i="2"/>
  <c r="O166" i="2"/>
  <c r="N166" i="2"/>
  <c r="Q165" i="2"/>
  <c r="P165" i="2"/>
  <c r="O165" i="2"/>
  <c r="N165" i="2"/>
  <c r="Q164" i="2"/>
  <c r="P164" i="2"/>
  <c r="O164" i="2"/>
  <c r="N164" i="2"/>
  <c r="Q163" i="2"/>
  <c r="P163" i="2"/>
  <c r="O163" i="2"/>
  <c r="N163" i="2"/>
  <c r="Q162" i="2"/>
  <c r="P162" i="2"/>
  <c r="O162" i="2"/>
  <c r="N162" i="2"/>
  <c r="Q161" i="2"/>
  <c r="P161" i="2"/>
  <c r="O161" i="2"/>
  <c r="N161" i="2"/>
  <c r="Q160" i="2"/>
  <c r="P160" i="2"/>
  <c r="O160" i="2"/>
  <c r="N160" i="2"/>
  <c r="Q159" i="2"/>
  <c r="P159" i="2"/>
  <c r="O159" i="2"/>
  <c r="N159" i="2"/>
  <c r="Q158" i="2"/>
  <c r="P158" i="2"/>
  <c r="O158" i="2"/>
  <c r="N158" i="2"/>
  <c r="Q157" i="2"/>
  <c r="P157" i="2"/>
  <c r="O157" i="2"/>
  <c r="N157" i="2"/>
  <c r="Q156" i="2"/>
  <c r="P156" i="2"/>
  <c r="O156" i="2"/>
  <c r="N156" i="2"/>
  <c r="Q155" i="2"/>
  <c r="P155" i="2"/>
  <c r="O155" i="2"/>
  <c r="N155" i="2"/>
  <c r="Q154" i="2"/>
  <c r="P154" i="2"/>
  <c r="O154" i="2"/>
  <c r="N154" i="2"/>
  <c r="Q153" i="2"/>
  <c r="P153" i="2"/>
  <c r="O153" i="2"/>
  <c r="N153" i="2"/>
  <c r="Q152" i="2"/>
  <c r="P152" i="2"/>
  <c r="O152" i="2"/>
  <c r="N152" i="2"/>
  <c r="Q151" i="2"/>
  <c r="P151" i="2"/>
  <c r="O151" i="2"/>
  <c r="N151" i="2"/>
  <c r="Q150" i="2"/>
  <c r="P150" i="2"/>
  <c r="O150" i="2"/>
  <c r="N150" i="2"/>
  <c r="Q149" i="2"/>
  <c r="P149" i="2"/>
  <c r="O149" i="2"/>
  <c r="N149" i="2"/>
  <c r="Q148" i="2"/>
  <c r="P148" i="2"/>
  <c r="O148" i="2"/>
  <c r="N148" i="2"/>
  <c r="Q147" i="2"/>
  <c r="P147" i="2"/>
  <c r="O147" i="2"/>
  <c r="N147" i="2"/>
  <c r="Q146" i="2"/>
  <c r="P146" i="2"/>
  <c r="O146" i="2"/>
  <c r="N146" i="2"/>
  <c r="Q145" i="2"/>
  <c r="P145" i="2"/>
  <c r="O145" i="2"/>
  <c r="N145" i="2"/>
  <c r="Q144" i="2"/>
  <c r="P144" i="2"/>
  <c r="O144" i="2"/>
  <c r="N144" i="2"/>
  <c r="Q143" i="2"/>
  <c r="P143" i="2"/>
  <c r="O143" i="2"/>
  <c r="N143" i="2"/>
  <c r="Q142" i="2"/>
  <c r="P142" i="2"/>
  <c r="O142" i="2"/>
  <c r="N142" i="2"/>
  <c r="Q141" i="2"/>
  <c r="P141" i="2"/>
  <c r="O141" i="2"/>
  <c r="N141" i="2"/>
  <c r="Q140" i="2"/>
  <c r="P140" i="2"/>
  <c r="O140" i="2"/>
  <c r="N140" i="2"/>
  <c r="Q139" i="2"/>
  <c r="P139" i="2"/>
  <c r="O139" i="2"/>
  <c r="N139" i="2"/>
  <c r="Q138" i="2"/>
  <c r="P138" i="2"/>
  <c r="O138" i="2"/>
  <c r="N138" i="2"/>
  <c r="Q137" i="2"/>
  <c r="P137" i="2"/>
  <c r="O137" i="2"/>
  <c r="N137" i="2"/>
  <c r="Q136" i="2"/>
  <c r="P136" i="2"/>
  <c r="O136" i="2"/>
  <c r="N136" i="2"/>
  <c r="Q135" i="2"/>
  <c r="P135" i="2"/>
  <c r="O135" i="2"/>
  <c r="N135" i="2"/>
  <c r="Q134" i="2"/>
  <c r="P134" i="2"/>
  <c r="O134" i="2"/>
  <c r="N134" i="2"/>
  <c r="Q133" i="2"/>
  <c r="P133" i="2"/>
  <c r="O133" i="2"/>
  <c r="N133" i="2"/>
  <c r="Q132" i="2"/>
  <c r="P132" i="2"/>
  <c r="O132" i="2"/>
  <c r="N132" i="2"/>
  <c r="Q131" i="2"/>
  <c r="P131" i="2"/>
  <c r="O131" i="2"/>
  <c r="N131" i="2"/>
  <c r="Q130" i="2"/>
  <c r="P130" i="2"/>
  <c r="O130" i="2"/>
  <c r="N130" i="2"/>
  <c r="Q129" i="2"/>
  <c r="P129" i="2"/>
  <c r="O129" i="2"/>
  <c r="N129" i="2"/>
  <c r="Q128" i="2"/>
  <c r="P128" i="2"/>
  <c r="O128" i="2"/>
  <c r="N128" i="2"/>
  <c r="Q127" i="2"/>
  <c r="P127" i="2"/>
  <c r="O127" i="2"/>
  <c r="N127" i="2"/>
  <c r="Q126" i="2"/>
  <c r="P126" i="2"/>
  <c r="O126" i="2"/>
  <c r="N126" i="2"/>
  <c r="Q125" i="2"/>
  <c r="P125" i="2"/>
  <c r="O125" i="2"/>
  <c r="N125" i="2"/>
  <c r="Q124" i="2"/>
  <c r="P124" i="2"/>
  <c r="O124" i="2"/>
  <c r="N124" i="2"/>
  <c r="Q123" i="2"/>
  <c r="P123" i="2"/>
  <c r="O123" i="2"/>
  <c r="N123" i="2"/>
  <c r="Q122" i="2"/>
  <c r="P122" i="2"/>
  <c r="O122" i="2"/>
  <c r="N122" i="2"/>
  <c r="Q121" i="2"/>
  <c r="P121" i="2"/>
  <c r="O121" i="2"/>
  <c r="N121" i="2"/>
  <c r="Q120" i="2"/>
  <c r="P120" i="2"/>
  <c r="O120" i="2"/>
  <c r="N120" i="2"/>
  <c r="Q119" i="2"/>
  <c r="P119" i="2"/>
  <c r="O119" i="2"/>
  <c r="N119" i="2"/>
  <c r="Q118" i="2"/>
  <c r="P118" i="2"/>
  <c r="O118" i="2"/>
  <c r="N118" i="2"/>
  <c r="Q117" i="2"/>
  <c r="P117" i="2"/>
  <c r="O117" i="2"/>
  <c r="N117" i="2"/>
  <c r="Q116" i="2"/>
  <c r="P116" i="2"/>
  <c r="O116" i="2"/>
  <c r="N116" i="2"/>
  <c r="Q115" i="2"/>
  <c r="P115" i="2"/>
  <c r="O115" i="2"/>
  <c r="N115" i="2"/>
  <c r="Q114" i="2"/>
  <c r="P114" i="2"/>
  <c r="O114" i="2"/>
  <c r="N114" i="2"/>
  <c r="Q113" i="2"/>
  <c r="P113" i="2"/>
  <c r="O113" i="2"/>
  <c r="N113" i="2"/>
  <c r="Q112" i="2"/>
  <c r="P112" i="2"/>
  <c r="O112" i="2"/>
  <c r="N112" i="2"/>
  <c r="Q111" i="2"/>
  <c r="P111" i="2"/>
  <c r="O111" i="2"/>
  <c r="N111" i="2"/>
  <c r="Q110" i="2"/>
  <c r="P110" i="2"/>
  <c r="O110" i="2"/>
  <c r="N110" i="2"/>
  <c r="Q109" i="2"/>
  <c r="P109" i="2"/>
  <c r="O109" i="2"/>
  <c r="N109" i="2"/>
  <c r="Q108" i="2"/>
  <c r="P108" i="2"/>
  <c r="O108" i="2"/>
  <c r="N108" i="2"/>
  <c r="Q107" i="2"/>
  <c r="P107" i="2"/>
  <c r="O107" i="2"/>
  <c r="N107" i="2"/>
  <c r="Q106" i="2"/>
  <c r="P106" i="2"/>
  <c r="O106" i="2"/>
  <c r="N106" i="2"/>
  <c r="Q105" i="2"/>
  <c r="P105" i="2"/>
  <c r="O105" i="2"/>
  <c r="N105" i="2"/>
  <c r="Q104" i="2"/>
  <c r="P104" i="2"/>
  <c r="O104" i="2"/>
  <c r="N104" i="2"/>
  <c r="Q103" i="2"/>
  <c r="P103" i="2"/>
  <c r="O103" i="2"/>
  <c r="N103" i="2"/>
  <c r="Q102" i="2"/>
  <c r="P102" i="2"/>
  <c r="O102" i="2"/>
  <c r="N102" i="2"/>
  <c r="Q101" i="2"/>
  <c r="P101" i="2"/>
  <c r="O101" i="2"/>
  <c r="N101" i="2"/>
  <c r="Q100" i="2"/>
  <c r="P100" i="2"/>
  <c r="O100" i="2"/>
  <c r="N100" i="2"/>
  <c r="Q99" i="2"/>
  <c r="P99" i="2"/>
  <c r="O99" i="2"/>
  <c r="N99" i="2"/>
  <c r="Q98" i="2"/>
  <c r="P98" i="2"/>
  <c r="O98" i="2"/>
  <c r="N98" i="2"/>
  <c r="Q97" i="2"/>
  <c r="P97" i="2"/>
  <c r="O97" i="2"/>
  <c r="N97" i="2"/>
  <c r="Q96" i="2"/>
  <c r="P96" i="2"/>
  <c r="O96" i="2"/>
  <c r="N96" i="2"/>
  <c r="Q95" i="2"/>
  <c r="P95" i="2"/>
  <c r="O95" i="2"/>
  <c r="N95" i="2"/>
  <c r="Q94" i="2"/>
  <c r="P94" i="2"/>
  <c r="O94" i="2"/>
  <c r="N94" i="2"/>
  <c r="Q93" i="2"/>
  <c r="P93" i="2"/>
  <c r="O93" i="2"/>
  <c r="N93" i="2"/>
  <c r="Q92" i="2"/>
  <c r="P92" i="2"/>
  <c r="O92" i="2"/>
  <c r="N92" i="2"/>
  <c r="Q91" i="2"/>
  <c r="P91" i="2"/>
  <c r="O91" i="2"/>
  <c r="N91" i="2"/>
  <c r="Q90" i="2"/>
  <c r="P90" i="2"/>
  <c r="O90" i="2"/>
  <c r="N90" i="2"/>
  <c r="Q89" i="2"/>
  <c r="P89" i="2"/>
  <c r="O89" i="2"/>
  <c r="N89" i="2"/>
  <c r="Q88" i="2"/>
  <c r="P88" i="2"/>
  <c r="O88" i="2"/>
  <c r="N88" i="2"/>
  <c r="Q87" i="2"/>
  <c r="P87" i="2"/>
  <c r="O87" i="2"/>
  <c r="N87" i="2"/>
  <c r="Q86" i="2"/>
  <c r="P86" i="2"/>
  <c r="O86" i="2"/>
  <c r="N86" i="2"/>
  <c r="Q85" i="2"/>
  <c r="P85" i="2"/>
  <c r="O85" i="2"/>
  <c r="N85" i="2"/>
  <c r="Q84" i="2"/>
  <c r="P84" i="2"/>
  <c r="O84" i="2"/>
  <c r="N84" i="2"/>
  <c r="Q83" i="2"/>
  <c r="P83" i="2"/>
  <c r="O83" i="2"/>
  <c r="N83" i="2"/>
  <c r="Q82" i="2"/>
  <c r="P82" i="2"/>
  <c r="O82" i="2"/>
  <c r="N82" i="2"/>
  <c r="Q81" i="2"/>
  <c r="P81" i="2"/>
  <c r="O81" i="2"/>
  <c r="N81" i="2"/>
  <c r="Q80" i="2"/>
  <c r="P80" i="2"/>
  <c r="O80" i="2"/>
  <c r="N80" i="2"/>
  <c r="Q79" i="2"/>
  <c r="P79" i="2"/>
  <c r="O79" i="2"/>
  <c r="N79" i="2"/>
  <c r="Q78" i="2"/>
  <c r="P78" i="2"/>
  <c r="O78" i="2"/>
  <c r="N78" i="2"/>
  <c r="Q77" i="2"/>
  <c r="P77" i="2"/>
  <c r="O77" i="2"/>
  <c r="N77" i="2"/>
  <c r="Q76" i="2"/>
  <c r="P76" i="2"/>
  <c r="O76" i="2"/>
  <c r="N76" i="2"/>
  <c r="Q75" i="2"/>
  <c r="P75" i="2"/>
  <c r="O75" i="2"/>
  <c r="N75" i="2"/>
  <c r="Q74" i="2"/>
  <c r="P74" i="2"/>
  <c r="O74" i="2"/>
  <c r="N74" i="2"/>
  <c r="Q73" i="2"/>
  <c r="P73" i="2"/>
  <c r="O73" i="2"/>
  <c r="N73" i="2"/>
  <c r="Q72" i="2"/>
  <c r="P72" i="2"/>
  <c r="O72" i="2"/>
  <c r="N72" i="2"/>
  <c r="Q71" i="2"/>
  <c r="P71" i="2"/>
  <c r="O71" i="2"/>
  <c r="N71" i="2"/>
  <c r="Q70" i="2"/>
  <c r="P70" i="2"/>
  <c r="O70" i="2"/>
  <c r="N70" i="2"/>
  <c r="Q69" i="2"/>
  <c r="P69" i="2"/>
  <c r="O69" i="2"/>
  <c r="N69" i="2"/>
  <c r="Q68" i="2"/>
  <c r="P68" i="2"/>
  <c r="O68" i="2"/>
  <c r="N68" i="2"/>
  <c r="Q67" i="2"/>
  <c r="P67" i="2"/>
  <c r="O67" i="2"/>
  <c r="N67" i="2"/>
  <c r="Q66" i="2"/>
  <c r="P66" i="2"/>
  <c r="O66" i="2"/>
  <c r="N66" i="2"/>
  <c r="Q65" i="2"/>
  <c r="P65" i="2"/>
  <c r="O65" i="2"/>
  <c r="N65" i="2"/>
  <c r="Q64" i="2"/>
  <c r="P64" i="2"/>
  <c r="O64" i="2"/>
  <c r="N64" i="2"/>
  <c r="Q63" i="2"/>
  <c r="P63" i="2"/>
  <c r="O63" i="2"/>
  <c r="N63" i="2"/>
  <c r="Q62" i="2"/>
  <c r="P62" i="2"/>
  <c r="O62" i="2"/>
  <c r="N62" i="2"/>
  <c r="Q61" i="2"/>
  <c r="P61" i="2"/>
  <c r="O61" i="2"/>
  <c r="N61" i="2"/>
  <c r="Q60" i="2"/>
  <c r="P60" i="2"/>
  <c r="O60" i="2"/>
  <c r="N60" i="2"/>
  <c r="Q59" i="2"/>
  <c r="P59" i="2"/>
  <c r="O59" i="2"/>
  <c r="N59" i="2"/>
  <c r="Q58" i="2"/>
  <c r="P58" i="2"/>
  <c r="O58" i="2"/>
  <c r="N58" i="2"/>
  <c r="Q57" i="2"/>
  <c r="P57" i="2"/>
  <c r="O57" i="2"/>
  <c r="N57" i="2"/>
  <c r="Q56" i="2"/>
  <c r="P56" i="2"/>
  <c r="O56" i="2"/>
  <c r="N56" i="2"/>
  <c r="Q55" i="2"/>
  <c r="P55" i="2"/>
  <c r="O55" i="2"/>
  <c r="N55" i="2"/>
  <c r="Q54" i="2"/>
  <c r="P54" i="2"/>
  <c r="O54" i="2"/>
  <c r="N54" i="2"/>
  <c r="Q53" i="2"/>
  <c r="P53" i="2"/>
  <c r="O53" i="2"/>
  <c r="N53" i="2"/>
  <c r="Q52" i="2"/>
  <c r="P52" i="2"/>
  <c r="O52" i="2"/>
  <c r="N52" i="2"/>
  <c r="Q51" i="2"/>
  <c r="P51" i="2"/>
  <c r="O51" i="2"/>
  <c r="N51" i="2"/>
  <c r="Q50" i="2"/>
  <c r="P50" i="2"/>
  <c r="O50" i="2"/>
  <c r="N50" i="2"/>
  <c r="Q49" i="2"/>
  <c r="P49" i="2"/>
  <c r="O49" i="2"/>
  <c r="N49" i="2"/>
  <c r="Q48" i="2"/>
  <c r="P48" i="2"/>
  <c r="O48" i="2"/>
  <c r="N48" i="2"/>
  <c r="Q47" i="2"/>
  <c r="P47" i="2"/>
  <c r="O47" i="2"/>
  <c r="N47" i="2"/>
  <c r="Q46" i="2"/>
  <c r="P46" i="2"/>
  <c r="O46" i="2"/>
  <c r="N46" i="2"/>
  <c r="Q45" i="2"/>
  <c r="P45" i="2"/>
  <c r="O45" i="2"/>
  <c r="N45" i="2"/>
  <c r="Q44" i="2"/>
  <c r="P44" i="2"/>
  <c r="O44" i="2"/>
  <c r="N44" i="2"/>
  <c r="Q43" i="2"/>
  <c r="P43" i="2"/>
  <c r="O43" i="2"/>
  <c r="N43" i="2"/>
  <c r="Q42" i="2"/>
  <c r="P42" i="2"/>
  <c r="O42" i="2"/>
  <c r="N42" i="2"/>
  <c r="Q41" i="2"/>
  <c r="P41" i="2"/>
  <c r="O41" i="2"/>
  <c r="N41" i="2"/>
  <c r="Q40" i="2"/>
  <c r="P40" i="2"/>
  <c r="O40" i="2"/>
  <c r="N40" i="2"/>
  <c r="Q39" i="2"/>
  <c r="P39" i="2"/>
  <c r="O39" i="2"/>
  <c r="N39" i="2"/>
  <c r="Q38" i="2"/>
  <c r="P38" i="2"/>
  <c r="O38" i="2"/>
  <c r="N38" i="2"/>
  <c r="Q37" i="2"/>
  <c r="P37" i="2"/>
  <c r="O37" i="2"/>
  <c r="N37" i="2"/>
  <c r="Q36" i="2"/>
  <c r="P36" i="2"/>
  <c r="O36" i="2"/>
  <c r="N36" i="2"/>
  <c r="Q35" i="2"/>
  <c r="P35" i="2"/>
  <c r="O35" i="2"/>
  <c r="N35" i="2"/>
  <c r="Q34" i="2"/>
  <c r="P34" i="2"/>
  <c r="O34" i="2"/>
  <c r="N34" i="2"/>
  <c r="Q33" i="2"/>
  <c r="P33" i="2"/>
  <c r="O33" i="2"/>
  <c r="N33" i="2"/>
  <c r="Q32" i="2"/>
  <c r="P32" i="2"/>
  <c r="O32" i="2"/>
  <c r="N32" i="2"/>
  <c r="Q31" i="2"/>
  <c r="P31" i="2"/>
  <c r="O31" i="2"/>
  <c r="N31" i="2"/>
  <c r="Q30" i="2"/>
  <c r="P30" i="2"/>
  <c r="O30" i="2"/>
  <c r="N30" i="2"/>
  <c r="Q29" i="2"/>
  <c r="P29" i="2"/>
  <c r="O29" i="2"/>
  <c r="N29" i="2"/>
  <c r="Q28" i="2"/>
  <c r="P28" i="2"/>
  <c r="O28" i="2"/>
  <c r="N28" i="2"/>
  <c r="Q27" i="2"/>
  <c r="P27" i="2"/>
  <c r="O27" i="2"/>
  <c r="N27" i="2"/>
  <c r="Q26" i="2"/>
  <c r="P26" i="2"/>
  <c r="O26" i="2"/>
  <c r="N26" i="2"/>
  <c r="Q25" i="2"/>
  <c r="P25" i="2"/>
  <c r="O25" i="2"/>
  <c r="N25" i="2"/>
  <c r="Q24" i="2"/>
  <c r="P24" i="2"/>
  <c r="O24" i="2"/>
  <c r="N24" i="2"/>
  <c r="Q23" i="2"/>
  <c r="P23" i="2"/>
  <c r="O23" i="2"/>
  <c r="N23" i="2"/>
  <c r="Q22" i="2"/>
  <c r="P22" i="2"/>
  <c r="O22" i="2"/>
  <c r="N22" i="2"/>
  <c r="Q21" i="2"/>
  <c r="P21" i="2"/>
  <c r="O21" i="2"/>
  <c r="N21" i="2"/>
  <c r="Q20" i="2"/>
  <c r="P20" i="2"/>
  <c r="O20" i="2"/>
  <c r="N20" i="2"/>
  <c r="Q19" i="2"/>
  <c r="P19" i="2"/>
  <c r="O19" i="2"/>
  <c r="N19" i="2"/>
  <c r="Q18" i="2"/>
  <c r="P18" i="2"/>
  <c r="O18" i="2"/>
  <c r="N18" i="2"/>
  <c r="Q17" i="2"/>
  <c r="P17" i="2"/>
  <c r="O17" i="2"/>
  <c r="N17" i="2"/>
  <c r="Q16" i="2"/>
  <c r="P16" i="2"/>
  <c r="O16" i="2"/>
  <c r="N16" i="2"/>
  <c r="Q15" i="2"/>
  <c r="P15" i="2"/>
  <c r="O15" i="2"/>
  <c r="N15" i="2"/>
  <c r="Q14" i="2"/>
  <c r="P14" i="2"/>
  <c r="O14" i="2"/>
  <c r="N14" i="2"/>
  <c r="Q13" i="2"/>
  <c r="P13" i="2"/>
  <c r="O13" i="2"/>
  <c r="N13" i="2"/>
  <c r="Q12" i="2"/>
  <c r="P12" i="2"/>
  <c r="O12" i="2"/>
  <c r="N12" i="2"/>
  <c r="Q11" i="2"/>
  <c r="P11" i="2"/>
  <c r="O11" i="2"/>
  <c r="N11" i="2"/>
  <c r="Q10" i="2"/>
  <c r="P10" i="2"/>
  <c r="O10" i="2"/>
  <c r="N10" i="2"/>
  <c r="Q9" i="2"/>
  <c r="P9" i="2"/>
  <c r="O9" i="2"/>
  <c r="N9" i="2"/>
  <c r="Q8" i="2"/>
  <c r="P8" i="2"/>
  <c r="O8" i="2"/>
  <c r="N8" i="2"/>
  <c r="Q7" i="2"/>
  <c r="G5" i="4" s="1"/>
  <c r="P7" i="2"/>
  <c r="B11" i="5" s="1"/>
  <c r="O7" i="2"/>
  <c r="N7" i="2"/>
  <c r="C8" i="4" s="1"/>
  <c r="A8" i="4" l="1"/>
</calcChain>
</file>

<file path=xl/sharedStrings.xml><?xml version="1.0" encoding="utf-8"?>
<sst xmlns="http://schemas.openxmlformats.org/spreadsheetml/2006/main" count="158" uniqueCount="130">
  <si>
    <t>CONTROLE DE DÍVIDAS E PARCELAMENTOS</t>
  </si>
  <si>
    <t>Objetivo: enxergar quanto ainda deve, o peso das parcelas e quando cada compromisso deve terminar.</t>
  </si>
  <si>
    <t>COMO USAR</t>
  </si>
  <si>
    <t>1</t>
  </si>
  <si>
    <t>Na aba DIVIDAS, use uma linha por dívida/parcelamento.</t>
  </si>
  <si>
    <t>2</t>
  </si>
  <si>
    <t>Preencha as células de entrada (texto azul): credor, dívida, valores, taxa, vencimento, periodicidade e parcelas restantes.</t>
  </si>
  <si>
    <t>3</t>
  </si>
  <si>
    <t>Atualize Saldo atual, Parcela atual, Próximo vencimento e Parcelas restantes sempre que o contrato/extrato mudar.</t>
  </si>
  <si>
    <t>4</t>
  </si>
  <si>
    <t>A previsão de quitação é calculada pela periodicidade e pelas parcelas restantes; ela não substitui o cronograma oficial do credor.</t>
  </si>
  <si>
    <t>5</t>
  </si>
  <si>
    <t>Consulte o DASHBOARD para totais e alertas. Use AUDITORIA para localizar cadastros incompletos.</t>
  </si>
  <si>
    <t>LEGENDA E PREMISSAS</t>
  </si>
  <si>
    <t>Texto azul</t>
  </si>
  <si>
    <t>Entrada manual do usuário.</t>
  </si>
  <si>
    <t>Texto preto</t>
  </si>
  <si>
    <t>Fórmula/cálculo dentro da mesma aba.</t>
  </si>
  <si>
    <t>Texto verde</t>
  </si>
  <si>
    <t>Cálculo que referencia outra aba.</t>
  </si>
  <si>
    <t>CET</t>
  </si>
  <si>
    <t>Campo opcional e informativo. O CET é mais amplo que a taxa de juros, pois considera encargos e despesas da operação.</t>
  </si>
  <si>
    <t>Saldo atual</t>
  </si>
  <si>
    <t>Informe o valor oficial mais recente do credor/extrato. A planilha não reconstrói o saldo por uma fórmula genérica de amortização.</t>
  </si>
  <si>
    <t>Previsão de quitação</t>
  </si>
  <si>
    <t>Estimativa baseada no próximo vencimento + periodicidade + parcelas restantes. Renegociação, carência ou parcela final diferente exigem atualização.</t>
  </si>
  <si>
    <t>Moeda</t>
  </si>
  <si>
    <t>Premissa padrão: Real brasileiro (R$).</t>
  </si>
  <si>
    <t>FONTES CONSULTADAS — estudo realizado em 11/08/2026</t>
  </si>
  <si>
    <t>Banco Central do Brasil — Resolução CMN 4.881/2020 (CET)</t>
  </si>
  <si>
    <t>https://www.bcb.gov.br/estabilidadefinanceira/exibenormativo?numero=4881&amp;tipo=Resolu%C3%A7%C3%A3o+CMN</t>
  </si>
  <si>
    <t>Banco Central do Brasil — o que verificar ao contratar crédito</t>
  </si>
  <si>
    <t>https://www.bcb.gov.br/detalhenoticia/224/noticia</t>
  </si>
  <si>
    <t>Banco Central do Brasil — renegociação de dívidas</t>
  </si>
  <si>
    <t>https://www.bcb.gov.br/meubc/faqs/p/renegociacao-de-dividas</t>
  </si>
  <si>
    <t>Microsoft Support — EDATE/DATAM para datas mensais</t>
  </si>
  <si>
    <t>https://support.microsoft.com/pt-br/excel/functions/edate-function</t>
  </si>
  <si>
    <t>Microsoft Support — validação de dados</t>
  </si>
  <si>
    <t>https://support.microsoft.com/pt-br/excel/get-started/apply-data-validation-to-cells</t>
  </si>
  <si>
    <t>Microsoft Support — tabelas e referências estruturadas</t>
  </si>
  <si>
    <t>https://support.microsoft.com/en-us/excel/using-structured-references-with-excel-tables</t>
  </si>
  <si>
    <t>Versão</t>
  </si>
  <si>
    <t>1.0 — 11/08/2026</t>
  </si>
  <si>
    <t>Aviso</t>
  </si>
  <si>
    <t>Ferramenta de controle pessoal. Confirme saldos, taxas, vencimentos e condições diretamente com o credor.</t>
  </si>
  <si>
    <t>DÍVIDAS E PARCELAMENTOS</t>
  </si>
  <si>
    <t>Uma linha por dívida. Entradas em azul; cálculos em preto/verde. Os exemplos abaixo são fictícios e podem ser apagados.</t>
  </si>
  <si>
    <t>ID</t>
  </si>
  <si>
    <t>Credor</t>
  </si>
  <si>
    <t>Dívida / contrato</t>
  </si>
  <si>
    <t>Tipo</t>
  </si>
  <si>
    <t>Valor original (R$)</t>
  </si>
  <si>
    <t>Saldo atual (R$)</t>
  </si>
  <si>
    <t>Parcela atual (R$)</t>
  </si>
  <si>
    <t>Taxa de juros (%)</t>
  </si>
  <si>
    <t>Período taxa</t>
  </si>
  <si>
    <t>CET anual (%)</t>
  </si>
  <si>
    <t>Próximo vencimento</t>
  </si>
  <si>
    <t>Periodicidade</t>
  </si>
  <si>
    <t>Parcelas restantes</t>
  </si>
  <si>
    <t>Dias p/ vencimento</t>
  </si>
  <si>
    <t>% redução vs original</t>
  </si>
  <si>
    <t>Status</t>
  </si>
  <si>
    <t>Observações</t>
  </si>
  <si>
    <t>Banco Horizonte (exemplo)</t>
  </si>
  <si>
    <t>Empréstimo pessoal</t>
  </si>
  <si>
    <t>a.m.</t>
  </si>
  <si>
    <t>Mensal</t>
  </si>
  <si>
    <t>Exemplo fictício</t>
  </si>
  <si>
    <t>Loja Aurora (exemplo)</t>
  </si>
  <si>
    <t>Compra parcelada</t>
  </si>
  <si>
    <t>Parcelamento</t>
  </si>
  <si>
    <t>Financeira Atlas (exemplo)</t>
  </si>
  <si>
    <t>Crédito consignado</t>
  </si>
  <si>
    <t>Consignado</t>
  </si>
  <si>
    <t>Cartão Exemplo</t>
  </si>
  <si>
    <t>Fatura parcelada</t>
  </si>
  <si>
    <t>Cartão de crédito</t>
  </si>
  <si>
    <t>CONFIGURAÇÕES E LISTAS</t>
  </si>
  <si>
    <t>Parâmetro</t>
  </si>
  <si>
    <t>Valor</t>
  </si>
  <si>
    <t>Dias para alerta de vencimento</t>
  </si>
  <si>
    <t>R$</t>
  </si>
  <si>
    <t>Tipos de dívida</t>
  </si>
  <si>
    <t>Período da taxa</t>
  </si>
  <si>
    <t>Periodicidade das parcelas</t>
  </si>
  <si>
    <t>a.a.</t>
  </si>
  <si>
    <t>Quinzenal</t>
  </si>
  <si>
    <t>Financiamento</t>
  </si>
  <si>
    <t>Semanal</t>
  </si>
  <si>
    <t>Bimestral</t>
  </si>
  <si>
    <t>Trimestral</t>
  </si>
  <si>
    <t>Cheque especial</t>
  </si>
  <si>
    <t>Dívida fiscal</t>
  </si>
  <si>
    <t>Outros</t>
  </si>
  <si>
    <t>DASHBOARD — VISÃO GERAL</t>
  </si>
  <si>
    <t>Indicadores calculados a partir da aba DIVIDAS. Atualize a base e o painel acompanhará os novos valores.</t>
  </si>
  <si>
    <t>SALDO ATUAL TOTAL (R$)</t>
  </si>
  <si>
    <t>SOMA DAS PARCELAS ATUAIS (R$)</t>
  </si>
  <si>
    <t>DÍVIDAS ATIVAS</t>
  </si>
  <si>
    <t>VENCIMENTO PASSADO</t>
  </si>
  <si>
    <t>VENCE EM BREVE</t>
  </si>
  <si>
    <t>PRÓXIMA QUITAÇÃO</t>
  </si>
  <si>
    <t>VALOR ORIGINAL TOTAL (R$)</t>
  </si>
  <si>
    <t>REDUÇÃO VS ORIGINAL</t>
  </si>
  <si>
    <t>SALDO ATUAL POR TIPO DE DÍVIDA</t>
  </si>
  <si>
    <t>LEITURA RÁPIDA</t>
  </si>
  <si>
    <t>• Saldo atual = quanto ainda consta como devido.
• Soma das parcelas atuais = soma nominal dos valores de parcela cadastrados; periodicidades diferentes não são normalizadas.
• Vencimento passado = próximo vencimento já ficou para trás.
• Próxima quitação = menor data estimada entre dívidas ativas.</t>
  </si>
  <si>
    <t>AUDITORIA E CHECKS</t>
  </si>
  <si>
    <t>Checks para localizar registros que podem distorcer o dashboard ou a previsão de quitação.</t>
  </si>
  <si>
    <t>Check</t>
  </si>
  <si>
    <t>Quantidade</t>
  </si>
  <si>
    <t>Interpretação</t>
  </si>
  <si>
    <t>Credor preenchido sem saldo atual</t>
  </si>
  <si>
    <t>Preencher o saldo mais recente ou apagar a linha.</t>
  </si>
  <si>
    <t>Saldo &gt; 0 sem próximo vencimento</t>
  </si>
  <si>
    <t>Sem data não há alerta de vencimento.</t>
  </si>
  <si>
    <t>Saldo &gt; 0 sem parcelas restantes</t>
  </si>
  <si>
    <t>Sem quantidade não há previsão de quitação.</t>
  </si>
  <si>
    <t>Saldo &gt; 0 com parcelas restantes = 0</t>
  </si>
  <si>
    <t>Pode indicar parcela final, renegociação ou cadastro desatualizado.</t>
  </si>
  <si>
    <t>Juros preenchidos sem período da taxa</t>
  </si>
  <si>
    <t>Informe se a taxa é mensal ou anual.</t>
  </si>
  <si>
    <t>Saldo &gt; 0 sem periodicidade</t>
  </si>
  <si>
    <t>A periodicidade é necessária para projetar a quitação.</t>
  </si>
  <si>
    <t>Saldo atual maior que valor original</t>
  </si>
  <si>
    <t>Não é necessariamente erro; pode refletir juros/encargos. Confirme o saldo oficial.</t>
  </si>
  <si>
    <t>Status geral</t>
  </si>
  <si>
    <t>Registros ativos</t>
  </si>
  <si>
    <t>Registros com alerta de cadastro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</si>
</sst>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\R\$\ #,##0.00;[Red]\(\R\$\ #,##0.00\);\-"/>
    <numFmt numFmtId="165" formatCode="#,##0;[Red]\(#,##0\);\-"/>
    <numFmt numFmtId="166" formatCode="0.0%;[Red]\(0.0%\);\-"/>
    <numFmt numFmtId="167" formatCode="#,##0.00;[Red]\(#,##0.00\);\-"/>
  </numFmts>
  <fonts count="13">
    <font>
      <sz val="11"/>
      <name val="Carlito"/>
    </font>
    <font>
      <b/>
      <sz val="16"/>
      <color rgb="FFFFFFFF"/>
      <name val="Aptos"/>
    </font>
    <font>
      <sz val="11"/>
      <name val="Aptos"/>
    </font>
    <font>
      <b/>
      <sz val="11"/>
      <color rgb="FF1F1F1F"/>
      <name val="Aptos"/>
    </font>
    <font>
      <b/>
      <sz val="11"/>
      <color rgb="FFFFFFFF"/>
      <name val="Aptos"/>
    </font>
    <font>
      <b/>
      <sz val="11"/>
      <name val="Aptos"/>
    </font>
    <font>
      <b/>
      <sz val="15"/>
      <color rgb="FFFFFFFF"/>
      <name val="Aptos"/>
    </font>
    <font>
      <sz val="11"/>
      <color rgb="FF0000FF"/>
      <name val="Aptos"/>
    </font>
    <font>
      <i/>
      <sz val="11"/>
      <name val="Aptos"/>
    </font>
    <font>
      <sz val="11"/>
      <color rgb="FF000000"/>
      <name val="Aptos"/>
    </font>
    <font>
      <sz val="11"/>
      <color rgb="FF008000"/>
      <name val="Aptos"/>
    </font>
    <font>
      <b/>
      <sz val="14"/>
      <color rgb="FF008000"/>
      <name val="Aptos"/>
    </font>
    <font>
      <b/>
      <sz val="11"/>
      <color rgb="FF008000"/>
      <name val="Aptos"/>
    </font>
  </fonts>
  <fills count="6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CE6F1"/>
      </patternFill>
    </fill>
    <fill>
      <patternFill patternType="solid">
        <fgColor rgb="FF1F6D78"/>
      </patternFill>
    </fill>
    <fill>
      <patternFill patternType="solid">
        <f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NumberFormat="1" applyFont="1" applyFill="1" applyBorder="1"/>
    <xf numFmtId="0" fontId="4" fillId="4" borderId="0" xfId="0" applyNumberFormat="1" applyFont="1" applyFill="1" applyBorder="1"/>
    <xf numFmtId="0" fontId="5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/>
    <xf numFmtId="0" fontId="5" fillId="0" borderId="0" xfId="0" applyNumberFormat="1" applyFont="1" applyFill="1" applyBorder="1" applyAlignment="1">
      <alignment wrapText="1"/>
    </xf>
    <xf numFmtId="0" fontId="7" fillId="0" borderId="0" xfId="0" applyNumberFormat="1" applyFont="1" applyFill="1" applyBorder="1"/>
    <xf numFmtId="0" fontId="4" fillId="4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Fill="1" applyBorder="1"/>
    <xf numFmtId="165" fontId="7" fillId="0" borderId="0" xfId="0" applyNumberFormat="1" applyFont="1" applyFill="1" applyBorder="1"/>
    <xf numFmtId="14" fontId="9" fillId="0" borderId="0" xfId="0" applyNumberFormat="1" applyFont="1" applyFill="1" applyBorder="1"/>
    <xf numFmtId="165" fontId="9" fillId="0" borderId="0" xfId="0" applyNumberFormat="1" applyFont="1" applyFill="1" applyBorder="1"/>
    <xf numFmtId="166" fontId="9" fillId="0" borderId="0" xfId="0" applyNumberFormat="1" applyFont="1" applyFill="1" applyBorder="1"/>
    <xf numFmtId="0" fontId="10" fillId="0" borderId="0" xfId="0" applyNumberFormat="1" applyFont="1" applyFill="1" applyBorder="1"/>
    <xf numFmtId="0" fontId="5" fillId="3" borderId="0" xfId="0" applyNumberFormat="1" applyFont="1" applyFill="1" applyBorder="1"/>
    <xf numFmtId="165" fontId="10" fillId="0" borderId="0" xfId="0" applyNumberFormat="1" applyFont="1" applyFill="1" applyBorder="1"/>
    <xf numFmtId="0" fontId="12" fillId="0" borderId="0" xfId="0" applyNumberFormat="1" applyFont="1" applyFill="1" applyBorder="1"/>
    <xf numFmtId="167" fontId="7" fillId="0" borderId="0" xfId="0" applyNumberFormat="1" applyFont="1" applyFill="1" applyBorder="1"/>
    <xf numFmtId="167" fontId="10" fillId="0" borderId="0" xfId="0" applyNumberFormat="1" applyFont="1" applyFill="1" applyBorder="1"/>
    <xf numFmtId="0" fontId="1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/>
    <xf numFmtId="0" fontId="6" fillId="2" borderId="0" xfId="0" applyNumberFormat="1" applyFont="1" applyFill="1" applyBorder="1"/>
    <xf numFmtId="0" fontId="8" fillId="3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 applyAlignment="1">
      <alignment horizontal="center" vertical="center"/>
    </xf>
    <xf numFmtId="167" fontId="11" fillId="5" borderId="0" xfId="0" applyNumberFormat="1" applyFont="1" applyFill="1" applyBorder="1" applyAlignment="1">
      <alignment horizontal="center" vertical="center"/>
    </xf>
    <xf numFmtId="164" fontId="11" fillId="5" borderId="0" xfId="0" applyNumberFormat="1" applyFont="1" applyFill="1" applyBorder="1" applyAlignment="1">
      <alignment horizontal="center" vertical="center"/>
    </xf>
    <xf numFmtId="165" fontId="11" fillId="5" borderId="0" xfId="0" applyNumberFormat="1" applyFont="1" applyFill="1" applyBorder="1" applyAlignment="1">
      <alignment horizontal="center" vertical="center"/>
    </xf>
    <xf numFmtId="14" fontId="11" fillId="5" borderId="0" xfId="0" applyNumberFormat="1" applyFont="1" applyFill="1" applyBorder="1" applyAlignment="1">
      <alignment horizontal="center" vertical="center"/>
    </xf>
    <xf numFmtId="166" fontId="11" fillId="5" borderId="0" xfId="0" applyNumberFormat="1" applyFont="1" applyFill="1" applyBorder="1" applyAlignment="1">
      <alignment horizontal="center" vertical="center"/>
    </xf>
    <xf numFmtId="0" fontId="2" fillId="5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6"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9C0006"/>
      </font>
      <fill>
        <patternFill patternType="solid">
          <bgColor rgb="FFFCE4D6"/>
        </patternFill>
      </fill>
    </dxf>
    <dxf>
      <font>
        <b/>
        <color rgb="FF9C6500"/>
      </font>
      <fill>
        <patternFill patternType="solid">
          <bgColor rgb="FFFFF2CC"/>
        </patternFill>
      </fill>
    </dxf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9C6500"/>
      </font>
      <fill>
        <patternFill patternType="solid">
          <bgColor rgb="FFFFF2CC"/>
        </patternFill>
      </fill>
    </dxf>
    <dxf>
      <font>
        <b/>
        <color rgb="FF9C0006"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Saldo atual por tipo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Saldo atual (R$)</c:v>
          </c:tx>
          <c:invertIfNegative val="1"/>
          <c:cat>
            <c:strRef>
              <c:f>DASHBOARD!$A$14:$A$21</c:f>
              <c:strCache>
                <c:ptCount val="8"/>
                <c:pt idx="0">
                  <c:v>Cartão de crédito</c:v>
                </c:pt>
                <c:pt idx="1">
                  <c:v>Empréstimo pessoal</c:v>
                </c:pt>
                <c:pt idx="2">
                  <c:v>Financiamento</c:v>
                </c:pt>
                <c:pt idx="3">
                  <c:v>Consignado</c:v>
                </c:pt>
                <c:pt idx="4">
                  <c:v>Parcelamento</c:v>
                </c:pt>
                <c:pt idx="5">
                  <c:v>Cheque especial</c:v>
                </c:pt>
                <c:pt idx="6">
                  <c:v>Dívida fiscal</c:v>
                </c:pt>
                <c:pt idx="7">
                  <c:v>Outros</c:v>
                </c:pt>
              </c:strCache>
            </c:strRef>
          </c:cat>
          <c:val>
            <c:numRef>
              <c:f>DASHBOARD!$B$14:$B$21</c:f>
              <c:numCache>
                <c:formatCode>#,##0.00;[Red]\(#,##0.00\);\-</c:formatCode>
                <c:ptCount val="8"/>
                <c:pt idx="0">
                  <c:v>3900</c:v>
                </c:pt>
                <c:pt idx="1">
                  <c:v>12400</c:v>
                </c:pt>
                <c:pt idx="2">
                  <c:v>0</c:v>
                </c:pt>
                <c:pt idx="3">
                  <c:v>18700</c:v>
                </c:pt>
                <c:pt idx="4">
                  <c:v>2400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4309408"/>
        <c:axId val="464307448"/>
      </c:barChart>
      <c:catAx>
        <c:axId val="46430940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64307448"/>
        <c:crosses val="autoZero"/>
        <c:auto val="1"/>
        <c:lblAlgn val="ctr"/>
        <c:lblOffset val="100"/>
        <c:noMultiLvlLbl val="0"/>
      </c:catAx>
      <c:valAx>
        <c:axId val="46430744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;[Red]\(#,##0.00\);\-" sourceLinked="1"/>
        <c:majorTickMark val="none"/>
        <c:minorTickMark val="none"/>
        <c:tickLblPos val="nextTo"/>
        <c:crossAx val="46430940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ividasTable" displayName="DividasTable" ref="A6:R206" totalsRowShown="0">
  <tableColumns count="18">
    <tableColumn id="1" name="ID"/>
    <tableColumn id="2" name="Credor"/>
    <tableColumn id="3" name="Dívida / contrato"/>
    <tableColumn id="4" name="Tipo"/>
    <tableColumn id="5" name="Valor original (R$)"/>
    <tableColumn id="6" name="Saldo atual (R$)"/>
    <tableColumn id="7" name="Parcela atual (R$)"/>
    <tableColumn id="8" name="Taxa de juros (%)"/>
    <tableColumn id="9" name="Período taxa"/>
    <tableColumn id="10" name="CET anual (%)"/>
    <tableColumn id="11" name="Próximo vencimento"/>
    <tableColumn id="12" name="Periodicidade"/>
    <tableColumn id="13" name="Parcelas restantes"/>
    <tableColumn id="14" name="Previsão de quitação"/>
    <tableColumn id="15" name="Dias p/ vencimento"/>
    <tableColumn id="16" name="% amortizado"/>
    <tableColumn id="17" name="Status"/>
    <tableColumn id="18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showGridLines="0" tabSelected="1" workbookViewId="0">
      <selection sqref="A1:H1"/>
    </sheetView>
  </sheetViews>
  <sheetFormatPr defaultRowHeight="14.25"/>
  <cols>
    <col min="1" max="8" width="16" customWidth="1"/>
  </cols>
  <sheetData>
    <row r="1" spans="1:8" ht="19.5">
      <c r="A1" s="25" t="s">
        <v>95</v>
      </c>
      <c r="B1" s="25"/>
      <c r="C1" s="25"/>
      <c r="D1" s="25"/>
      <c r="E1" s="25"/>
      <c r="F1" s="25"/>
      <c r="G1" s="25"/>
      <c r="H1" s="25"/>
    </row>
    <row r="2" spans="1:8">
      <c r="A2" s="26" t="s">
        <v>96</v>
      </c>
      <c r="B2" s="26"/>
      <c r="C2" s="26"/>
      <c r="D2" s="26"/>
      <c r="E2" s="26"/>
      <c r="F2" s="26"/>
      <c r="G2" s="26"/>
      <c r="H2" s="26"/>
    </row>
    <row r="3" spans="1:8">
      <c r="A3" s="1"/>
      <c r="B3" s="1"/>
      <c r="C3" s="1"/>
      <c r="D3" s="1"/>
      <c r="E3" s="1"/>
      <c r="F3" s="1"/>
      <c r="G3" s="1"/>
      <c r="H3" s="1"/>
    </row>
    <row r="4" spans="1:8" ht="15">
      <c r="A4" s="27" t="s">
        <v>97</v>
      </c>
      <c r="B4" s="27"/>
      <c r="C4" s="27" t="s">
        <v>98</v>
      </c>
      <c r="D4" s="27"/>
      <c r="E4" s="27" t="s">
        <v>99</v>
      </c>
      <c r="F4" s="27"/>
      <c r="G4" s="27" t="s">
        <v>100</v>
      </c>
      <c r="H4" s="27"/>
    </row>
    <row r="5" spans="1:8" ht="18">
      <c r="A5" s="28">
        <f>SUM(DIVIDAS!$F$7:$F$206)</f>
        <v>37400</v>
      </c>
      <c r="B5" s="29"/>
      <c r="C5" s="28">
        <f>SUMIFS(DIVIDAS!$G$7:$G$206,DIVIDAS!$F$7:$F$206,"&gt;0")</f>
        <v>2450</v>
      </c>
      <c r="D5" s="29"/>
      <c r="E5" s="30">
        <f>COUNTIF(DIVIDAS!$F$7:$F$206,"&gt;0")</f>
        <v>4</v>
      </c>
      <c r="F5" s="30"/>
      <c r="G5" s="30">
        <f ca="1">COUNTIF(DIVIDAS!$Q$7:$Q$206,"Vencimento passado")</f>
        <v>1</v>
      </c>
      <c r="H5" s="30"/>
    </row>
    <row r="6" spans="1:8">
      <c r="A6" s="1"/>
      <c r="B6" s="1"/>
      <c r="C6" s="1"/>
      <c r="D6" s="1"/>
      <c r="E6" s="1"/>
      <c r="F6" s="1"/>
      <c r="G6" s="1"/>
      <c r="H6" s="1"/>
    </row>
    <row r="7" spans="1:8" ht="15">
      <c r="A7" s="27" t="s">
        <v>101</v>
      </c>
      <c r="B7" s="27"/>
      <c r="C7" s="27" t="s">
        <v>102</v>
      </c>
      <c r="D7" s="27"/>
      <c r="E7" s="27" t="s">
        <v>103</v>
      </c>
      <c r="F7" s="27"/>
      <c r="G7" s="27" t="s">
        <v>104</v>
      </c>
      <c r="H7" s="27"/>
    </row>
    <row r="8" spans="1:8" ht="18">
      <c r="A8" s="30">
        <f ca="1">COUNTIFS(DIVIDAS!$O$7:$O$206,"&gt;=0",DIVIDAS!$O$7:$O$206,"&lt;="&amp;CONFIG!$B$4,DIVIDAS!$F$7:$F$206,"&gt;0")</f>
        <v>1</v>
      </c>
      <c r="B8" s="30"/>
      <c r="C8" s="31">
        <f>IF(COUNT(DIVIDAS!$N$7:$N$206)=0,"",MIN(DIVIDAS!$N$7:$N$206))</f>
        <v>46407</v>
      </c>
      <c r="D8" s="31"/>
      <c r="E8" s="28">
        <f>SUM(DIVIDAS!$E$7:$E$206)</f>
        <v>54300</v>
      </c>
      <c r="F8" s="29"/>
      <c r="G8" s="32">
        <f>IF(E8=0,"",1-A5/E8)</f>
        <v>0.31123388581952116</v>
      </c>
      <c r="H8" s="32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 ht="15">
      <c r="A11" s="24" t="s">
        <v>105</v>
      </c>
      <c r="B11" s="24"/>
      <c r="C11" s="24"/>
      <c r="D11" s="24"/>
      <c r="E11" s="24"/>
      <c r="F11" s="24"/>
      <c r="G11" s="24"/>
      <c r="H11" s="24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 ht="15">
      <c r="A13" s="17" t="s">
        <v>50</v>
      </c>
      <c r="B13" s="17" t="s">
        <v>52</v>
      </c>
      <c r="C13" s="1"/>
      <c r="D13" s="1"/>
      <c r="E13" s="1"/>
      <c r="F13" s="1"/>
      <c r="G13" s="1"/>
      <c r="H13" s="1"/>
    </row>
    <row r="14" spans="1:8">
      <c r="A14" s="1" t="s">
        <v>77</v>
      </c>
      <c r="B14" s="21">
        <f>SUMIF(DIVIDAS!$D$7:$D$206,A14,DIVIDAS!$F$7:$F$206)</f>
        <v>3900</v>
      </c>
      <c r="C14" s="1"/>
      <c r="D14" s="1"/>
      <c r="E14" s="1"/>
      <c r="F14" s="1"/>
      <c r="G14" s="1"/>
      <c r="H14" s="1"/>
    </row>
    <row r="15" spans="1:8">
      <c r="A15" s="1" t="s">
        <v>65</v>
      </c>
      <c r="B15" s="21">
        <f>SUMIF(DIVIDAS!$D$7:$D$206,A15,DIVIDAS!$F$7:$F$206)</f>
        <v>12400</v>
      </c>
      <c r="C15" s="1"/>
      <c r="D15" s="1"/>
      <c r="E15" s="1"/>
      <c r="F15" s="1"/>
      <c r="G15" s="1"/>
      <c r="H15" s="1"/>
    </row>
    <row r="16" spans="1:8">
      <c r="A16" s="1" t="s">
        <v>88</v>
      </c>
      <c r="B16" s="21">
        <f>SUMIF(DIVIDAS!$D$7:$D$206,A16,DIVIDAS!$F$7:$F$206)</f>
        <v>0</v>
      </c>
      <c r="C16" s="1"/>
      <c r="D16" s="1"/>
      <c r="E16" s="1"/>
      <c r="F16" s="1"/>
      <c r="G16" s="1"/>
      <c r="H16" s="1"/>
    </row>
    <row r="17" spans="1:8">
      <c r="A17" s="1" t="s">
        <v>74</v>
      </c>
      <c r="B17" s="21">
        <f>SUMIF(DIVIDAS!$D$7:$D$206,A17,DIVIDAS!$F$7:$F$206)</f>
        <v>18700</v>
      </c>
      <c r="C17" s="1"/>
      <c r="D17" s="1"/>
      <c r="E17" s="1"/>
      <c r="F17" s="1"/>
      <c r="G17" s="1"/>
      <c r="H17" s="1"/>
    </row>
    <row r="18" spans="1:8">
      <c r="A18" s="1" t="s">
        <v>71</v>
      </c>
      <c r="B18" s="21">
        <f>SUMIF(DIVIDAS!$D$7:$D$206,A18,DIVIDAS!$F$7:$F$206)</f>
        <v>2400</v>
      </c>
      <c r="C18" s="1"/>
      <c r="D18" s="1"/>
      <c r="E18" s="1"/>
      <c r="F18" s="1"/>
      <c r="G18" s="1"/>
      <c r="H18" s="1"/>
    </row>
    <row r="19" spans="1:8">
      <c r="A19" s="1" t="s">
        <v>92</v>
      </c>
      <c r="B19" s="21">
        <f>SUMIF(DIVIDAS!$D$7:$D$206,A19,DIVIDAS!$F$7:$F$206)</f>
        <v>0</v>
      </c>
      <c r="C19" s="1"/>
      <c r="D19" s="1"/>
      <c r="E19" s="1"/>
      <c r="F19" s="1"/>
      <c r="G19" s="1"/>
      <c r="H19" s="1"/>
    </row>
    <row r="20" spans="1:8">
      <c r="A20" s="1" t="s">
        <v>93</v>
      </c>
      <c r="B20" s="21">
        <f>SUMIF(DIVIDAS!$D$7:$D$206,A20,DIVIDAS!$F$7:$F$206)</f>
        <v>0</v>
      </c>
      <c r="C20" s="1"/>
      <c r="D20" s="1"/>
      <c r="E20" s="1"/>
      <c r="F20" s="1"/>
      <c r="G20" s="1"/>
      <c r="H20" s="1"/>
    </row>
    <row r="21" spans="1:8">
      <c r="A21" s="1" t="s">
        <v>94</v>
      </c>
      <c r="B21" s="21">
        <f>SUMIF(DIVIDAS!$D$7:$D$206,A21,DIVIDAS!$F$7:$F$206)</f>
        <v>0</v>
      </c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 ht="15">
      <c r="A24" s="24" t="s">
        <v>106</v>
      </c>
      <c r="B24" s="24"/>
      <c r="C24" s="24"/>
      <c r="D24" s="1"/>
      <c r="E24" s="1"/>
      <c r="F24" s="1"/>
      <c r="G24" s="1"/>
      <c r="H24" s="1"/>
    </row>
    <row r="25" spans="1:8" ht="21.95" customHeight="1">
      <c r="A25" s="33" t="s">
        <v>107</v>
      </c>
      <c r="B25" s="33"/>
      <c r="C25" s="33"/>
      <c r="D25" s="1"/>
      <c r="E25" s="1"/>
      <c r="F25" s="1"/>
      <c r="G25" s="1"/>
      <c r="H25" s="1"/>
    </row>
    <row r="26" spans="1:8" ht="21.95" customHeight="1">
      <c r="A26" s="33"/>
      <c r="B26" s="33"/>
      <c r="C26" s="33"/>
      <c r="D26" s="1"/>
      <c r="E26" s="1"/>
      <c r="F26" s="1"/>
      <c r="G26" s="1"/>
      <c r="H26" s="1"/>
    </row>
    <row r="27" spans="1:8" ht="21.95" customHeight="1">
      <c r="A27" s="33"/>
      <c r="B27" s="33"/>
      <c r="C27" s="33"/>
      <c r="D27" s="1"/>
      <c r="E27" s="1"/>
      <c r="F27" s="1"/>
      <c r="G27" s="1"/>
      <c r="H27" s="1"/>
    </row>
    <row r="28" spans="1:8" ht="21.95" customHeight="1">
      <c r="A28" s="33"/>
      <c r="B28" s="33"/>
      <c r="C28" s="33"/>
      <c r="D28" s="1"/>
      <c r="E28" s="1"/>
      <c r="F28" s="1"/>
      <c r="G28" s="1"/>
      <c r="H28" s="1"/>
    </row>
    <row r="29" spans="1:8" ht="21.95" customHeight="1">
      <c r="A29" s="33"/>
      <c r="B29" s="33"/>
      <c r="C29" s="33"/>
      <c r="D29" s="1"/>
      <c r="E29" s="1"/>
      <c r="F29" s="1"/>
      <c r="G29" s="1"/>
      <c r="H29" s="1"/>
    </row>
    <row r="30" spans="1:8" ht="21.95" customHeight="1">
      <c r="A30" s="33"/>
      <c r="B30" s="33"/>
      <c r="C30" s="33"/>
      <c r="D30" s="1"/>
      <c r="E30" s="1"/>
      <c r="F30" s="1"/>
      <c r="G30" s="1"/>
      <c r="H30" s="1"/>
    </row>
  </sheetData>
  <mergeCells count="21">
    <mergeCell ref="A24:C24"/>
    <mergeCell ref="A25:C30"/>
    <mergeCell ref="A8:B8"/>
    <mergeCell ref="C8:D8"/>
    <mergeCell ref="E8:F8"/>
    <mergeCell ref="G8:H8"/>
    <mergeCell ref="A11:H11"/>
    <mergeCell ref="A7:B7"/>
    <mergeCell ref="C7:D7"/>
    <mergeCell ref="E7:F7"/>
    <mergeCell ref="G7:H7"/>
    <mergeCell ref="A5:B5"/>
    <mergeCell ref="C5:D5"/>
    <mergeCell ref="E5:F5"/>
    <mergeCell ref="G5:H5"/>
    <mergeCell ref="A1:H1"/>
    <mergeCell ref="A2:H2"/>
    <mergeCell ref="A4:B4"/>
    <mergeCell ref="C4:D4"/>
    <mergeCell ref="E4:F4"/>
    <mergeCell ref="G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24" sqref="B24"/>
    </sheetView>
  </sheetViews>
  <sheetFormatPr defaultRowHeight="14.25"/>
  <cols>
    <col min="1" max="1" width="24" customWidth="1"/>
    <col min="2" max="2" width="72" customWidth="1"/>
    <col min="3" max="8" width="12" customWidth="1"/>
  </cols>
  <sheetData>
    <row r="1" spans="1:8" ht="30" customHeight="1">
      <c r="A1" s="22" t="s">
        <v>0</v>
      </c>
      <c r="B1" s="22"/>
      <c r="C1" s="22"/>
      <c r="D1" s="22"/>
      <c r="E1" s="22"/>
      <c r="F1" s="22"/>
      <c r="G1" s="22"/>
      <c r="H1" s="22"/>
    </row>
    <row r="2" spans="1:8">
      <c r="A2" s="1"/>
      <c r="B2" s="1"/>
      <c r="C2" s="1"/>
      <c r="D2" s="1"/>
      <c r="E2" s="1"/>
      <c r="F2" s="1"/>
      <c r="G2" s="1"/>
      <c r="H2" s="1"/>
    </row>
    <row r="3" spans="1:8" ht="15">
      <c r="A3" s="23" t="s">
        <v>1</v>
      </c>
      <c r="B3" s="23"/>
      <c r="C3" s="23"/>
      <c r="D3" s="23"/>
      <c r="E3" s="23"/>
      <c r="F3" s="23"/>
      <c r="G3" s="23"/>
      <c r="H3" s="23"/>
    </row>
    <row r="4" spans="1:8">
      <c r="A4" s="1"/>
      <c r="B4" s="1"/>
      <c r="C4" s="1"/>
      <c r="D4" s="1"/>
      <c r="E4" s="1"/>
      <c r="F4" s="1"/>
      <c r="G4" s="1"/>
      <c r="H4" s="1"/>
    </row>
    <row r="5" spans="1:8" ht="15">
      <c r="A5" s="24" t="s">
        <v>2</v>
      </c>
      <c r="B5" s="24"/>
      <c r="C5" s="24"/>
      <c r="D5" s="24"/>
      <c r="E5" s="24"/>
      <c r="F5" s="24"/>
      <c r="G5" s="24"/>
      <c r="H5" s="24"/>
    </row>
    <row r="6" spans="1:8" ht="15">
      <c r="A6" s="3" t="s">
        <v>3</v>
      </c>
      <c r="B6" s="4" t="s">
        <v>4</v>
      </c>
      <c r="C6" s="1"/>
      <c r="D6" s="1"/>
      <c r="E6" s="1"/>
      <c r="F6" s="1"/>
      <c r="G6" s="1"/>
      <c r="H6" s="1"/>
    </row>
    <row r="7" spans="1:8" ht="29.25">
      <c r="A7" s="3" t="s">
        <v>5</v>
      </c>
      <c r="B7" s="4" t="s">
        <v>6</v>
      </c>
      <c r="C7" s="1"/>
      <c r="D7" s="1"/>
      <c r="E7" s="1"/>
      <c r="F7" s="1"/>
      <c r="G7" s="1"/>
      <c r="H7" s="1"/>
    </row>
    <row r="8" spans="1:8" ht="29.25">
      <c r="A8" s="3" t="s">
        <v>7</v>
      </c>
      <c r="B8" s="4" t="s">
        <v>8</v>
      </c>
      <c r="C8" s="1"/>
      <c r="D8" s="1"/>
      <c r="E8" s="1"/>
      <c r="F8" s="1"/>
      <c r="G8" s="1"/>
      <c r="H8" s="1"/>
    </row>
    <row r="9" spans="1:8" ht="29.25">
      <c r="A9" s="3" t="s">
        <v>9</v>
      </c>
      <c r="B9" s="4" t="s">
        <v>10</v>
      </c>
      <c r="C9" s="1"/>
      <c r="D9" s="1"/>
      <c r="E9" s="1"/>
      <c r="F9" s="1"/>
      <c r="G9" s="1"/>
      <c r="H9" s="1"/>
    </row>
    <row r="10" spans="1:8" ht="29.25">
      <c r="A10" s="3" t="s">
        <v>11</v>
      </c>
      <c r="B10" s="4" t="s">
        <v>12</v>
      </c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 ht="15">
      <c r="A12" s="24" t="s">
        <v>13</v>
      </c>
      <c r="B12" s="24"/>
      <c r="C12" s="24"/>
      <c r="D12" s="24"/>
      <c r="E12" s="24"/>
      <c r="F12" s="24"/>
      <c r="G12" s="24"/>
      <c r="H12" s="24"/>
    </row>
    <row r="13" spans="1:8" ht="15">
      <c r="A13" s="5" t="s">
        <v>14</v>
      </c>
      <c r="B13" s="4" t="s">
        <v>15</v>
      </c>
      <c r="C13" s="1"/>
      <c r="D13" s="1"/>
      <c r="E13" s="1"/>
      <c r="F13" s="1"/>
      <c r="G13" s="1"/>
      <c r="H13" s="1"/>
    </row>
    <row r="14" spans="1:8" ht="15">
      <c r="A14" s="5" t="s">
        <v>16</v>
      </c>
      <c r="B14" s="4" t="s">
        <v>17</v>
      </c>
      <c r="C14" s="1"/>
      <c r="D14" s="1"/>
      <c r="E14" s="1"/>
      <c r="F14" s="1"/>
      <c r="G14" s="1"/>
      <c r="H14" s="1"/>
    </row>
    <row r="15" spans="1:8" ht="15">
      <c r="A15" s="5" t="s">
        <v>18</v>
      </c>
      <c r="B15" s="4" t="s">
        <v>19</v>
      </c>
      <c r="C15" s="1"/>
      <c r="D15" s="1"/>
      <c r="E15" s="1"/>
      <c r="F15" s="1"/>
      <c r="G15" s="1"/>
      <c r="H15" s="1"/>
    </row>
    <row r="16" spans="1:8" ht="29.25">
      <c r="A16" s="5" t="s">
        <v>20</v>
      </c>
      <c r="B16" s="4" t="s">
        <v>21</v>
      </c>
      <c r="C16" s="1"/>
      <c r="D16" s="1"/>
      <c r="E16" s="1"/>
      <c r="F16" s="1"/>
      <c r="G16" s="1"/>
      <c r="H16" s="1"/>
    </row>
    <row r="17" spans="1:8" ht="29.25">
      <c r="A17" s="5" t="s">
        <v>22</v>
      </c>
      <c r="B17" s="4" t="s">
        <v>23</v>
      </c>
      <c r="C17" s="1"/>
      <c r="D17" s="1"/>
      <c r="E17" s="1"/>
      <c r="F17" s="1"/>
      <c r="G17" s="1"/>
      <c r="H17" s="1"/>
    </row>
    <row r="18" spans="1:8" ht="29.25">
      <c r="A18" s="5" t="s">
        <v>24</v>
      </c>
      <c r="B18" s="4" t="s">
        <v>25</v>
      </c>
      <c r="C18" s="1"/>
      <c r="D18" s="1"/>
      <c r="E18" s="1"/>
      <c r="F18" s="1"/>
      <c r="G18" s="1"/>
      <c r="H18" s="1"/>
    </row>
    <row r="19" spans="1:8" ht="15">
      <c r="A19" s="5" t="s">
        <v>26</v>
      </c>
      <c r="B19" s="4" t="s">
        <v>27</v>
      </c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 ht="15">
      <c r="A21" s="24" t="s">
        <v>28</v>
      </c>
      <c r="B21" s="24"/>
      <c r="C21" s="24"/>
      <c r="D21" s="24"/>
      <c r="E21" s="24"/>
      <c r="F21" s="24"/>
      <c r="G21" s="24"/>
      <c r="H21" s="24"/>
    </row>
    <row r="22" spans="1:8" ht="45">
      <c r="A22" s="6" t="s">
        <v>29</v>
      </c>
      <c r="B22" s="4" t="s">
        <v>30</v>
      </c>
      <c r="C22" s="1"/>
      <c r="D22" s="1"/>
      <c r="E22" s="1"/>
      <c r="F22" s="1"/>
      <c r="G22" s="1"/>
      <c r="H22" s="1"/>
    </row>
    <row r="23" spans="1:8" ht="45">
      <c r="A23" s="6" t="s">
        <v>31</v>
      </c>
      <c r="B23" s="4" t="s">
        <v>32</v>
      </c>
      <c r="C23" s="1"/>
      <c r="D23" s="1"/>
      <c r="E23" s="1"/>
      <c r="F23" s="1"/>
      <c r="G23" s="1"/>
      <c r="H23" s="1"/>
    </row>
    <row r="24" spans="1:8" ht="45">
      <c r="A24" s="6" t="s">
        <v>33</v>
      </c>
      <c r="B24" s="4" t="s">
        <v>34</v>
      </c>
      <c r="C24" s="1"/>
      <c r="D24" s="1"/>
      <c r="E24" s="1"/>
      <c r="F24" s="1"/>
      <c r="G24" s="1"/>
      <c r="H24" s="1"/>
    </row>
    <row r="25" spans="1:8" ht="45">
      <c r="A25" s="6" t="s">
        <v>35</v>
      </c>
      <c r="B25" s="4" t="s">
        <v>36</v>
      </c>
      <c r="C25" s="1"/>
      <c r="D25" s="1"/>
      <c r="E25" s="1"/>
      <c r="F25" s="1"/>
      <c r="G25" s="1"/>
      <c r="H25" s="1"/>
    </row>
    <row r="26" spans="1:8" ht="30">
      <c r="A26" s="6" t="s">
        <v>37</v>
      </c>
      <c r="B26" s="4" t="s">
        <v>38</v>
      </c>
      <c r="C26" s="1"/>
      <c r="D26" s="1"/>
      <c r="E26" s="1"/>
      <c r="F26" s="1"/>
      <c r="G26" s="1"/>
      <c r="H26" s="1"/>
    </row>
    <row r="27" spans="1:8" ht="45">
      <c r="A27" s="6" t="s">
        <v>39</v>
      </c>
      <c r="B27" s="4" t="s">
        <v>40</v>
      </c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 ht="15">
      <c r="A29" s="5" t="s">
        <v>41</v>
      </c>
      <c r="B29" s="1" t="s">
        <v>42</v>
      </c>
      <c r="C29" s="1"/>
      <c r="D29" s="1"/>
      <c r="E29" s="1"/>
      <c r="F29" s="1"/>
      <c r="G29" s="1"/>
      <c r="H29" s="1"/>
    </row>
    <row r="30" spans="1:8" ht="29.25">
      <c r="A30" s="5" t="s">
        <v>43</v>
      </c>
      <c r="B30" s="4" t="s">
        <v>44</v>
      </c>
      <c r="C30" s="1"/>
      <c r="D30" s="1"/>
      <c r="E30" s="1"/>
      <c r="F30" s="1"/>
      <c r="G30" s="1"/>
      <c r="H30" s="1"/>
    </row>
  </sheetData>
  <mergeCells count="5">
    <mergeCell ref="A1:H1"/>
    <mergeCell ref="A3:H3"/>
    <mergeCell ref="A5:H5"/>
    <mergeCell ref="A12:H12"/>
    <mergeCell ref="A21:H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6"/>
  <sheetViews>
    <sheetView workbookViewId="0"/>
  </sheetViews>
  <sheetFormatPr defaultRowHeight="14.25"/>
  <cols>
    <col min="1" max="1" width="8" customWidth="1"/>
    <col min="2" max="2" width="28" customWidth="1"/>
    <col min="3" max="3" width="24" customWidth="1"/>
    <col min="4" max="4" width="20" customWidth="1"/>
    <col min="5" max="7" width="17" customWidth="1"/>
    <col min="8" max="8" width="16" customWidth="1"/>
    <col min="9" max="9" width="13" customWidth="1"/>
    <col min="10" max="10" width="15" customWidth="1"/>
    <col min="11" max="11" width="17" customWidth="1"/>
    <col min="12" max="12" width="16" customWidth="1"/>
    <col min="13" max="13" width="18" customWidth="1"/>
    <col min="14" max="14" width="19" customWidth="1"/>
    <col min="15" max="15" width="16" customWidth="1"/>
    <col min="16" max="16" width="14" customWidth="1"/>
    <col min="17" max="17" width="20" customWidth="1"/>
    <col min="18" max="18" width="32" customWidth="1"/>
  </cols>
  <sheetData>
    <row r="1" spans="1:18" ht="19.5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>
      <c r="A2" s="26" t="s">
        <v>46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36" customHeight="1">
      <c r="A6" s="8" t="s">
        <v>47</v>
      </c>
      <c r="B6" s="8" t="s">
        <v>48</v>
      </c>
      <c r="C6" s="8" t="s">
        <v>49</v>
      </c>
      <c r="D6" s="8" t="s">
        <v>50</v>
      </c>
      <c r="E6" s="8" t="s">
        <v>51</v>
      </c>
      <c r="F6" s="8" t="s">
        <v>52</v>
      </c>
      <c r="G6" s="8" t="s">
        <v>53</v>
      </c>
      <c r="H6" s="8" t="s">
        <v>54</v>
      </c>
      <c r="I6" s="8" t="s">
        <v>55</v>
      </c>
      <c r="J6" s="8" t="s">
        <v>56</v>
      </c>
      <c r="K6" s="8" t="s">
        <v>57</v>
      </c>
      <c r="L6" s="8" t="s">
        <v>58</v>
      </c>
      <c r="M6" s="8" t="s">
        <v>59</v>
      </c>
      <c r="N6" s="8" t="s">
        <v>24</v>
      </c>
      <c r="O6" s="8" t="s">
        <v>60</v>
      </c>
      <c r="P6" s="8" t="s">
        <v>61</v>
      </c>
      <c r="Q6" s="8" t="s">
        <v>62</v>
      </c>
      <c r="R6" s="8" t="s">
        <v>63</v>
      </c>
    </row>
    <row r="7" spans="1:18">
      <c r="A7" s="7">
        <v>1</v>
      </c>
      <c r="B7" s="9" t="s">
        <v>64</v>
      </c>
      <c r="C7" s="9" t="s">
        <v>65</v>
      </c>
      <c r="D7" s="9" t="s">
        <v>65</v>
      </c>
      <c r="E7" s="20">
        <v>18000</v>
      </c>
      <c r="F7" s="20">
        <v>12400</v>
      </c>
      <c r="G7" s="20">
        <v>620</v>
      </c>
      <c r="H7" s="10">
        <v>2.1</v>
      </c>
      <c r="I7" s="7" t="s">
        <v>66</v>
      </c>
      <c r="J7" s="10">
        <v>31.2</v>
      </c>
      <c r="K7" s="11">
        <v>46249</v>
      </c>
      <c r="L7" s="7" t="s">
        <v>67</v>
      </c>
      <c r="M7" s="12">
        <v>22</v>
      </c>
      <c r="N7" s="13">
        <f t="shared" ref="N7:N38" si="0">IF(OR(B7="",F7="",F7&lt;=0,K7="",M7="",M7&lt;=0),"",IF(L7="Mensal",EDATE(K7,M7-1),IF(L7="Quinzenal",K7+14*(M7-1),IF(L7="Semanal",K7+7*(M7-1),IF(L7="Bimestral",EDATE(K7,2*(M7-1)),IF(L7="Trimestral",EDATE(K7,3*(M7-1)),""))))))</f>
        <v>46888</v>
      </c>
      <c r="O7" s="14">
        <f t="shared" ref="O7:O38" ca="1" si="1">IF(OR(B7="",F7="",F7&lt;=0,K7=""),"",K7-TODAY())</f>
        <v>4</v>
      </c>
      <c r="P7" s="15">
        <f t="shared" ref="P7:P38" si="2">IF(OR(B7="",E7="",E7=0,F7=""),"",1-F7/E7)</f>
        <v>0.31111111111111112</v>
      </c>
      <c r="Q7" s="16" t="str">
        <f ca="1">IF(B7="","",IF(F7&lt;=0,"Quitada",IF(K7="","Sem vencimento",IF(K7&lt;TODAY(),"Vencimento passado",IF(K7-TODAY()&lt;=CONFIG!$B$4,"Vence em breve","Em dia")))))</f>
        <v>Vence em breve</v>
      </c>
      <c r="R7" s="9" t="s">
        <v>68</v>
      </c>
    </row>
    <row r="8" spans="1:18">
      <c r="A8" s="7">
        <v>2</v>
      </c>
      <c r="B8" s="9" t="s">
        <v>69</v>
      </c>
      <c r="C8" s="9" t="s">
        <v>70</v>
      </c>
      <c r="D8" s="9" t="s">
        <v>71</v>
      </c>
      <c r="E8" s="20">
        <v>4800</v>
      </c>
      <c r="F8" s="20">
        <v>2400</v>
      </c>
      <c r="G8" s="20">
        <v>400</v>
      </c>
      <c r="H8" s="10">
        <v>0</v>
      </c>
      <c r="I8" s="7" t="s">
        <v>66</v>
      </c>
      <c r="J8" s="10">
        <v>0</v>
      </c>
      <c r="K8" s="11">
        <v>46254</v>
      </c>
      <c r="L8" s="7" t="s">
        <v>67</v>
      </c>
      <c r="M8" s="12">
        <v>6</v>
      </c>
      <c r="N8" s="13">
        <f t="shared" si="0"/>
        <v>46407</v>
      </c>
      <c r="O8" s="14">
        <f t="shared" ca="1" si="1"/>
        <v>9</v>
      </c>
      <c r="P8" s="15">
        <f t="shared" si="2"/>
        <v>0.5</v>
      </c>
      <c r="Q8" s="16" t="str">
        <f ca="1">IF(B8="","",IF(F8&lt;=0,"Quitada",IF(K8="","Sem vencimento",IF(K8&lt;TODAY(),"Vencimento passado",IF(K8-TODAY()&lt;=CONFIG!$B$4,"Vence em breve","Em dia")))))</f>
        <v>Em dia</v>
      </c>
      <c r="R8" s="9" t="s">
        <v>68</v>
      </c>
    </row>
    <row r="9" spans="1:18">
      <c r="A9" s="7">
        <v>3</v>
      </c>
      <c r="B9" s="9" t="s">
        <v>72</v>
      </c>
      <c r="C9" s="9" t="s">
        <v>73</v>
      </c>
      <c r="D9" s="9" t="s">
        <v>74</v>
      </c>
      <c r="E9" s="20">
        <v>25000</v>
      </c>
      <c r="F9" s="20">
        <v>18700</v>
      </c>
      <c r="G9" s="20">
        <v>780</v>
      </c>
      <c r="H9" s="10">
        <v>1.65</v>
      </c>
      <c r="I9" s="7" t="s">
        <v>66</v>
      </c>
      <c r="J9" s="10">
        <v>23.1</v>
      </c>
      <c r="K9" s="11">
        <v>46270</v>
      </c>
      <c r="L9" s="7" t="s">
        <v>67</v>
      </c>
      <c r="M9" s="12">
        <v>28</v>
      </c>
      <c r="N9" s="13">
        <f t="shared" si="0"/>
        <v>47092</v>
      </c>
      <c r="O9" s="14">
        <f t="shared" ca="1" si="1"/>
        <v>25</v>
      </c>
      <c r="P9" s="15">
        <f t="shared" si="2"/>
        <v>0.252</v>
      </c>
      <c r="Q9" s="16" t="str">
        <f ca="1">IF(B9="","",IF(F9&lt;=0,"Quitada",IF(K9="","Sem vencimento",IF(K9&lt;TODAY(),"Vencimento passado",IF(K9-TODAY()&lt;=CONFIG!$B$4,"Vence em breve","Em dia")))))</f>
        <v>Em dia</v>
      </c>
      <c r="R9" s="9" t="s">
        <v>68</v>
      </c>
    </row>
    <row r="10" spans="1:18">
      <c r="A10" s="7">
        <v>4</v>
      </c>
      <c r="B10" s="9" t="s">
        <v>75</v>
      </c>
      <c r="C10" s="9" t="s">
        <v>76</v>
      </c>
      <c r="D10" s="9" t="s">
        <v>77</v>
      </c>
      <c r="E10" s="20">
        <v>6500</v>
      </c>
      <c r="F10" s="20">
        <v>3900</v>
      </c>
      <c r="G10" s="20">
        <v>650</v>
      </c>
      <c r="H10" s="10">
        <v>4.9000000000000004</v>
      </c>
      <c r="I10" s="7" t="s">
        <v>66</v>
      </c>
      <c r="J10" s="10">
        <v>77.5</v>
      </c>
      <c r="K10" s="11">
        <v>46244</v>
      </c>
      <c r="L10" s="7" t="s">
        <v>67</v>
      </c>
      <c r="M10" s="12">
        <v>7</v>
      </c>
      <c r="N10" s="13">
        <f t="shared" si="0"/>
        <v>46428</v>
      </c>
      <c r="O10" s="14">
        <f t="shared" ca="1" si="1"/>
        <v>-1</v>
      </c>
      <c r="P10" s="15">
        <f t="shared" si="2"/>
        <v>0.4</v>
      </c>
      <c r="Q10" s="16" t="str">
        <f ca="1">IF(B10="","",IF(F10&lt;=0,"Quitada",IF(K10="","Sem vencimento",IF(K10&lt;TODAY(),"Vencimento passado",IF(K10-TODAY()&lt;=CONFIG!$B$4,"Vence em breve","Em dia")))))</f>
        <v>Vencimento passado</v>
      </c>
      <c r="R10" s="9" t="s">
        <v>68</v>
      </c>
    </row>
    <row r="11" spans="1:18">
      <c r="A11" s="7"/>
      <c r="B11" s="9"/>
      <c r="C11" s="9"/>
      <c r="D11" s="9"/>
      <c r="E11" s="20"/>
      <c r="F11" s="20"/>
      <c r="G11" s="20"/>
      <c r="H11" s="10"/>
      <c r="I11" s="7"/>
      <c r="J11" s="10"/>
      <c r="K11" s="11"/>
      <c r="L11" s="7"/>
      <c r="M11" s="12"/>
      <c r="N11" s="13" t="str">
        <f t="shared" si="0"/>
        <v/>
      </c>
      <c r="O11" s="14" t="str">
        <f t="shared" ca="1" si="1"/>
        <v/>
      </c>
      <c r="P11" s="15" t="str">
        <f t="shared" si="2"/>
        <v/>
      </c>
      <c r="Q11" s="16" t="str">
        <f ca="1">IF(B11="","",IF(F11&lt;=0,"Quitada",IF(K11="","Sem vencimento",IF(K11&lt;TODAY(),"Vencimento passado",IF(K11-TODAY()&lt;=CONFIG!$B$4,"Vence em breve","Em dia")))))</f>
        <v/>
      </c>
      <c r="R11" s="9"/>
    </row>
    <row r="12" spans="1:18">
      <c r="A12" s="7"/>
      <c r="B12" s="9"/>
      <c r="C12" s="9"/>
      <c r="D12" s="9"/>
      <c r="E12" s="20"/>
      <c r="F12" s="20"/>
      <c r="G12" s="20"/>
      <c r="H12" s="10"/>
      <c r="I12" s="7"/>
      <c r="J12" s="10"/>
      <c r="K12" s="11"/>
      <c r="L12" s="7"/>
      <c r="M12" s="12"/>
      <c r="N12" s="13" t="str">
        <f t="shared" si="0"/>
        <v/>
      </c>
      <c r="O12" s="14" t="str">
        <f t="shared" ca="1" si="1"/>
        <v/>
      </c>
      <c r="P12" s="15" t="str">
        <f t="shared" si="2"/>
        <v/>
      </c>
      <c r="Q12" s="16" t="str">
        <f ca="1">IF(B12="","",IF(F12&lt;=0,"Quitada",IF(K12="","Sem vencimento",IF(K12&lt;TODAY(),"Vencimento passado",IF(K12-TODAY()&lt;=CONFIG!$B$4,"Vence em breve","Em dia")))))</f>
        <v/>
      </c>
      <c r="R12" s="9"/>
    </row>
    <row r="13" spans="1:18">
      <c r="A13" s="7"/>
      <c r="B13" s="9"/>
      <c r="C13" s="9"/>
      <c r="D13" s="9"/>
      <c r="E13" s="20"/>
      <c r="F13" s="20"/>
      <c r="G13" s="20"/>
      <c r="H13" s="10"/>
      <c r="I13" s="7"/>
      <c r="J13" s="10"/>
      <c r="K13" s="11"/>
      <c r="L13" s="7"/>
      <c r="M13" s="12"/>
      <c r="N13" s="13" t="str">
        <f t="shared" si="0"/>
        <v/>
      </c>
      <c r="O13" s="14" t="str">
        <f t="shared" ca="1" si="1"/>
        <v/>
      </c>
      <c r="P13" s="15" t="str">
        <f t="shared" si="2"/>
        <v/>
      </c>
      <c r="Q13" s="16" t="str">
        <f ca="1">IF(B13="","",IF(F13&lt;=0,"Quitada",IF(K13="","Sem vencimento",IF(K13&lt;TODAY(),"Vencimento passado",IF(K13-TODAY()&lt;=CONFIG!$B$4,"Vence em breve","Em dia")))))</f>
        <v/>
      </c>
      <c r="R13" s="9"/>
    </row>
    <row r="14" spans="1:18">
      <c r="A14" s="7"/>
      <c r="B14" s="9"/>
      <c r="C14" s="9"/>
      <c r="D14" s="9"/>
      <c r="E14" s="20"/>
      <c r="F14" s="20"/>
      <c r="G14" s="20"/>
      <c r="H14" s="10"/>
      <c r="I14" s="7"/>
      <c r="J14" s="10"/>
      <c r="K14" s="11"/>
      <c r="L14" s="7"/>
      <c r="M14" s="12"/>
      <c r="N14" s="13" t="str">
        <f t="shared" si="0"/>
        <v/>
      </c>
      <c r="O14" s="14" t="str">
        <f t="shared" ca="1" si="1"/>
        <v/>
      </c>
      <c r="P14" s="15" t="str">
        <f t="shared" si="2"/>
        <v/>
      </c>
      <c r="Q14" s="16" t="str">
        <f ca="1">IF(B14="","",IF(F14&lt;=0,"Quitada",IF(K14="","Sem vencimento",IF(K14&lt;TODAY(),"Vencimento passado",IF(K14-TODAY()&lt;=CONFIG!$B$4,"Vence em breve","Em dia")))))</f>
        <v/>
      </c>
      <c r="R14" s="9"/>
    </row>
    <row r="15" spans="1:18">
      <c r="A15" s="7"/>
      <c r="B15" s="9"/>
      <c r="C15" s="9"/>
      <c r="D15" s="9"/>
      <c r="E15" s="20"/>
      <c r="F15" s="20"/>
      <c r="G15" s="20"/>
      <c r="H15" s="10"/>
      <c r="I15" s="7"/>
      <c r="J15" s="10"/>
      <c r="K15" s="11"/>
      <c r="L15" s="7"/>
      <c r="M15" s="12"/>
      <c r="N15" s="13" t="str">
        <f t="shared" si="0"/>
        <v/>
      </c>
      <c r="O15" s="14" t="str">
        <f t="shared" ca="1" si="1"/>
        <v/>
      </c>
      <c r="P15" s="15" t="str">
        <f t="shared" si="2"/>
        <v/>
      </c>
      <c r="Q15" s="16" t="str">
        <f ca="1">IF(B15="","",IF(F15&lt;=0,"Quitada",IF(K15="","Sem vencimento",IF(K15&lt;TODAY(),"Vencimento passado",IF(K15-TODAY()&lt;=CONFIG!$B$4,"Vence em breve","Em dia")))))</f>
        <v/>
      </c>
      <c r="R15" s="9"/>
    </row>
    <row r="16" spans="1:18">
      <c r="A16" s="7"/>
      <c r="B16" s="9"/>
      <c r="C16" s="9"/>
      <c r="D16" s="9"/>
      <c r="E16" s="20"/>
      <c r="F16" s="20"/>
      <c r="G16" s="20"/>
      <c r="H16" s="10"/>
      <c r="I16" s="7"/>
      <c r="J16" s="10"/>
      <c r="K16" s="11"/>
      <c r="L16" s="7"/>
      <c r="M16" s="12"/>
      <c r="N16" s="13" t="str">
        <f t="shared" si="0"/>
        <v/>
      </c>
      <c r="O16" s="14" t="str">
        <f t="shared" ca="1" si="1"/>
        <v/>
      </c>
      <c r="P16" s="15" t="str">
        <f t="shared" si="2"/>
        <v/>
      </c>
      <c r="Q16" s="16" t="str">
        <f ca="1">IF(B16="","",IF(F16&lt;=0,"Quitada",IF(K16="","Sem vencimento",IF(K16&lt;TODAY(),"Vencimento passado",IF(K16-TODAY()&lt;=CONFIG!$B$4,"Vence em breve","Em dia")))))</f>
        <v/>
      </c>
      <c r="R16" s="9"/>
    </row>
    <row r="17" spans="1:18">
      <c r="A17" s="7"/>
      <c r="B17" s="9"/>
      <c r="C17" s="9"/>
      <c r="D17" s="9"/>
      <c r="E17" s="20"/>
      <c r="F17" s="20"/>
      <c r="G17" s="20"/>
      <c r="H17" s="10"/>
      <c r="I17" s="7"/>
      <c r="J17" s="10"/>
      <c r="K17" s="11"/>
      <c r="L17" s="7"/>
      <c r="M17" s="12"/>
      <c r="N17" s="13" t="str">
        <f t="shared" si="0"/>
        <v/>
      </c>
      <c r="O17" s="14" t="str">
        <f t="shared" ca="1" si="1"/>
        <v/>
      </c>
      <c r="P17" s="15" t="str">
        <f t="shared" si="2"/>
        <v/>
      </c>
      <c r="Q17" s="16" t="str">
        <f ca="1">IF(B17="","",IF(F17&lt;=0,"Quitada",IF(K17="","Sem vencimento",IF(K17&lt;TODAY(),"Vencimento passado",IF(K17-TODAY()&lt;=CONFIG!$B$4,"Vence em breve","Em dia")))))</f>
        <v/>
      </c>
      <c r="R17" s="9"/>
    </row>
    <row r="18" spans="1:18">
      <c r="A18" s="7"/>
      <c r="B18" s="9"/>
      <c r="C18" s="9"/>
      <c r="D18" s="9"/>
      <c r="E18" s="20"/>
      <c r="F18" s="20"/>
      <c r="G18" s="20"/>
      <c r="H18" s="10"/>
      <c r="I18" s="7"/>
      <c r="J18" s="10"/>
      <c r="K18" s="11"/>
      <c r="L18" s="7"/>
      <c r="M18" s="12"/>
      <c r="N18" s="13" t="str">
        <f t="shared" si="0"/>
        <v/>
      </c>
      <c r="O18" s="14" t="str">
        <f t="shared" ca="1" si="1"/>
        <v/>
      </c>
      <c r="P18" s="15" t="str">
        <f t="shared" si="2"/>
        <v/>
      </c>
      <c r="Q18" s="16" t="str">
        <f ca="1">IF(B18="","",IF(F18&lt;=0,"Quitada",IF(K18="","Sem vencimento",IF(K18&lt;TODAY(),"Vencimento passado",IF(K18-TODAY()&lt;=CONFIG!$B$4,"Vence em breve","Em dia")))))</f>
        <v/>
      </c>
      <c r="R18" s="9"/>
    </row>
    <row r="19" spans="1:18">
      <c r="A19" s="7"/>
      <c r="B19" s="9"/>
      <c r="C19" s="9"/>
      <c r="D19" s="9"/>
      <c r="E19" s="20"/>
      <c r="F19" s="20"/>
      <c r="G19" s="20"/>
      <c r="H19" s="10"/>
      <c r="I19" s="7"/>
      <c r="J19" s="10"/>
      <c r="K19" s="11"/>
      <c r="L19" s="7"/>
      <c r="M19" s="12"/>
      <c r="N19" s="13" t="str">
        <f t="shared" si="0"/>
        <v/>
      </c>
      <c r="O19" s="14" t="str">
        <f t="shared" ca="1" si="1"/>
        <v/>
      </c>
      <c r="P19" s="15" t="str">
        <f t="shared" si="2"/>
        <v/>
      </c>
      <c r="Q19" s="16" t="str">
        <f ca="1">IF(B19="","",IF(F19&lt;=0,"Quitada",IF(K19="","Sem vencimento",IF(K19&lt;TODAY(),"Vencimento passado",IF(K19-TODAY()&lt;=CONFIG!$B$4,"Vence em breve","Em dia")))))</f>
        <v/>
      </c>
      <c r="R19" s="9"/>
    </row>
    <row r="20" spans="1:18">
      <c r="A20" s="7"/>
      <c r="B20" s="9"/>
      <c r="C20" s="9"/>
      <c r="D20" s="9"/>
      <c r="E20" s="20"/>
      <c r="F20" s="20"/>
      <c r="G20" s="20"/>
      <c r="H20" s="10"/>
      <c r="I20" s="7"/>
      <c r="J20" s="10"/>
      <c r="K20" s="11"/>
      <c r="L20" s="7"/>
      <c r="M20" s="12"/>
      <c r="N20" s="13" t="str">
        <f t="shared" si="0"/>
        <v/>
      </c>
      <c r="O20" s="14" t="str">
        <f t="shared" ca="1" si="1"/>
        <v/>
      </c>
      <c r="P20" s="15" t="str">
        <f t="shared" si="2"/>
        <v/>
      </c>
      <c r="Q20" s="16" t="str">
        <f ca="1">IF(B20="","",IF(F20&lt;=0,"Quitada",IF(K20="","Sem vencimento",IF(K20&lt;TODAY(),"Vencimento passado",IF(K20-TODAY()&lt;=CONFIG!$B$4,"Vence em breve","Em dia")))))</f>
        <v/>
      </c>
      <c r="R20" s="9"/>
    </row>
    <row r="21" spans="1:18">
      <c r="A21" s="7"/>
      <c r="B21" s="9"/>
      <c r="C21" s="9"/>
      <c r="D21" s="9"/>
      <c r="E21" s="20"/>
      <c r="F21" s="20"/>
      <c r="G21" s="20"/>
      <c r="H21" s="10"/>
      <c r="I21" s="7"/>
      <c r="J21" s="10"/>
      <c r="K21" s="11"/>
      <c r="L21" s="7"/>
      <c r="M21" s="12"/>
      <c r="N21" s="13" t="str">
        <f t="shared" si="0"/>
        <v/>
      </c>
      <c r="O21" s="14" t="str">
        <f t="shared" ca="1" si="1"/>
        <v/>
      </c>
      <c r="P21" s="15" t="str">
        <f t="shared" si="2"/>
        <v/>
      </c>
      <c r="Q21" s="16" t="str">
        <f ca="1">IF(B21="","",IF(F21&lt;=0,"Quitada",IF(K21="","Sem vencimento",IF(K21&lt;TODAY(),"Vencimento passado",IF(K21-TODAY()&lt;=CONFIG!$B$4,"Vence em breve","Em dia")))))</f>
        <v/>
      </c>
      <c r="R21" s="9"/>
    </row>
    <row r="22" spans="1:18">
      <c r="A22" s="7"/>
      <c r="B22" s="9"/>
      <c r="C22" s="9"/>
      <c r="D22" s="9"/>
      <c r="E22" s="20"/>
      <c r="F22" s="20"/>
      <c r="G22" s="20"/>
      <c r="H22" s="10"/>
      <c r="I22" s="7"/>
      <c r="J22" s="10"/>
      <c r="K22" s="11"/>
      <c r="L22" s="7"/>
      <c r="M22" s="12"/>
      <c r="N22" s="13" t="str">
        <f t="shared" si="0"/>
        <v/>
      </c>
      <c r="O22" s="14" t="str">
        <f t="shared" ca="1" si="1"/>
        <v/>
      </c>
      <c r="P22" s="15" t="str">
        <f t="shared" si="2"/>
        <v/>
      </c>
      <c r="Q22" s="16" t="str">
        <f ca="1">IF(B22="","",IF(F22&lt;=0,"Quitada",IF(K22="","Sem vencimento",IF(K22&lt;TODAY(),"Vencimento passado",IF(K22-TODAY()&lt;=CONFIG!$B$4,"Vence em breve","Em dia")))))</f>
        <v/>
      </c>
      <c r="R22" s="9"/>
    </row>
    <row r="23" spans="1:18">
      <c r="A23" s="7"/>
      <c r="B23" s="9"/>
      <c r="C23" s="9"/>
      <c r="D23" s="9"/>
      <c r="E23" s="20"/>
      <c r="F23" s="20"/>
      <c r="G23" s="20"/>
      <c r="H23" s="10"/>
      <c r="I23" s="7"/>
      <c r="J23" s="10"/>
      <c r="K23" s="11"/>
      <c r="L23" s="7"/>
      <c r="M23" s="12"/>
      <c r="N23" s="13" t="str">
        <f t="shared" si="0"/>
        <v/>
      </c>
      <c r="O23" s="14" t="str">
        <f t="shared" ca="1" si="1"/>
        <v/>
      </c>
      <c r="P23" s="15" t="str">
        <f t="shared" si="2"/>
        <v/>
      </c>
      <c r="Q23" s="16" t="str">
        <f ca="1">IF(B23="","",IF(F23&lt;=0,"Quitada",IF(K23="","Sem vencimento",IF(K23&lt;TODAY(),"Vencimento passado",IF(K23-TODAY()&lt;=CONFIG!$B$4,"Vence em breve","Em dia")))))</f>
        <v/>
      </c>
      <c r="R23" s="9"/>
    </row>
    <row r="24" spans="1:18">
      <c r="A24" s="7"/>
      <c r="B24" s="9"/>
      <c r="C24" s="9"/>
      <c r="D24" s="9"/>
      <c r="E24" s="20"/>
      <c r="F24" s="20"/>
      <c r="G24" s="20"/>
      <c r="H24" s="10"/>
      <c r="I24" s="7"/>
      <c r="J24" s="10"/>
      <c r="K24" s="11"/>
      <c r="L24" s="7"/>
      <c r="M24" s="12"/>
      <c r="N24" s="13" t="str">
        <f t="shared" si="0"/>
        <v/>
      </c>
      <c r="O24" s="14" t="str">
        <f t="shared" ca="1" si="1"/>
        <v/>
      </c>
      <c r="P24" s="15" t="str">
        <f t="shared" si="2"/>
        <v/>
      </c>
      <c r="Q24" s="16" t="str">
        <f ca="1">IF(B24="","",IF(F24&lt;=0,"Quitada",IF(K24="","Sem vencimento",IF(K24&lt;TODAY(),"Vencimento passado",IF(K24-TODAY()&lt;=CONFIG!$B$4,"Vence em breve","Em dia")))))</f>
        <v/>
      </c>
      <c r="R24" s="9"/>
    </row>
    <row r="25" spans="1:18">
      <c r="A25" s="7"/>
      <c r="B25" s="9"/>
      <c r="C25" s="9"/>
      <c r="D25" s="9"/>
      <c r="E25" s="20"/>
      <c r="F25" s="20"/>
      <c r="G25" s="20"/>
      <c r="H25" s="10"/>
      <c r="I25" s="7"/>
      <c r="J25" s="10"/>
      <c r="K25" s="11"/>
      <c r="L25" s="7"/>
      <c r="M25" s="12"/>
      <c r="N25" s="13" t="str">
        <f t="shared" si="0"/>
        <v/>
      </c>
      <c r="O25" s="14" t="str">
        <f t="shared" ca="1" si="1"/>
        <v/>
      </c>
      <c r="P25" s="15" t="str">
        <f t="shared" si="2"/>
        <v/>
      </c>
      <c r="Q25" s="16" t="str">
        <f ca="1">IF(B25="","",IF(F25&lt;=0,"Quitada",IF(K25="","Sem vencimento",IF(K25&lt;TODAY(),"Vencimento passado",IF(K25-TODAY()&lt;=CONFIG!$B$4,"Vence em breve","Em dia")))))</f>
        <v/>
      </c>
      <c r="R25" s="9"/>
    </row>
    <row r="26" spans="1:18">
      <c r="A26" s="7"/>
      <c r="B26" s="9"/>
      <c r="C26" s="9"/>
      <c r="D26" s="9"/>
      <c r="E26" s="20"/>
      <c r="F26" s="20"/>
      <c r="G26" s="20"/>
      <c r="H26" s="10"/>
      <c r="I26" s="7"/>
      <c r="J26" s="10"/>
      <c r="K26" s="11"/>
      <c r="L26" s="7"/>
      <c r="M26" s="12"/>
      <c r="N26" s="13" t="str">
        <f t="shared" si="0"/>
        <v/>
      </c>
      <c r="O26" s="14" t="str">
        <f t="shared" ca="1" si="1"/>
        <v/>
      </c>
      <c r="P26" s="15" t="str">
        <f t="shared" si="2"/>
        <v/>
      </c>
      <c r="Q26" s="16" t="str">
        <f ca="1">IF(B26="","",IF(F26&lt;=0,"Quitada",IF(K26="","Sem vencimento",IF(K26&lt;TODAY(),"Vencimento passado",IF(K26-TODAY()&lt;=CONFIG!$B$4,"Vence em breve","Em dia")))))</f>
        <v/>
      </c>
      <c r="R26" s="9"/>
    </row>
    <row r="27" spans="1:18">
      <c r="A27" s="7"/>
      <c r="B27" s="9"/>
      <c r="C27" s="9"/>
      <c r="D27" s="9"/>
      <c r="E27" s="20"/>
      <c r="F27" s="20"/>
      <c r="G27" s="20"/>
      <c r="H27" s="10"/>
      <c r="I27" s="7"/>
      <c r="J27" s="10"/>
      <c r="K27" s="11"/>
      <c r="L27" s="7"/>
      <c r="M27" s="12"/>
      <c r="N27" s="13" t="str">
        <f t="shared" si="0"/>
        <v/>
      </c>
      <c r="O27" s="14" t="str">
        <f t="shared" ca="1" si="1"/>
        <v/>
      </c>
      <c r="P27" s="15" t="str">
        <f t="shared" si="2"/>
        <v/>
      </c>
      <c r="Q27" s="16" t="str">
        <f ca="1">IF(B27="","",IF(F27&lt;=0,"Quitada",IF(K27="","Sem vencimento",IF(K27&lt;TODAY(),"Vencimento passado",IF(K27-TODAY()&lt;=CONFIG!$B$4,"Vence em breve","Em dia")))))</f>
        <v/>
      </c>
      <c r="R27" s="9"/>
    </row>
    <row r="28" spans="1:18">
      <c r="A28" s="7"/>
      <c r="B28" s="9"/>
      <c r="C28" s="9"/>
      <c r="D28" s="9"/>
      <c r="E28" s="20"/>
      <c r="F28" s="20"/>
      <c r="G28" s="20"/>
      <c r="H28" s="10"/>
      <c r="I28" s="7"/>
      <c r="J28" s="10"/>
      <c r="K28" s="11"/>
      <c r="L28" s="7"/>
      <c r="M28" s="12"/>
      <c r="N28" s="13" t="str">
        <f t="shared" si="0"/>
        <v/>
      </c>
      <c r="O28" s="14" t="str">
        <f t="shared" ca="1" si="1"/>
        <v/>
      </c>
      <c r="P28" s="15" t="str">
        <f t="shared" si="2"/>
        <v/>
      </c>
      <c r="Q28" s="16" t="str">
        <f ca="1">IF(B28="","",IF(F28&lt;=0,"Quitada",IF(K28="","Sem vencimento",IF(K28&lt;TODAY(),"Vencimento passado",IF(K28-TODAY()&lt;=CONFIG!$B$4,"Vence em breve","Em dia")))))</f>
        <v/>
      </c>
      <c r="R28" s="9"/>
    </row>
    <row r="29" spans="1:18">
      <c r="A29" s="7"/>
      <c r="B29" s="9"/>
      <c r="C29" s="9"/>
      <c r="D29" s="9"/>
      <c r="E29" s="20"/>
      <c r="F29" s="20"/>
      <c r="G29" s="20"/>
      <c r="H29" s="10"/>
      <c r="I29" s="7"/>
      <c r="J29" s="10"/>
      <c r="K29" s="11"/>
      <c r="L29" s="7"/>
      <c r="M29" s="12"/>
      <c r="N29" s="13" t="str">
        <f t="shared" si="0"/>
        <v/>
      </c>
      <c r="O29" s="14" t="str">
        <f t="shared" ca="1" si="1"/>
        <v/>
      </c>
      <c r="P29" s="15" t="str">
        <f t="shared" si="2"/>
        <v/>
      </c>
      <c r="Q29" s="16" t="str">
        <f ca="1">IF(B29="","",IF(F29&lt;=0,"Quitada",IF(K29="","Sem vencimento",IF(K29&lt;TODAY(),"Vencimento passado",IF(K29-TODAY()&lt;=CONFIG!$B$4,"Vence em breve","Em dia")))))</f>
        <v/>
      </c>
      <c r="R29" s="9"/>
    </row>
    <row r="30" spans="1:18">
      <c r="A30" s="7"/>
      <c r="B30" s="9"/>
      <c r="C30" s="9"/>
      <c r="D30" s="9"/>
      <c r="E30" s="20"/>
      <c r="F30" s="20"/>
      <c r="G30" s="20"/>
      <c r="H30" s="10"/>
      <c r="I30" s="7"/>
      <c r="J30" s="10"/>
      <c r="K30" s="11"/>
      <c r="L30" s="7"/>
      <c r="M30" s="12"/>
      <c r="N30" s="13" t="str">
        <f t="shared" si="0"/>
        <v/>
      </c>
      <c r="O30" s="14" t="str">
        <f t="shared" ca="1" si="1"/>
        <v/>
      </c>
      <c r="P30" s="15" t="str">
        <f t="shared" si="2"/>
        <v/>
      </c>
      <c r="Q30" s="16" t="str">
        <f ca="1">IF(B30="","",IF(F30&lt;=0,"Quitada",IF(K30="","Sem vencimento",IF(K30&lt;TODAY(),"Vencimento passado",IF(K30-TODAY()&lt;=CONFIG!$B$4,"Vence em breve","Em dia")))))</f>
        <v/>
      </c>
      <c r="R30" s="9"/>
    </row>
    <row r="31" spans="1:18">
      <c r="A31" s="7"/>
      <c r="B31" s="9"/>
      <c r="C31" s="9"/>
      <c r="D31" s="9"/>
      <c r="E31" s="20"/>
      <c r="F31" s="20"/>
      <c r="G31" s="20"/>
      <c r="H31" s="10"/>
      <c r="I31" s="7"/>
      <c r="J31" s="10"/>
      <c r="K31" s="11"/>
      <c r="L31" s="7"/>
      <c r="M31" s="12"/>
      <c r="N31" s="13" t="str">
        <f t="shared" si="0"/>
        <v/>
      </c>
      <c r="O31" s="14" t="str">
        <f t="shared" ca="1" si="1"/>
        <v/>
      </c>
      <c r="P31" s="15" t="str">
        <f t="shared" si="2"/>
        <v/>
      </c>
      <c r="Q31" s="16" t="str">
        <f ca="1">IF(B31="","",IF(F31&lt;=0,"Quitada",IF(K31="","Sem vencimento",IF(K31&lt;TODAY(),"Vencimento passado",IF(K31-TODAY()&lt;=CONFIG!$B$4,"Vence em breve","Em dia")))))</f>
        <v/>
      </c>
      <c r="R31" s="9"/>
    </row>
    <row r="32" spans="1:18">
      <c r="A32" s="7"/>
      <c r="B32" s="9"/>
      <c r="C32" s="9"/>
      <c r="D32" s="9"/>
      <c r="E32" s="20"/>
      <c r="F32" s="20"/>
      <c r="G32" s="20"/>
      <c r="H32" s="10"/>
      <c r="I32" s="7"/>
      <c r="J32" s="10"/>
      <c r="K32" s="11"/>
      <c r="L32" s="7"/>
      <c r="M32" s="12"/>
      <c r="N32" s="13" t="str">
        <f t="shared" si="0"/>
        <v/>
      </c>
      <c r="O32" s="14" t="str">
        <f t="shared" ca="1" si="1"/>
        <v/>
      </c>
      <c r="P32" s="15" t="str">
        <f t="shared" si="2"/>
        <v/>
      </c>
      <c r="Q32" s="16" t="str">
        <f ca="1">IF(B32="","",IF(F32&lt;=0,"Quitada",IF(K32="","Sem vencimento",IF(K32&lt;TODAY(),"Vencimento passado",IF(K32-TODAY()&lt;=CONFIG!$B$4,"Vence em breve","Em dia")))))</f>
        <v/>
      </c>
      <c r="R32" s="9"/>
    </row>
    <row r="33" spans="1:18">
      <c r="A33" s="7"/>
      <c r="B33" s="9"/>
      <c r="C33" s="9"/>
      <c r="D33" s="9"/>
      <c r="E33" s="20"/>
      <c r="F33" s="20"/>
      <c r="G33" s="20"/>
      <c r="H33" s="10"/>
      <c r="I33" s="7"/>
      <c r="J33" s="10"/>
      <c r="K33" s="11"/>
      <c r="L33" s="7"/>
      <c r="M33" s="12"/>
      <c r="N33" s="13" t="str">
        <f t="shared" si="0"/>
        <v/>
      </c>
      <c r="O33" s="14" t="str">
        <f t="shared" ca="1" si="1"/>
        <v/>
      </c>
      <c r="P33" s="15" t="str">
        <f t="shared" si="2"/>
        <v/>
      </c>
      <c r="Q33" s="16" t="str">
        <f ca="1">IF(B33="","",IF(F33&lt;=0,"Quitada",IF(K33="","Sem vencimento",IF(K33&lt;TODAY(),"Vencimento passado",IF(K33-TODAY()&lt;=CONFIG!$B$4,"Vence em breve","Em dia")))))</f>
        <v/>
      </c>
      <c r="R33" s="9"/>
    </row>
    <row r="34" spans="1:18">
      <c r="A34" s="7"/>
      <c r="B34" s="9"/>
      <c r="C34" s="9"/>
      <c r="D34" s="9"/>
      <c r="E34" s="20"/>
      <c r="F34" s="20"/>
      <c r="G34" s="20"/>
      <c r="H34" s="10"/>
      <c r="I34" s="7"/>
      <c r="J34" s="10"/>
      <c r="K34" s="11"/>
      <c r="L34" s="7"/>
      <c r="M34" s="12"/>
      <c r="N34" s="13" t="str">
        <f t="shared" si="0"/>
        <v/>
      </c>
      <c r="O34" s="14" t="str">
        <f t="shared" ca="1" si="1"/>
        <v/>
      </c>
      <c r="P34" s="15" t="str">
        <f t="shared" si="2"/>
        <v/>
      </c>
      <c r="Q34" s="16" t="str">
        <f ca="1">IF(B34="","",IF(F34&lt;=0,"Quitada",IF(K34="","Sem vencimento",IF(K34&lt;TODAY(),"Vencimento passado",IF(K34-TODAY()&lt;=CONFIG!$B$4,"Vence em breve","Em dia")))))</f>
        <v/>
      </c>
      <c r="R34" s="9"/>
    </row>
    <row r="35" spans="1:18">
      <c r="A35" s="7"/>
      <c r="B35" s="9"/>
      <c r="C35" s="9"/>
      <c r="D35" s="9"/>
      <c r="E35" s="20"/>
      <c r="F35" s="20"/>
      <c r="G35" s="20"/>
      <c r="H35" s="10"/>
      <c r="I35" s="7"/>
      <c r="J35" s="10"/>
      <c r="K35" s="11"/>
      <c r="L35" s="7"/>
      <c r="M35" s="12"/>
      <c r="N35" s="13" t="str">
        <f t="shared" si="0"/>
        <v/>
      </c>
      <c r="O35" s="14" t="str">
        <f t="shared" ca="1" si="1"/>
        <v/>
      </c>
      <c r="P35" s="15" t="str">
        <f t="shared" si="2"/>
        <v/>
      </c>
      <c r="Q35" s="16" t="str">
        <f ca="1">IF(B35="","",IF(F35&lt;=0,"Quitada",IF(K35="","Sem vencimento",IF(K35&lt;TODAY(),"Vencimento passado",IF(K35-TODAY()&lt;=CONFIG!$B$4,"Vence em breve","Em dia")))))</f>
        <v/>
      </c>
      <c r="R35" s="9"/>
    </row>
    <row r="36" spans="1:18">
      <c r="A36" s="7"/>
      <c r="B36" s="9"/>
      <c r="C36" s="9"/>
      <c r="D36" s="9"/>
      <c r="E36" s="20"/>
      <c r="F36" s="20"/>
      <c r="G36" s="20"/>
      <c r="H36" s="10"/>
      <c r="I36" s="7"/>
      <c r="J36" s="10"/>
      <c r="K36" s="11"/>
      <c r="L36" s="7"/>
      <c r="M36" s="12"/>
      <c r="N36" s="13" t="str">
        <f t="shared" si="0"/>
        <v/>
      </c>
      <c r="O36" s="14" t="str">
        <f t="shared" ca="1" si="1"/>
        <v/>
      </c>
      <c r="P36" s="15" t="str">
        <f t="shared" si="2"/>
        <v/>
      </c>
      <c r="Q36" s="16" t="str">
        <f ca="1">IF(B36="","",IF(F36&lt;=0,"Quitada",IF(K36="","Sem vencimento",IF(K36&lt;TODAY(),"Vencimento passado",IF(K36-TODAY()&lt;=CONFIG!$B$4,"Vence em breve","Em dia")))))</f>
        <v/>
      </c>
      <c r="R36" s="9"/>
    </row>
    <row r="37" spans="1:18">
      <c r="A37" s="7"/>
      <c r="B37" s="9"/>
      <c r="C37" s="9"/>
      <c r="D37" s="9"/>
      <c r="E37" s="20"/>
      <c r="F37" s="20"/>
      <c r="G37" s="20"/>
      <c r="H37" s="10"/>
      <c r="I37" s="7"/>
      <c r="J37" s="10"/>
      <c r="K37" s="11"/>
      <c r="L37" s="7"/>
      <c r="M37" s="12"/>
      <c r="N37" s="13" t="str">
        <f t="shared" si="0"/>
        <v/>
      </c>
      <c r="O37" s="14" t="str">
        <f t="shared" ca="1" si="1"/>
        <v/>
      </c>
      <c r="P37" s="15" t="str">
        <f t="shared" si="2"/>
        <v/>
      </c>
      <c r="Q37" s="16" t="str">
        <f ca="1">IF(B37="","",IF(F37&lt;=0,"Quitada",IF(K37="","Sem vencimento",IF(K37&lt;TODAY(),"Vencimento passado",IF(K37-TODAY()&lt;=CONFIG!$B$4,"Vence em breve","Em dia")))))</f>
        <v/>
      </c>
      <c r="R37" s="9"/>
    </row>
    <row r="38" spans="1:18">
      <c r="A38" s="7"/>
      <c r="B38" s="9"/>
      <c r="C38" s="9"/>
      <c r="D38" s="9"/>
      <c r="E38" s="20"/>
      <c r="F38" s="20"/>
      <c r="G38" s="20"/>
      <c r="H38" s="10"/>
      <c r="I38" s="7"/>
      <c r="J38" s="10"/>
      <c r="K38" s="11"/>
      <c r="L38" s="7"/>
      <c r="M38" s="12"/>
      <c r="N38" s="13" t="str">
        <f t="shared" si="0"/>
        <v/>
      </c>
      <c r="O38" s="14" t="str">
        <f t="shared" ca="1" si="1"/>
        <v/>
      </c>
      <c r="P38" s="15" t="str">
        <f t="shared" si="2"/>
        <v/>
      </c>
      <c r="Q38" s="16" t="str">
        <f ca="1">IF(B38="","",IF(F38&lt;=0,"Quitada",IF(K38="","Sem vencimento",IF(K38&lt;TODAY(),"Vencimento passado",IF(K38-TODAY()&lt;=CONFIG!$B$4,"Vence em breve","Em dia")))))</f>
        <v/>
      </c>
      <c r="R38" s="9"/>
    </row>
    <row r="39" spans="1:18">
      <c r="A39" s="7"/>
      <c r="B39" s="9"/>
      <c r="C39" s="9"/>
      <c r="D39" s="9"/>
      <c r="E39" s="20"/>
      <c r="F39" s="20"/>
      <c r="G39" s="20"/>
      <c r="H39" s="10"/>
      <c r="I39" s="7"/>
      <c r="J39" s="10"/>
      <c r="K39" s="11"/>
      <c r="L39" s="7"/>
      <c r="M39" s="12"/>
      <c r="N39" s="13" t="str">
        <f t="shared" ref="N39:N70" si="3">IF(OR(B39="",F39="",F39&lt;=0,K39="",M39="",M39&lt;=0),"",IF(L39="Mensal",EDATE(K39,M39-1),IF(L39="Quinzenal",K39+14*(M39-1),IF(L39="Semanal",K39+7*(M39-1),IF(L39="Bimestral",EDATE(K39,2*(M39-1)),IF(L39="Trimestral",EDATE(K39,3*(M39-1)),""))))))</f>
        <v/>
      </c>
      <c r="O39" s="14" t="str">
        <f t="shared" ref="O39:O70" ca="1" si="4">IF(OR(B39="",F39="",F39&lt;=0,K39=""),"",K39-TODAY())</f>
        <v/>
      </c>
      <c r="P39" s="15" t="str">
        <f t="shared" ref="P39:P70" si="5">IF(OR(B39="",E39="",E39=0,F39=""),"",1-F39/E39)</f>
        <v/>
      </c>
      <c r="Q39" s="16" t="str">
        <f ca="1">IF(B39="","",IF(F39&lt;=0,"Quitada",IF(K39="","Sem vencimento",IF(K39&lt;TODAY(),"Vencimento passado",IF(K39-TODAY()&lt;=CONFIG!$B$4,"Vence em breve","Em dia")))))</f>
        <v/>
      </c>
      <c r="R39" s="9"/>
    </row>
    <row r="40" spans="1:18">
      <c r="A40" s="7"/>
      <c r="B40" s="9"/>
      <c r="C40" s="9"/>
      <c r="D40" s="9"/>
      <c r="E40" s="20"/>
      <c r="F40" s="20"/>
      <c r="G40" s="20"/>
      <c r="H40" s="10"/>
      <c r="I40" s="7"/>
      <c r="J40" s="10"/>
      <c r="K40" s="11"/>
      <c r="L40" s="7"/>
      <c r="M40" s="12"/>
      <c r="N40" s="13" t="str">
        <f t="shared" si="3"/>
        <v/>
      </c>
      <c r="O40" s="14" t="str">
        <f t="shared" ca="1" si="4"/>
        <v/>
      </c>
      <c r="P40" s="15" t="str">
        <f t="shared" si="5"/>
        <v/>
      </c>
      <c r="Q40" s="16" t="str">
        <f ca="1">IF(B40="","",IF(F40&lt;=0,"Quitada",IF(K40="","Sem vencimento",IF(K40&lt;TODAY(),"Vencimento passado",IF(K40-TODAY()&lt;=CONFIG!$B$4,"Vence em breve","Em dia")))))</f>
        <v/>
      </c>
      <c r="R40" s="9"/>
    </row>
    <row r="41" spans="1:18">
      <c r="A41" s="7"/>
      <c r="B41" s="9"/>
      <c r="C41" s="9"/>
      <c r="D41" s="9"/>
      <c r="E41" s="20"/>
      <c r="F41" s="20"/>
      <c r="G41" s="20"/>
      <c r="H41" s="10"/>
      <c r="I41" s="7"/>
      <c r="J41" s="10"/>
      <c r="K41" s="11"/>
      <c r="L41" s="7"/>
      <c r="M41" s="12"/>
      <c r="N41" s="13" t="str">
        <f t="shared" si="3"/>
        <v/>
      </c>
      <c r="O41" s="14" t="str">
        <f t="shared" ca="1" si="4"/>
        <v/>
      </c>
      <c r="P41" s="15" t="str">
        <f t="shared" si="5"/>
        <v/>
      </c>
      <c r="Q41" s="16" t="str">
        <f ca="1">IF(B41="","",IF(F41&lt;=0,"Quitada",IF(K41="","Sem vencimento",IF(K41&lt;TODAY(),"Vencimento passado",IF(K41-TODAY()&lt;=CONFIG!$B$4,"Vence em breve","Em dia")))))</f>
        <v/>
      </c>
      <c r="R41" s="9"/>
    </row>
    <row r="42" spans="1:18">
      <c r="A42" s="7"/>
      <c r="B42" s="9"/>
      <c r="C42" s="9"/>
      <c r="D42" s="9"/>
      <c r="E42" s="20"/>
      <c r="F42" s="20"/>
      <c r="G42" s="20"/>
      <c r="H42" s="10"/>
      <c r="I42" s="7"/>
      <c r="J42" s="10"/>
      <c r="K42" s="11"/>
      <c r="L42" s="7"/>
      <c r="M42" s="12"/>
      <c r="N42" s="13" t="str">
        <f t="shared" si="3"/>
        <v/>
      </c>
      <c r="O42" s="14" t="str">
        <f t="shared" ca="1" si="4"/>
        <v/>
      </c>
      <c r="P42" s="15" t="str">
        <f t="shared" si="5"/>
        <v/>
      </c>
      <c r="Q42" s="16" t="str">
        <f ca="1">IF(B42="","",IF(F42&lt;=0,"Quitada",IF(K42="","Sem vencimento",IF(K42&lt;TODAY(),"Vencimento passado",IF(K42-TODAY()&lt;=CONFIG!$B$4,"Vence em breve","Em dia")))))</f>
        <v/>
      </c>
      <c r="R42" s="9"/>
    </row>
    <row r="43" spans="1:18">
      <c r="A43" s="7"/>
      <c r="B43" s="9"/>
      <c r="C43" s="9"/>
      <c r="D43" s="9"/>
      <c r="E43" s="20"/>
      <c r="F43" s="20"/>
      <c r="G43" s="20"/>
      <c r="H43" s="10"/>
      <c r="I43" s="7"/>
      <c r="J43" s="10"/>
      <c r="K43" s="11"/>
      <c r="L43" s="7"/>
      <c r="M43" s="12"/>
      <c r="N43" s="13" t="str">
        <f t="shared" si="3"/>
        <v/>
      </c>
      <c r="O43" s="14" t="str">
        <f t="shared" ca="1" si="4"/>
        <v/>
      </c>
      <c r="P43" s="15" t="str">
        <f t="shared" si="5"/>
        <v/>
      </c>
      <c r="Q43" s="16" t="str">
        <f ca="1">IF(B43="","",IF(F43&lt;=0,"Quitada",IF(K43="","Sem vencimento",IF(K43&lt;TODAY(),"Vencimento passado",IF(K43-TODAY()&lt;=CONFIG!$B$4,"Vence em breve","Em dia")))))</f>
        <v/>
      </c>
      <c r="R43" s="9"/>
    </row>
    <row r="44" spans="1:18">
      <c r="A44" s="7"/>
      <c r="B44" s="9"/>
      <c r="C44" s="9"/>
      <c r="D44" s="9"/>
      <c r="E44" s="20"/>
      <c r="F44" s="20"/>
      <c r="G44" s="20"/>
      <c r="H44" s="10"/>
      <c r="I44" s="7"/>
      <c r="J44" s="10"/>
      <c r="K44" s="11"/>
      <c r="L44" s="7"/>
      <c r="M44" s="12"/>
      <c r="N44" s="13" t="str">
        <f t="shared" si="3"/>
        <v/>
      </c>
      <c r="O44" s="14" t="str">
        <f t="shared" ca="1" si="4"/>
        <v/>
      </c>
      <c r="P44" s="15" t="str">
        <f t="shared" si="5"/>
        <v/>
      </c>
      <c r="Q44" s="16" t="str">
        <f ca="1">IF(B44="","",IF(F44&lt;=0,"Quitada",IF(K44="","Sem vencimento",IF(K44&lt;TODAY(),"Vencimento passado",IF(K44-TODAY()&lt;=CONFIG!$B$4,"Vence em breve","Em dia")))))</f>
        <v/>
      </c>
      <c r="R44" s="9"/>
    </row>
    <row r="45" spans="1:18">
      <c r="A45" s="7"/>
      <c r="B45" s="9"/>
      <c r="C45" s="9"/>
      <c r="D45" s="9"/>
      <c r="E45" s="20"/>
      <c r="F45" s="20"/>
      <c r="G45" s="20"/>
      <c r="H45" s="10"/>
      <c r="I45" s="7"/>
      <c r="J45" s="10"/>
      <c r="K45" s="11"/>
      <c r="L45" s="7"/>
      <c r="M45" s="12"/>
      <c r="N45" s="13" t="str">
        <f t="shared" si="3"/>
        <v/>
      </c>
      <c r="O45" s="14" t="str">
        <f t="shared" ca="1" si="4"/>
        <v/>
      </c>
      <c r="P45" s="15" t="str">
        <f t="shared" si="5"/>
        <v/>
      </c>
      <c r="Q45" s="16" t="str">
        <f ca="1">IF(B45="","",IF(F45&lt;=0,"Quitada",IF(K45="","Sem vencimento",IF(K45&lt;TODAY(),"Vencimento passado",IF(K45-TODAY()&lt;=CONFIG!$B$4,"Vence em breve","Em dia")))))</f>
        <v/>
      </c>
      <c r="R45" s="9"/>
    </row>
    <row r="46" spans="1:18">
      <c r="A46" s="7"/>
      <c r="B46" s="9"/>
      <c r="C46" s="9"/>
      <c r="D46" s="9"/>
      <c r="E46" s="20"/>
      <c r="F46" s="20"/>
      <c r="G46" s="20"/>
      <c r="H46" s="10"/>
      <c r="I46" s="7"/>
      <c r="J46" s="10"/>
      <c r="K46" s="11"/>
      <c r="L46" s="7"/>
      <c r="M46" s="12"/>
      <c r="N46" s="13" t="str">
        <f t="shared" si="3"/>
        <v/>
      </c>
      <c r="O46" s="14" t="str">
        <f t="shared" ca="1" si="4"/>
        <v/>
      </c>
      <c r="P46" s="15" t="str">
        <f t="shared" si="5"/>
        <v/>
      </c>
      <c r="Q46" s="16" t="str">
        <f ca="1">IF(B46="","",IF(F46&lt;=0,"Quitada",IF(K46="","Sem vencimento",IF(K46&lt;TODAY(),"Vencimento passado",IF(K46-TODAY()&lt;=CONFIG!$B$4,"Vence em breve","Em dia")))))</f>
        <v/>
      </c>
      <c r="R46" s="9"/>
    </row>
    <row r="47" spans="1:18">
      <c r="A47" s="7"/>
      <c r="B47" s="9"/>
      <c r="C47" s="9"/>
      <c r="D47" s="9"/>
      <c r="E47" s="20"/>
      <c r="F47" s="20"/>
      <c r="G47" s="20"/>
      <c r="H47" s="10"/>
      <c r="I47" s="7"/>
      <c r="J47" s="10"/>
      <c r="K47" s="11"/>
      <c r="L47" s="7"/>
      <c r="M47" s="12"/>
      <c r="N47" s="13" t="str">
        <f t="shared" si="3"/>
        <v/>
      </c>
      <c r="O47" s="14" t="str">
        <f t="shared" ca="1" si="4"/>
        <v/>
      </c>
      <c r="P47" s="15" t="str">
        <f t="shared" si="5"/>
        <v/>
      </c>
      <c r="Q47" s="16" t="str">
        <f ca="1">IF(B47="","",IF(F47&lt;=0,"Quitada",IF(K47="","Sem vencimento",IF(K47&lt;TODAY(),"Vencimento passado",IF(K47-TODAY()&lt;=CONFIG!$B$4,"Vence em breve","Em dia")))))</f>
        <v/>
      </c>
      <c r="R47" s="9"/>
    </row>
    <row r="48" spans="1:18">
      <c r="A48" s="7"/>
      <c r="B48" s="9"/>
      <c r="C48" s="9"/>
      <c r="D48" s="9"/>
      <c r="E48" s="20"/>
      <c r="F48" s="20"/>
      <c r="G48" s="20"/>
      <c r="H48" s="10"/>
      <c r="I48" s="7"/>
      <c r="J48" s="10"/>
      <c r="K48" s="11"/>
      <c r="L48" s="7"/>
      <c r="M48" s="12"/>
      <c r="N48" s="13" t="str">
        <f t="shared" si="3"/>
        <v/>
      </c>
      <c r="O48" s="14" t="str">
        <f t="shared" ca="1" si="4"/>
        <v/>
      </c>
      <c r="P48" s="15" t="str">
        <f t="shared" si="5"/>
        <v/>
      </c>
      <c r="Q48" s="16" t="str">
        <f ca="1">IF(B48="","",IF(F48&lt;=0,"Quitada",IF(K48="","Sem vencimento",IF(K48&lt;TODAY(),"Vencimento passado",IF(K48-TODAY()&lt;=CONFIG!$B$4,"Vence em breve","Em dia")))))</f>
        <v/>
      </c>
      <c r="R48" s="9"/>
    </row>
    <row r="49" spans="1:18">
      <c r="A49" s="7"/>
      <c r="B49" s="9"/>
      <c r="C49" s="9"/>
      <c r="D49" s="9"/>
      <c r="E49" s="20"/>
      <c r="F49" s="20"/>
      <c r="G49" s="20"/>
      <c r="H49" s="10"/>
      <c r="I49" s="7"/>
      <c r="J49" s="10"/>
      <c r="K49" s="11"/>
      <c r="L49" s="7"/>
      <c r="M49" s="12"/>
      <c r="N49" s="13" t="str">
        <f t="shared" si="3"/>
        <v/>
      </c>
      <c r="O49" s="14" t="str">
        <f t="shared" ca="1" si="4"/>
        <v/>
      </c>
      <c r="P49" s="15" t="str">
        <f t="shared" si="5"/>
        <v/>
      </c>
      <c r="Q49" s="16" t="str">
        <f ca="1">IF(B49="","",IF(F49&lt;=0,"Quitada",IF(K49="","Sem vencimento",IF(K49&lt;TODAY(),"Vencimento passado",IF(K49-TODAY()&lt;=CONFIG!$B$4,"Vence em breve","Em dia")))))</f>
        <v/>
      </c>
      <c r="R49" s="9"/>
    </row>
    <row r="50" spans="1:18">
      <c r="A50" s="7"/>
      <c r="B50" s="9"/>
      <c r="C50" s="9"/>
      <c r="D50" s="9"/>
      <c r="E50" s="20"/>
      <c r="F50" s="20"/>
      <c r="G50" s="20"/>
      <c r="H50" s="10"/>
      <c r="I50" s="7"/>
      <c r="J50" s="10"/>
      <c r="K50" s="11"/>
      <c r="L50" s="7"/>
      <c r="M50" s="12"/>
      <c r="N50" s="13" t="str">
        <f t="shared" si="3"/>
        <v/>
      </c>
      <c r="O50" s="14" t="str">
        <f t="shared" ca="1" si="4"/>
        <v/>
      </c>
      <c r="P50" s="15" t="str">
        <f t="shared" si="5"/>
        <v/>
      </c>
      <c r="Q50" s="16" t="str">
        <f ca="1">IF(B50="","",IF(F50&lt;=0,"Quitada",IF(K50="","Sem vencimento",IF(K50&lt;TODAY(),"Vencimento passado",IF(K50-TODAY()&lt;=CONFIG!$B$4,"Vence em breve","Em dia")))))</f>
        <v/>
      </c>
      <c r="R50" s="9"/>
    </row>
    <row r="51" spans="1:18">
      <c r="A51" s="7"/>
      <c r="B51" s="9"/>
      <c r="C51" s="9"/>
      <c r="D51" s="9"/>
      <c r="E51" s="20"/>
      <c r="F51" s="20"/>
      <c r="G51" s="20"/>
      <c r="H51" s="10"/>
      <c r="I51" s="7"/>
      <c r="J51" s="10"/>
      <c r="K51" s="11"/>
      <c r="L51" s="7"/>
      <c r="M51" s="12"/>
      <c r="N51" s="13" t="str">
        <f t="shared" si="3"/>
        <v/>
      </c>
      <c r="O51" s="14" t="str">
        <f t="shared" ca="1" si="4"/>
        <v/>
      </c>
      <c r="P51" s="15" t="str">
        <f t="shared" si="5"/>
        <v/>
      </c>
      <c r="Q51" s="16" t="str">
        <f ca="1">IF(B51="","",IF(F51&lt;=0,"Quitada",IF(K51="","Sem vencimento",IF(K51&lt;TODAY(),"Vencimento passado",IF(K51-TODAY()&lt;=CONFIG!$B$4,"Vence em breve","Em dia")))))</f>
        <v/>
      </c>
      <c r="R51" s="9"/>
    </row>
    <row r="52" spans="1:18">
      <c r="A52" s="7"/>
      <c r="B52" s="9"/>
      <c r="C52" s="9"/>
      <c r="D52" s="9"/>
      <c r="E52" s="20"/>
      <c r="F52" s="20"/>
      <c r="G52" s="20"/>
      <c r="H52" s="10"/>
      <c r="I52" s="7"/>
      <c r="J52" s="10"/>
      <c r="K52" s="11"/>
      <c r="L52" s="7"/>
      <c r="M52" s="12"/>
      <c r="N52" s="13" t="str">
        <f t="shared" si="3"/>
        <v/>
      </c>
      <c r="O52" s="14" t="str">
        <f t="shared" ca="1" si="4"/>
        <v/>
      </c>
      <c r="P52" s="15" t="str">
        <f t="shared" si="5"/>
        <v/>
      </c>
      <c r="Q52" s="16" t="str">
        <f ca="1">IF(B52="","",IF(F52&lt;=0,"Quitada",IF(K52="","Sem vencimento",IF(K52&lt;TODAY(),"Vencimento passado",IF(K52-TODAY()&lt;=CONFIG!$B$4,"Vence em breve","Em dia")))))</f>
        <v/>
      </c>
      <c r="R52" s="9"/>
    </row>
    <row r="53" spans="1:18">
      <c r="A53" s="7"/>
      <c r="B53" s="9"/>
      <c r="C53" s="9"/>
      <c r="D53" s="9"/>
      <c r="E53" s="20"/>
      <c r="F53" s="20"/>
      <c r="G53" s="20"/>
      <c r="H53" s="10"/>
      <c r="I53" s="7"/>
      <c r="J53" s="10"/>
      <c r="K53" s="11"/>
      <c r="L53" s="7"/>
      <c r="M53" s="12"/>
      <c r="N53" s="13" t="str">
        <f t="shared" si="3"/>
        <v/>
      </c>
      <c r="O53" s="14" t="str">
        <f t="shared" ca="1" si="4"/>
        <v/>
      </c>
      <c r="P53" s="15" t="str">
        <f t="shared" si="5"/>
        <v/>
      </c>
      <c r="Q53" s="16" t="str">
        <f ca="1">IF(B53="","",IF(F53&lt;=0,"Quitada",IF(K53="","Sem vencimento",IF(K53&lt;TODAY(),"Vencimento passado",IF(K53-TODAY()&lt;=CONFIG!$B$4,"Vence em breve","Em dia")))))</f>
        <v/>
      </c>
      <c r="R53" s="9"/>
    </row>
    <row r="54" spans="1:18">
      <c r="A54" s="7"/>
      <c r="B54" s="9"/>
      <c r="C54" s="9"/>
      <c r="D54" s="9"/>
      <c r="E54" s="20"/>
      <c r="F54" s="20"/>
      <c r="G54" s="20"/>
      <c r="H54" s="10"/>
      <c r="I54" s="7"/>
      <c r="J54" s="10"/>
      <c r="K54" s="11"/>
      <c r="L54" s="7"/>
      <c r="M54" s="12"/>
      <c r="N54" s="13" t="str">
        <f t="shared" si="3"/>
        <v/>
      </c>
      <c r="O54" s="14" t="str">
        <f t="shared" ca="1" si="4"/>
        <v/>
      </c>
      <c r="P54" s="15" t="str">
        <f t="shared" si="5"/>
        <v/>
      </c>
      <c r="Q54" s="16" t="str">
        <f ca="1">IF(B54="","",IF(F54&lt;=0,"Quitada",IF(K54="","Sem vencimento",IF(K54&lt;TODAY(),"Vencimento passado",IF(K54-TODAY()&lt;=CONFIG!$B$4,"Vence em breve","Em dia")))))</f>
        <v/>
      </c>
      <c r="R54" s="9"/>
    </row>
    <row r="55" spans="1:18">
      <c r="A55" s="7"/>
      <c r="B55" s="9"/>
      <c r="C55" s="9"/>
      <c r="D55" s="9"/>
      <c r="E55" s="20"/>
      <c r="F55" s="20"/>
      <c r="G55" s="20"/>
      <c r="H55" s="10"/>
      <c r="I55" s="7"/>
      <c r="J55" s="10"/>
      <c r="K55" s="11"/>
      <c r="L55" s="7"/>
      <c r="M55" s="12"/>
      <c r="N55" s="13" t="str">
        <f t="shared" si="3"/>
        <v/>
      </c>
      <c r="O55" s="14" t="str">
        <f t="shared" ca="1" si="4"/>
        <v/>
      </c>
      <c r="P55" s="15" t="str">
        <f t="shared" si="5"/>
        <v/>
      </c>
      <c r="Q55" s="16" t="str">
        <f ca="1">IF(B55="","",IF(F55&lt;=0,"Quitada",IF(K55="","Sem vencimento",IF(K55&lt;TODAY(),"Vencimento passado",IF(K55-TODAY()&lt;=CONFIG!$B$4,"Vence em breve","Em dia")))))</f>
        <v/>
      </c>
      <c r="R55" s="9"/>
    </row>
    <row r="56" spans="1:18">
      <c r="A56" s="7"/>
      <c r="B56" s="9"/>
      <c r="C56" s="9"/>
      <c r="D56" s="9"/>
      <c r="E56" s="20"/>
      <c r="F56" s="20"/>
      <c r="G56" s="20"/>
      <c r="H56" s="10"/>
      <c r="I56" s="7"/>
      <c r="J56" s="10"/>
      <c r="K56" s="11"/>
      <c r="L56" s="7"/>
      <c r="M56" s="12"/>
      <c r="N56" s="13" t="str">
        <f t="shared" si="3"/>
        <v/>
      </c>
      <c r="O56" s="14" t="str">
        <f t="shared" ca="1" si="4"/>
        <v/>
      </c>
      <c r="P56" s="15" t="str">
        <f t="shared" si="5"/>
        <v/>
      </c>
      <c r="Q56" s="16" t="str">
        <f ca="1">IF(B56="","",IF(F56&lt;=0,"Quitada",IF(K56="","Sem vencimento",IF(K56&lt;TODAY(),"Vencimento passado",IF(K56-TODAY()&lt;=CONFIG!$B$4,"Vence em breve","Em dia")))))</f>
        <v/>
      </c>
      <c r="R56" s="9"/>
    </row>
    <row r="57" spans="1:18">
      <c r="A57" s="7"/>
      <c r="B57" s="9"/>
      <c r="C57" s="9"/>
      <c r="D57" s="9"/>
      <c r="E57" s="20"/>
      <c r="F57" s="20"/>
      <c r="G57" s="20"/>
      <c r="H57" s="10"/>
      <c r="I57" s="7"/>
      <c r="J57" s="10"/>
      <c r="K57" s="11"/>
      <c r="L57" s="7"/>
      <c r="M57" s="12"/>
      <c r="N57" s="13" t="str">
        <f t="shared" si="3"/>
        <v/>
      </c>
      <c r="O57" s="14" t="str">
        <f t="shared" ca="1" si="4"/>
        <v/>
      </c>
      <c r="P57" s="15" t="str">
        <f t="shared" si="5"/>
        <v/>
      </c>
      <c r="Q57" s="16" t="str">
        <f ca="1">IF(B57="","",IF(F57&lt;=0,"Quitada",IF(K57="","Sem vencimento",IF(K57&lt;TODAY(),"Vencimento passado",IF(K57-TODAY()&lt;=CONFIG!$B$4,"Vence em breve","Em dia")))))</f>
        <v/>
      </c>
      <c r="R57" s="9"/>
    </row>
    <row r="58" spans="1:18">
      <c r="A58" s="7"/>
      <c r="B58" s="9"/>
      <c r="C58" s="9"/>
      <c r="D58" s="9"/>
      <c r="E58" s="20"/>
      <c r="F58" s="20"/>
      <c r="G58" s="20"/>
      <c r="H58" s="10"/>
      <c r="I58" s="7"/>
      <c r="J58" s="10"/>
      <c r="K58" s="11"/>
      <c r="L58" s="7"/>
      <c r="M58" s="12"/>
      <c r="N58" s="13" t="str">
        <f t="shared" si="3"/>
        <v/>
      </c>
      <c r="O58" s="14" t="str">
        <f t="shared" ca="1" si="4"/>
        <v/>
      </c>
      <c r="P58" s="15" t="str">
        <f t="shared" si="5"/>
        <v/>
      </c>
      <c r="Q58" s="16" t="str">
        <f ca="1">IF(B58="","",IF(F58&lt;=0,"Quitada",IF(K58="","Sem vencimento",IF(K58&lt;TODAY(),"Vencimento passado",IF(K58-TODAY()&lt;=CONFIG!$B$4,"Vence em breve","Em dia")))))</f>
        <v/>
      </c>
      <c r="R58" s="9"/>
    </row>
    <row r="59" spans="1:18">
      <c r="A59" s="7"/>
      <c r="B59" s="9"/>
      <c r="C59" s="9"/>
      <c r="D59" s="9"/>
      <c r="E59" s="20"/>
      <c r="F59" s="20"/>
      <c r="G59" s="20"/>
      <c r="H59" s="10"/>
      <c r="I59" s="7"/>
      <c r="J59" s="10"/>
      <c r="K59" s="11"/>
      <c r="L59" s="7"/>
      <c r="M59" s="12"/>
      <c r="N59" s="13" t="str">
        <f t="shared" si="3"/>
        <v/>
      </c>
      <c r="O59" s="14" t="str">
        <f t="shared" ca="1" si="4"/>
        <v/>
      </c>
      <c r="P59" s="15" t="str">
        <f t="shared" si="5"/>
        <v/>
      </c>
      <c r="Q59" s="16" t="str">
        <f ca="1">IF(B59="","",IF(F59&lt;=0,"Quitada",IF(K59="","Sem vencimento",IF(K59&lt;TODAY(),"Vencimento passado",IF(K59-TODAY()&lt;=CONFIG!$B$4,"Vence em breve","Em dia")))))</f>
        <v/>
      </c>
      <c r="R59" s="9"/>
    </row>
    <row r="60" spans="1:18">
      <c r="A60" s="7"/>
      <c r="B60" s="9"/>
      <c r="C60" s="9"/>
      <c r="D60" s="9"/>
      <c r="E60" s="20"/>
      <c r="F60" s="20"/>
      <c r="G60" s="20"/>
      <c r="H60" s="10"/>
      <c r="I60" s="7"/>
      <c r="J60" s="10"/>
      <c r="K60" s="11"/>
      <c r="L60" s="7"/>
      <c r="M60" s="12"/>
      <c r="N60" s="13" t="str">
        <f t="shared" si="3"/>
        <v/>
      </c>
      <c r="O60" s="14" t="str">
        <f t="shared" ca="1" si="4"/>
        <v/>
      </c>
      <c r="P60" s="15" t="str">
        <f t="shared" si="5"/>
        <v/>
      </c>
      <c r="Q60" s="16" t="str">
        <f ca="1">IF(B60="","",IF(F60&lt;=0,"Quitada",IF(K60="","Sem vencimento",IF(K60&lt;TODAY(),"Vencimento passado",IF(K60-TODAY()&lt;=CONFIG!$B$4,"Vence em breve","Em dia")))))</f>
        <v/>
      </c>
      <c r="R60" s="9"/>
    </row>
    <row r="61" spans="1:18">
      <c r="A61" s="7"/>
      <c r="B61" s="9"/>
      <c r="C61" s="9"/>
      <c r="D61" s="9"/>
      <c r="E61" s="20"/>
      <c r="F61" s="20"/>
      <c r="G61" s="20"/>
      <c r="H61" s="10"/>
      <c r="I61" s="7"/>
      <c r="J61" s="10"/>
      <c r="K61" s="11"/>
      <c r="L61" s="7"/>
      <c r="M61" s="12"/>
      <c r="N61" s="13" t="str">
        <f t="shared" si="3"/>
        <v/>
      </c>
      <c r="O61" s="14" t="str">
        <f t="shared" ca="1" si="4"/>
        <v/>
      </c>
      <c r="P61" s="15" t="str">
        <f t="shared" si="5"/>
        <v/>
      </c>
      <c r="Q61" s="16" t="str">
        <f ca="1">IF(B61="","",IF(F61&lt;=0,"Quitada",IF(K61="","Sem vencimento",IF(K61&lt;TODAY(),"Vencimento passado",IF(K61-TODAY()&lt;=CONFIG!$B$4,"Vence em breve","Em dia")))))</f>
        <v/>
      </c>
      <c r="R61" s="9"/>
    </row>
    <row r="62" spans="1:18">
      <c r="A62" s="7"/>
      <c r="B62" s="9"/>
      <c r="C62" s="9"/>
      <c r="D62" s="9"/>
      <c r="E62" s="20"/>
      <c r="F62" s="20"/>
      <c r="G62" s="20"/>
      <c r="H62" s="10"/>
      <c r="I62" s="7"/>
      <c r="J62" s="10"/>
      <c r="K62" s="11"/>
      <c r="L62" s="7"/>
      <c r="M62" s="12"/>
      <c r="N62" s="13" t="str">
        <f t="shared" si="3"/>
        <v/>
      </c>
      <c r="O62" s="14" t="str">
        <f t="shared" ca="1" si="4"/>
        <v/>
      </c>
      <c r="P62" s="15" t="str">
        <f t="shared" si="5"/>
        <v/>
      </c>
      <c r="Q62" s="16" t="str">
        <f ca="1">IF(B62="","",IF(F62&lt;=0,"Quitada",IF(K62="","Sem vencimento",IF(K62&lt;TODAY(),"Vencimento passado",IF(K62-TODAY()&lt;=CONFIG!$B$4,"Vence em breve","Em dia")))))</f>
        <v/>
      </c>
      <c r="R62" s="9"/>
    </row>
    <row r="63" spans="1:18">
      <c r="A63" s="7"/>
      <c r="B63" s="9"/>
      <c r="C63" s="9"/>
      <c r="D63" s="9"/>
      <c r="E63" s="20"/>
      <c r="F63" s="20"/>
      <c r="G63" s="20"/>
      <c r="H63" s="10"/>
      <c r="I63" s="7"/>
      <c r="J63" s="10"/>
      <c r="K63" s="11"/>
      <c r="L63" s="7"/>
      <c r="M63" s="12"/>
      <c r="N63" s="13" t="str">
        <f t="shared" si="3"/>
        <v/>
      </c>
      <c r="O63" s="14" t="str">
        <f t="shared" ca="1" si="4"/>
        <v/>
      </c>
      <c r="P63" s="15" t="str">
        <f t="shared" si="5"/>
        <v/>
      </c>
      <c r="Q63" s="16" t="str">
        <f ca="1">IF(B63="","",IF(F63&lt;=0,"Quitada",IF(K63="","Sem vencimento",IF(K63&lt;TODAY(),"Vencimento passado",IF(K63-TODAY()&lt;=CONFIG!$B$4,"Vence em breve","Em dia")))))</f>
        <v/>
      </c>
      <c r="R63" s="9"/>
    </row>
    <row r="64" spans="1:18">
      <c r="A64" s="7"/>
      <c r="B64" s="9"/>
      <c r="C64" s="9"/>
      <c r="D64" s="9"/>
      <c r="E64" s="20"/>
      <c r="F64" s="20"/>
      <c r="G64" s="20"/>
      <c r="H64" s="10"/>
      <c r="I64" s="7"/>
      <c r="J64" s="10"/>
      <c r="K64" s="11"/>
      <c r="L64" s="7"/>
      <c r="M64" s="12"/>
      <c r="N64" s="13" t="str">
        <f t="shared" si="3"/>
        <v/>
      </c>
      <c r="O64" s="14" t="str">
        <f t="shared" ca="1" si="4"/>
        <v/>
      </c>
      <c r="P64" s="15" t="str">
        <f t="shared" si="5"/>
        <v/>
      </c>
      <c r="Q64" s="16" t="str">
        <f ca="1">IF(B64="","",IF(F64&lt;=0,"Quitada",IF(K64="","Sem vencimento",IF(K64&lt;TODAY(),"Vencimento passado",IF(K64-TODAY()&lt;=CONFIG!$B$4,"Vence em breve","Em dia")))))</f>
        <v/>
      </c>
      <c r="R64" s="9"/>
    </row>
    <row r="65" spans="1:18">
      <c r="A65" s="7"/>
      <c r="B65" s="9"/>
      <c r="C65" s="9"/>
      <c r="D65" s="9"/>
      <c r="E65" s="20"/>
      <c r="F65" s="20"/>
      <c r="G65" s="20"/>
      <c r="H65" s="10"/>
      <c r="I65" s="7"/>
      <c r="J65" s="10"/>
      <c r="K65" s="11"/>
      <c r="L65" s="7"/>
      <c r="M65" s="12"/>
      <c r="N65" s="13" t="str">
        <f t="shared" si="3"/>
        <v/>
      </c>
      <c r="O65" s="14" t="str">
        <f t="shared" ca="1" si="4"/>
        <v/>
      </c>
      <c r="P65" s="15" t="str">
        <f t="shared" si="5"/>
        <v/>
      </c>
      <c r="Q65" s="16" t="str">
        <f ca="1">IF(B65="","",IF(F65&lt;=0,"Quitada",IF(K65="","Sem vencimento",IF(K65&lt;TODAY(),"Vencimento passado",IF(K65-TODAY()&lt;=CONFIG!$B$4,"Vence em breve","Em dia")))))</f>
        <v/>
      </c>
      <c r="R65" s="9"/>
    </row>
    <row r="66" spans="1:18">
      <c r="A66" s="7"/>
      <c r="B66" s="9"/>
      <c r="C66" s="9"/>
      <c r="D66" s="9"/>
      <c r="E66" s="20"/>
      <c r="F66" s="20"/>
      <c r="G66" s="20"/>
      <c r="H66" s="10"/>
      <c r="I66" s="7"/>
      <c r="J66" s="10"/>
      <c r="K66" s="11"/>
      <c r="L66" s="7"/>
      <c r="M66" s="12"/>
      <c r="N66" s="13" t="str">
        <f t="shared" si="3"/>
        <v/>
      </c>
      <c r="O66" s="14" t="str">
        <f t="shared" ca="1" si="4"/>
        <v/>
      </c>
      <c r="P66" s="15" t="str">
        <f t="shared" si="5"/>
        <v/>
      </c>
      <c r="Q66" s="16" t="str">
        <f ca="1">IF(B66="","",IF(F66&lt;=0,"Quitada",IF(K66="","Sem vencimento",IF(K66&lt;TODAY(),"Vencimento passado",IF(K66-TODAY()&lt;=CONFIG!$B$4,"Vence em breve","Em dia")))))</f>
        <v/>
      </c>
      <c r="R66" s="9"/>
    </row>
    <row r="67" spans="1:18">
      <c r="A67" s="7"/>
      <c r="B67" s="9"/>
      <c r="C67" s="9"/>
      <c r="D67" s="9"/>
      <c r="E67" s="20"/>
      <c r="F67" s="20"/>
      <c r="G67" s="20"/>
      <c r="H67" s="10"/>
      <c r="I67" s="7"/>
      <c r="J67" s="10"/>
      <c r="K67" s="11"/>
      <c r="L67" s="7"/>
      <c r="M67" s="12"/>
      <c r="N67" s="13" t="str">
        <f t="shared" si="3"/>
        <v/>
      </c>
      <c r="O67" s="14" t="str">
        <f t="shared" ca="1" si="4"/>
        <v/>
      </c>
      <c r="P67" s="15" t="str">
        <f t="shared" si="5"/>
        <v/>
      </c>
      <c r="Q67" s="16" t="str">
        <f ca="1">IF(B67="","",IF(F67&lt;=0,"Quitada",IF(K67="","Sem vencimento",IF(K67&lt;TODAY(),"Vencimento passado",IF(K67-TODAY()&lt;=CONFIG!$B$4,"Vence em breve","Em dia")))))</f>
        <v/>
      </c>
      <c r="R67" s="9"/>
    </row>
    <row r="68" spans="1:18">
      <c r="A68" s="7"/>
      <c r="B68" s="9"/>
      <c r="C68" s="9"/>
      <c r="D68" s="9"/>
      <c r="E68" s="20"/>
      <c r="F68" s="20"/>
      <c r="G68" s="20"/>
      <c r="H68" s="10"/>
      <c r="I68" s="7"/>
      <c r="J68" s="10"/>
      <c r="K68" s="11"/>
      <c r="L68" s="7"/>
      <c r="M68" s="12"/>
      <c r="N68" s="13" t="str">
        <f t="shared" si="3"/>
        <v/>
      </c>
      <c r="O68" s="14" t="str">
        <f t="shared" ca="1" si="4"/>
        <v/>
      </c>
      <c r="P68" s="15" t="str">
        <f t="shared" si="5"/>
        <v/>
      </c>
      <c r="Q68" s="16" t="str">
        <f ca="1">IF(B68="","",IF(F68&lt;=0,"Quitada",IF(K68="","Sem vencimento",IF(K68&lt;TODAY(),"Vencimento passado",IF(K68-TODAY()&lt;=CONFIG!$B$4,"Vence em breve","Em dia")))))</f>
        <v/>
      </c>
      <c r="R68" s="9"/>
    </row>
    <row r="69" spans="1:18">
      <c r="A69" s="7"/>
      <c r="B69" s="9"/>
      <c r="C69" s="9"/>
      <c r="D69" s="9"/>
      <c r="E69" s="20"/>
      <c r="F69" s="20"/>
      <c r="G69" s="20"/>
      <c r="H69" s="10"/>
      <c r="I69" s="7"/>
      <c r="J69" s="10"/>
      <c r="K69" s="11"/>
      <c r="L69" s="7"/>
      <c r="M69" s="12"/>
      <c r="N69" s="13" t="str">
        <f t="shared" si="3"/>
        <v/>
      </c>
      <c r="O69" s="14" t="str">
        <f t="shared" ca="1" si="4"/>
        <v/>
      </c>
      <c r="P69" s="15" t="str">
        <f t="shared" si="5"/>
        <v/>
      </c>
      <c r="Q69" s="16" t="str">
        <f ca="1">IF(B69="","",IF(F69&lt;=0,"Quitada",IF(K69="","Sem vencimento",IF(K69&lt;TODAY(),"Vencimento passado",IF(K69-TODAY()&lt;=CONFIG!$B$4,"Vence em breve","Em dia")))))</f>
        <v/>
      </c>
      <c r="R69" s="9"/>
    </row>
    <row r="70" spans="1:18">
      <c r="A70" s="7"/>
      <c r="B70" s="9"/>
      <c r="C70" s="9"/>
      <c r="D70" s="9"/>
      <c r="E70" s="20"/>
      <c r="F70" s="20"/>
      <c r="G70" s="20"/>
      <c r="H70" s="10"/>
      <c r="I70" s="7"/>
      <c r="J70" s="10"/>
      <c r="K70" s="11"/>
      <c r="L70" s="7"/>
      <c r="M70" s="12"/>
      <c r="N70" s="13" t="str">
        <f t="shared" si="3"/>
        <v/>
      </c>
      <c r="O70" s="14" t="str">
        <f t="shared" ca="1" si="4"/>
        <v/>
      </c>
      <c r="P70" s="15" t="str">
        <f t="shared" si="5"/>
        <v/>
      </c>
      <c r="Q70" s="16" t="str">
        <f ca="1">IF(B70="","",IF(F70&lt;=0,"Quitada",IF(K70="","Sem vencimento",IF(K70&lt;TODAY(),"Vencimento passado",IF(K70-TODAY()&lt;=CONFIG!$B$4,"Vence em breve","Em dia")))))</f>
        <v/>
      </c>
      <c r="R70" s="9"/>
    </row>
    <row r="71" spans="1:18">
      <c r="A71" s="7"/>
      <c r="B71" s="9"/>
      <c r="C71" s="9"/>
      <c r="D71" s="9"/>
      <c r="E71" s="20"/>
      <c r="F71" s="20"/>
      <c r="G71" s="20"/>
      <c r="H71" s="10"/>
      <c r="I71" s="7"/>
      <c r="J71" s="10"/>
      <c r="K71" s="11"/>
      <c r="L71" s="7"/>
      <c r="M71" s="12"/>
      <c r="N71" s="13" t="str">
        <f t="shared" ref="N71:N102" si="6">IF(OR(B71="",F71="",F71&lt;=0,K71="",M71="",M71&lt;=0),"",IF(L71="Mensal",EDATE(K71,M71-1),IF(L71="Quinzenal",K71+14*(M71-1),IF(L71="Semanal",K71+7*(M71-1),IF(L71="Bimestral",EDATE(K71,2*(M71-1)),IF(L71="Trimestral",EDATE(K71,3*(M71-1)),""))))))</f>
        <v/>
      </c>
      <c r="O71" s="14" t="str">
        <f t="shared" ref="O71:O102" ca="1" si="7">IF(OR(B71="",F71="",F71&lt;=0,K71=""),"",K71-TODAY())</f>
        <v/>
      </c>
      <c r="P71" s="15" t="str">
        <f t="shared" ref="P71:P102" si="8">IF(OR(B71="",E71="",E71=0,F71=""),"",1-F71/E71)</f>
        <v/>
      </c>
      <c r="Q71" s="16" t="str">
        <f ca="1">IF(B71="","",IF(F71&lt;=0,"Quitada",IF(K71="","Sem vencimento",IF(K71&lt;TODAY(),"Vencimento passado",IF(K71-TODAY()&lt;=CONFIG!$B$4,"Vence em breve","Em dia")))))</f>
        <v/>
      </c>
      <c r="R71" s="9"/>
    </row>
    <row r="72" spans="1:18">
      <c r="A72" s="7"/>
      <c r="B72" s="9"/>
      <c r="C72" s="9"/>
      <c r="D72" s="9"/>
      <c r="E72" s="20"/>
      <c r="F72" s="20"/>
      <c r="G72" s="20"/>
      <c r="H72" s="10"/>
      <c r="I72" s="7"/>
      <c r="J72" s="10"/>
      <c r="K72" s="11"/>
      <c r="L72" s="7"/>
      <c r="M72" s="12"/>
      <c r="N72" s="13" t="str">
        <f t="shared" si="6"/>
        <v/>
      </c>
      <c r="O72" s="14" t="str">
        <f t="shared" ca="1" si="7"/>
        <v/>
      </c>
      <c r="P72" s="15" t="str">
        <f t="shared" si="8"/>
        <v/>
      </c>
      <c r="Q72" s="16" t="str">
        <f ca="1">IF(B72="","",IF(F72&lt;=0,"Quitada",IF(K72="","Sem vencimento",IF(K72&lt;TODAY(),"Vencimento passado",IF(K72-TODAY()&lt;=CONFIG!$B$4,"Vence em breve","Em dia")))))</f>
        <v/>
      </c>
      <c r="R72" s="9"/>
    </row>
    <row r="73" spans="1:18">
      <c r="A73" s="7"/>
      <c r="B73" s="9"/>
      <c r="C73" s="9"/>
      <c r="D73" s="9"/>
      <c r="E73" s="20"/>
      <c r="F73" s="20"/>
      <c r="G73" s="20"/>
      <c r="H73" s="10"/>
      <c r="I73" s="7"/>
      <c r="J73" s="10"/>
      <c r="K73" s="11"/>
      <c r="L73" s="7"/>
      <c r="M73" s="12"/>
      <c r="N73" s="13" t="str">
        <f t="shared" si="6"/>
        <v/>
      </c>
      <c r="O73" s="14" t="str">
        <f t="shared" ca="1" si="7"/>
        <v/>
      </c>
      <c r="P73" s="15" t="str">
        <f t="shared" si="8"/>
        <v/>
      </c>
      <c r="Q73" s="16" t="str">
        <f ca="1">IF(B73="","",IF(F73&lt;=0,"Quitada",IF(K73="","Sem vencimento",IF(K73&lt;TODAY(),"Vencimento passado",IF(K73-TODAY()&lt;=CONFIG!$B$4,"Vence em breve","Em dia")))))</f>
        <v/>
      </c>
      <c r="R73" s="9"/>
    </row>
    <row r="74" spans="1:18">
      <c r="A74" s="7"/>
      <c r="B74" s="9"/>
      <c r="C74" s="9"/>
      <c r="D74" s="9"/>
      <c r="E74" s="20"/>
      <c r="F74" s="20"/>
      <c r="G74" s="20"/>
      <c r="H74" s="10"/>
      <c r="I74" s="7"/>
      <c r="J74" s="10"/>
      <c r="K74" s="11"/>
      <c r="L74" s="7"/>
      <c r="M74" s="12"/>
      <c r="N74" s="13" t="str">
        <f t="shared" si="6"/>
        <v/>
      </c>
      <c r="O74" s="14" t="str">
        <f t="shared" ca="1" si="7"/>
        <v/>
      </c>
      <c r="P74" s="15" t="str">
        <f t="shared" si="8"/>
        <v/>
      </c>
      <c r="Q74" s="16" t="str">
        <f ca="1">IF(B74="","",IF(F74&lt;=0,"Quitada",IF(K74="","Sem vencimento",IF(K74&lt;TODAY(),"Vencimento passado",IF(K74-TODAY()&lt;=CONFIG!$B$4,"Vence em breve","Em dia")))))</f>
        <v/>
      </c>
      <c r="R74" s="9"/>
    </row>
    <row r="75" spans="1:18">
      <c r="A75" s="7"/>
      <c r="B75" s="9"/>
      <c r="C75" s="9"/>
      <c r="D75" s="9"/>
      <c r="E75" s="20"/>
      <c r="F75" s="20"/>
      <c r="G75" s="20"/>
      <c r="H75" s="10"/>
      <c r="I75" s="7"/>
      <c r="J75" s="10"/>
      <c r="K75" s="11"/>
      <c r="L75" s="7"/>
      <c r="M75" s="12"/>
      <c r="N75" s="13" t="str">
        <f t="shared" si="6"/>
        <v/>
      </c>
      <c r="O75" s="14" t="str">
        <f t="shared" ca="1" si="7"/>
        <v/>
      </c>
      <c r="P75" s="15" t="str">
        <f t="shared" si="8"/>
        <v/>
      </c>
      <c r="Q75" s="16" t="str">
        <f ca="1">IF(B75="","",IF(F75&lt;=0,"Quitada",IF(K75="","Sem vencimento",IF(K75&lt;TODAY(),"Vencimento passado",IF(K75-TODAY()&lt;=CONFIG!$B$4,"Vence em breve","Em dia")))))</f>
        <v/>
      </c>
      <c r="R75" s="9"/>
    </row>
    <row r="76" spans="1:18">
      <c r="A76" s="7"/>
      <c r="B76" s="9"/>
      <c r="C76" s="9"/>
      <c r="D76" s="9"/>
      <c r="E76" s="20"/>
      <c r="F76" s="20"/>
      <c r="G76" s="20"/>
      <c r="H76" s="10"/>
      <c r="I76" s="7"/>
      <c r="J76" s="10"/>
      <c r="K76" s="11"/>
      <c r="L76" s="7"/>
      <c r="M76" s="12"/>
      <c r="N76" s="13" t="str">
        <f t="shared" si="6"/>
        <v/>
      </c>
      <c r="O76" s="14" t="str">
        <f t="shared" ca="1" si="7"/>
        <v/>
      </c>
      <c r="P76" s="15" t="str">
        <f t="shared" si="8"/>
        <v/>
      </c>
      <c r="Q76" s="16" t="str">
        <f ca="1">IF(B76="","",IF(F76&lt;=0,"Quitada",IF(K76="","Sem vencimento",IF(K76&lt;TODAY(),"Vencimento passado",IF(K76-TODAY()&lt;=CONFIG!$B$4,"Vence em breve","Em dia")))))</f>
        <v/>
      </c>
      <c r="R76" s="9"/>
    </row>
    <row r="77" spans="1:18">
      <c r="A77" s="7"/>
      <c r="B77" s="9"/>
      <c r="C77" s="9"/>
      <c r="D77" s="9"/>
      <c r="E77" s="20"/>
      <c r="F77" s="20"/>
      <c r="G77" s="20"/>
      <c r="H77" s="10"/>
      <c r="I77" s="7"/>
      <c r="J77" s="10"/>
      <c r="K77" s="11"/>
      <c r="L77" s="7"/>
      <c r="M77" s="12"/>
      <c r="N77" s="13" t="str">
        <f t="shared" si="6"/>
        <v/>
      </c>
      <c r="O77" s="14" t="str">
        <f t="shared" ca="1" si="7"/>
        <v/>
      </c>
      <c r="P77" s="15" t="str">
        <f t="shared" si="8"/>
        <v/>
      </c>
      <c r="Q77" s="16" t="str">
        <f ca="1">IF(B77="","",IF(F77&lt;=0,"Quitada",IF(K77="","Sem vencimento",IF(K77&lt;TODAY(),"Vencimento passado",IF(K77-TODAY()&lt;=CONFIG!$B$4,"Vence em breve","Em dia")))))</f>
        <v/>
      </c>
      <c r="R77" s="9"/>
    </row>
    <row r="78" spans="1:18">
      <c r="A78" s="7"/>
      <c r="B78" s="9"/>
      <c r="C78" s="9"/>
      <c r="D78" s="9"/>
      <c r="E78" s="20"/>
      <c r="F78" s="20"/>
      <c r="G78" s="20"/>
      <c r="H78" s="10"/>
      <c r="I78" s="7"/>
      <c r="J78" s="10"/>
      <c r="K78" s="11"/>
      <c r="L78" s="7"/>
      <c r="M78" s="12"/>
      <c r="N78" s="13" t="str">
        <f t="shared" si="6"/>
        <v/>
      </c>
      <c r="O78" s="14" t="str">
        <f t="shared" ca="1" si="7"/>
        <v/>
      </c>
      <c r="P78" s="15" t="str">
        <f t="shared" si="8"/>
        <v/>
      </c>
      <c r="Q78" s="16" t="str">
        <f ca="1">IF(B78="","",IF(F78&lt;=0,"Quitada",IF(K78="","Sem vencimento",IF(K78&lt;TODAY(),"Vencimento passado",IF(K78-TODAY()&lt;=CONFIG!$B$4,"Vence em breve","Em dia")))))</f>
        <v/>
      </c>
      <c r="R78" s="9"/>
    </row>
    <row r="79" spans="1:18">
      <c r="A79" s="7"/>
      <c r="B79" s="9"/>
      <c r="C79" s="9"/>
      <c r="D79" s="9"/>
      <c r="E79" s="20"/>
      <c r="F79" s="20"/>
      <c r="G79" s="20"/>
      <c r="H79" s="10"/>
      <c r="I79" s="7"/>
      <c r="J79" s="10"/>
      <c r="K79" s="11"/>
      <c r="L79" s="7"/>
      <c r="M79" s="12"/>
      <c r="N79" s="13" t="str">
        <f t="shared" si="6"/>
        <v/>
      </c>
      <c r="O79" s="14" t="str">
        <f t="shared" ca="1" si="7"/>
        <v/>
      </c>
      <c r="P79" s="15" t="str">
        <f t="shared" si="8"/>
        <v/>
      </c>
      <c r="Q79" s="16" t="str">
        <f ca="1">IF(B79="","",IF(F79&lt;=0,"Quitada",IF(K79="","Sem vencimento",IF(K79&lt;TODAY(),"Vencimento passado",IF(K79-TODAY()&lt;=CONFIG!$B$4,"Vence em breve","Em dia")))))</f>
        <v/>
      </c>
      <c r="R79" s="9"/>
    </row>
    <row r="80" spans="1:18">
      <c r="A80" s="7"/>
      <c r="B80" s="9"/>
      <c r="C80" s="9"/>
      <c r="D80" s="9"/>
      <c r="E80" s="20"/>
      <c r="F80" s="20"/>
      <c r="G80" s="20"/>
      <c r="H80" s="10"/>
      <c r="I80" s="7"/>
      <c r="J80" s="10"/>
      <c r="K80" s="11"/>
      <c r="L80" s="7"/>
      <c r="M80" s="12"/>
      <c r="N80" s="13" t="str">
        <f t="shared" si="6"/>
        <v/>
      </c>
      <c r="O80" s="14" t="str">
        <f t="shared" ca="1" si="7"/>
        <v/>
      </c>
      <c r="P80" s="15" t="str">
        <f t="shared" si="8"/>
        <v/>
      </c>
      <c r="Q80" s="16" t="str">
        <f ca="1">IF(B80="","",IF(F80&lt;=0,"Quitada",IF(K80="","Sem vencimento",IF(K80&lt;TODAY(),"Vencimento passado",IF(K80-TODAY()&lt;=CONFIG!$B$4,"Vence em breve","Em dia")))))</f>
        <v/>
      </c>
      <c r="R80" s="9"/>
    </row>
    <row r="81" spans="1:18">
      <c r="A81" s="7"/>
      <c r="B81" s="9"/>
      <c r="C81" s="9"/>
      <c r="D81" s="9"/>
      <c r="E81" s="20"/>
      <c r="F81" s="20"/>
      <c r="G81" s="20"/>
      <c r="H81" s="10"/>
      <c r="I81" s="7"/>
      <c r="J81" s="10"/>
      <c r="K81" s="11"/>
      <c r="L81" s="7"/>
      <c r="M81" s="12"/>
      <c r="N81" s="13" t="str">
        <f t="shared" si="6"/>
        <v/>
      </c>
      <c r="O81" s="14" t="str">
        <f t="shared" ca="1" si="7"/>
        <v/>
      </c>
      <c r="P81" s="15" t="str">
        <f t="shared" si="8"/>
        <v/>
      </c>
      <c r="Q81" s="16" t="str">
        <f ca="1">IF(B81="","",IF(F81&lt;=0,"Quitada",IF(K81="","Sem vencimento",IF(K81&lt;TODAY(),"Vencimento passado",IF(K81-TODAY()&lt;=CONFIG!$B$4,"Vence em breve","Em dia")))))</f>
        <v/>
      </c>
      <c r="R81" s="9"/>
    </row>
    <row r="82" spans="1:18">
      <c r="A82" s="7"/>
      <c r="B82" s="9"/>
      <c r="C82" s="9"/>
      <c r="D82" s="9"/>
      <c r="E82" s="20"/>
      <c r="F82" s="20"/>
      <c r="G82" s="20"/>
      <c r="H82" s="10"/>
      <c r="I82" s="7"/>
      <c r="J82" s="10"/>
      <c r="K82" s="11"/>
      <c r="L82" s="7"/>
      <c r="M82" s="12"/>
      <c r="N82" s="13" t="str">
        <f t="shared" si="6"/>
        <v/>
      </c>
      <c r="O82" s="14" t="str">
        <f t="shared" ca="1" si="7"/>
        <v/>
      </c>
      <c r="P82" s="15" t="str">
        <f t="shared" si="8"/>
        <v/>
      </c>
      <c r="Q82" s="16" t="str">
        <f ca="1">IF(B82="","",IF(F82&lt;=0,"Quitada",IF(K82="","Sem vencimento",IF(K82&lt;TODAY(),"Vencimento passado",IF(K82-TODAY()&lt;=CONFIG!$B$4,"Vence em breve","Em dia")))))</f>
        <v/>
      </c>
      <c r="R82" s="9"/>
    </row>
    <row r="83" spans="1:18">
      <c r="A83" s="7"/>
      <c r="B83" s="9"/>
      <c r="C83" s="9"/>
      <c r="D83" s="9"/>
      <c r="E83" s="20"/>
      <c r="F83" s="20"/>
      <c r="G83" s="20"/>
      <c r="H83" s="10"/>
      <c r="I83" s="7"/>
      <c r="J83" s="10"/>
      <c r="K83" s="11"/>
      <c r="L83" s="7"/>
      <c r="M83" s="12"/>
      <c r="N83" s="13" t="str">
        <f t="shared" si="6"/>
        <v/>
      </c>
      <c r="O83" s="14" t="str">
        <f t="shared" ca="1" si="7"/>
        <v/>
      </c>
      <c r="P83" s="15" t="str">
        <f t="shared" si="8"/>
        <v/>
      </c>
      <c r="Q83" s="16" t="str">
        <f ca="1">IF(B83="","",IF(F83&lt;=0,"Quitada",IF(K83="","Sem vencimento",IF(K83&lt;TODAY(),"Vencimento passado",IF(K83-TODAY()&lt;=CONFIG!$B$4,"Vence em breve","Em dia")))))</f>
        <v/>
      </c>
      <c r="R83" s="9"/>
    </row>
    <row r="84" spans="1:18">
      <c r="A84" s="7"/>
      <c r="B84" s="9"/>
      <c r="C84" s="9"/>
      <c r="D84" s="9"/>
      <c r="E84" s="20"/>
      <c r="F84" s="20"/>
      <c r="G84" s="20"/>
      <c r="H84" s="10"/>
      <c r="I84" s="7"/>
      <c r="J84" s="10"/>
      <c r="K84" s="11"/>
      <c r="L84" s="7"/>
      <c r="M84" s="12"/>
      <c r="N84" s="13" t="str">
        <f t="shared" si="6"/>
        <v/>
      </c>
      <c r="O84" s="14" t="str">
        <f t="shared" ca="1" si="7"/>
        <v/>
      </c>
      <c r="P84" s="15" t="str">
        <f t="shared" si="8"/>
        <v/>
      </c>
      <c r="Q84" s="16" t="str">
        <f ca="1">IF(B84="","",IF(F84&lt;=0,"Quitada",IF(K84="","Sem vencimento",IF(K84&lt;TODAY(),"Vencimento passado",IF(K84-TODAY()&lt;=CONFIG!$B$4,"Vence em breve","Em dia")))))</f>
        <v/>
      </c>
      <c r="R84" s="9"/>
    </row>
    <row r="85" spans="1:18">
      <c r="A85" s="7"/>
      <c r="B85" s="9"/>
      <c r="C85" s="9"/>
      <c r="D85" s="9"/>
      <c r="E85" s="20"/>
      <c r="F85" s="20"/>
      <c r="G85" s="20"/>
      <c r="H85" s="10"/>
      <c r="I85" s="7"/>
      <c r="J85" s="10"/>
      <c r="K85" s="11"/>
      <c r="L85" s="7"/>
      <c r="M85" s="12"/>
      <c r="N85" s="13" t="str">
        <f t="shared" si="6"/>
        <v/>
      </c>
      <c r="O85" s="14" t="str">
        <f t="shared" ca="1" si="7"/>
        <v/>
      </c>
      <c r="P85" s="15" t="str">
        <f t="shared" si="8"/>
        <v/>
      </c>
      <c r="Q85" s="16" t="str">
        <f ca="1">IF(B85="","",IF(F85&lt;=0,"Quitada",IF(K85="","Sem vencimento",IF(K85&lt;TODAY(),"Vencimento passado",IF(K85-TODAY()&lt;=CONFIG!$B$4,"Vence em breve","Em dia")))))</f>
        <v/>
      </c>
      <c r="R85" s="9"/>
    </row>
    <row r="86" spans="1:18">
      <c r="A86" s="7"/>
      <c r="B86" s="9"/>
      <c r="C86" s="9"/>
      <c r="D86" s="9"/>
      <c r="E86" s="20"/>
      <c r="F86" s="20"/>
      <c r="G86" s="20"/>
      <c r="H86" s="10"/>
      <c r="I86" s="7"/>
      <c r="J86" s="10"/>
      <c r="K86" s="11"/>
      <c r="L86" s="7"/>
      <c r="M86" s="12"/>
      <c r="N86" s="13" t="str">
        <f t="shared" si="6"/>
        <v/>
      </c>
      <c r="O86" s="14" t="str">
        <f t="shared" ca="1" si="7"/>
        <v/>
      </c>
      <c r="P86" s="15" t="str">
        <f t="shared" si="8"/>
        <v/>
      </c>
      <c r="Q86" s="16" t="str">
        <f ca="1">IF(B86="","",IF(F86&lt;=0,"Quitada",IF(K86="","Sem vencimento",IF(K86&lt;TODAY(),"Vencimento passado",IF(K86-TODAY()&lt;=CONFIG!$B$4,"Vence em breve","Em dia")))))</f>
        <v/>
      </c>
      <c r="R86" s="9"/>
    </row>
    <row r="87" spans="1:18">
      <c r="A87" s="7"/>
      <c r="B87" s="9"/>
      <c r="C87" s="9"/>
      <c r="D87" s="9"/>
      <c r="E87" s="20"/>
      <c r="F87" s="20"/>
      <c r="G87" s="20"/>
      <c r="H87" s="10"/>
      <c r="I87" s="7"/>
      <c r="J87" s="10"/>
      <c r="K87" s="11"/>
      <c r="L87" s="7"/>
      <c r="M87" s="12"/>
      <c r="N87" s="13" t="str">
        <f t="shared" si="6"/>
        <v/>
      </c>
      <c r="O87" s="14" t="str">
        <f t="shared" ca="1" si="7"/>
        <v/>
      </c>
      <c r="P87" s="15" t="str">
        <f t="shared" si="8"/>
        <v/>
      </c>
      <c r="Q87" s="16" t="str">
        <f ca="1">IF(B87="","",IF(F87&lt;=0,"Quitada",IF(K87="","Sem vencimento",IF(K87&lt;TODAY(),"Vencimento passado",IF(K87-TODAY()&lt;=CONFIG!$B$4,"Vence em breve","Em dia")))))</f>
        <v/>
      </c>
      <c r="R87" s="9"/>
    </row>
    <row r="88" spans="1:18">
      <c r="A88" s="7"/>
      <c r="B88" s="9"/>
      <c r="C88" s="9"/>
      <c r="D88" s="9"/>
      <c r="E88" s="20"/>
      <c r="F88" s="20"/>
      <c r="G88" s="20"/>
      <c r="H88" s="10"/>
      <c r="I88" s="7"/>
      <c r="J88" s="10"/>
      <c r="K88" s="11"/>
      <c r="L88" s="7"/>
      <c r="M88" s="12"/>
      <c r="N88" s="13" t="str">
        <f t="shared" si="6"/>
        <v/>
      </c>
      <c r="O88" s="14" t="str">
        <f t="shared" ca="1" si="7"/>
        <v/>
      </c>
      <c r="P88" s="15" t="str">
        <f t="shared" si="8"/>
        <v/>
      </c>
      <c r="Q88" s="16" t="str">
        <f ca="1">IF(B88="","",IF(F88&lt;=0,"Quitada",IF(K88="","Sem vencimento",IF(K88&lt;TODAY(),"Vencimento passado",IF(K88-TODAY()&lt;=CONFIG!$B$4,"Vence em breve","Em dia")))))</f>
        <v/>
      </c>
      <c r="R88" s="9"/>
    </row>
    <row r="89" spans="1:18">
      <c r="A89" s="7"/>
      <c r="B89" s="9"/>
      <c r="C89" s="9"/>
      <c r="D89" s="9"/>
      <c r="E89" s="20"/>
      <c r="F89" s="20"/>
      <c r="G89" s="20"/>
      <c r="H89" s="10"/>
      <c r="I89" s="7"/>
      <c r="J89" s="10"/>
      <c r="K89" s="11"/>
      <c r="L89" s="7"/>
      <c r="M89" s="12"/>
      <c r="N89" s="13" t="str">
        <f t="shared" si="6"/>
        <v/>
      </c>
      <c r="O89" s="14" t="str">
        <f t="shared" ca="1" si="7"/>
        <v/>
      </c>
      <c r="P89" s="15" t="str">
        <f t="shared" si="8"/>
        <v/>
      </c>
      <c r="Q89" s="16" t="str">
        <f ca="1">IF(B89="","",IF(F89&lt;=0,"Quitada",IF(K89="","Sem vencimento",IF(K89&lt;TODAY(),"Vencimento passado",IF(K89-TODAY()&lt;=CONFIG!$B$4,"Vence em breve","Em dia")))))</f>
        <v/>
      </c>
      <c r="R89" s="9"/>
    </row>
    <row r="90" spans="1:18">
      <c r="A90" s="7"/>
      <c r="B90" s="9"/>
      <c r="C90" s="9"/>
      <c r="D90" s="9"/>
      <c r="E90" s="20"/>
      <c r="F90" s="20"/>
      <c r="G90" s="20"/>
      <c r="H90" s="10"/>
      <c r="I90" s="7"/>
      <c r="J90" s="10"/>
      <c r="K90" s="11"/>
      <c r="L90" s="7"/>
      <c r="M90" s="12"/>
      <c r="N90" s="13" t="str">
        <f t="shared" si="6"/>
        <v/>
      </c>
      <c r="O90" s="14" t="str">
        <f t="shared" ca="1" si="7"/>
        <v/>
      </c>
      <c r="P90" s="15" t="str">
        <f t="shared" si="8"/>
        <v/>
      </c>
      <c r="Q90" s="16" t="str">
        <f ca="1">IF(B90="","",IF(F90&lt;=0,"Quitada",IF(K90="","Sem vencimento",IF(K90&lt;TODAY(),"Vencimento passado",IF(K90-TODAY()&lt;=CONFIG!$B$4,"Vence em breve","Em dia")))))</f>
        <v/>
      </c>
      <c r="R90" s="9"/>
    </row>
    <row r="91" spans="1:18">
      <c r="A91" s="7"/>
      <c r="B91" s="9"/>
      <c r="C91" s="9"/>
      <c r="D91" s="9"/>
      <c r="E91" s="20"/>
      <c r="F91" s="20"/>
      <c r="G91" s="20"/>
      <c r="H91" s="10"/>
      <c r="I91" s="7"/>
      <c r="J91" s="10"/>
      <c r="K91" s="11"/>
      <c r="L91" s="7"/>
      <c r="M91" s="12"/>
      <c r="N91" s="13" t="str">
        <f t="shared" si="6"/>
        <v/>
      </c>
      <c r="O91" s="14" t="str">
        <f t="shared" ca="1" si="7"/>
        <v/>
      </c>
      <c r="P91" s="15" t="str">
        <f t="shared" si="8"/>
        <v/>
      </c>
      <c r="Q91" s="16" t="str">
        <f ca="1">IF(B91="","",IF(F91&lt;=0,"Quitada",IF(K91="","Sem vencimento",IF(K91&lt;TODAY(),"Vencimento passado",IF(K91-TODAY()&lt;=CONFIG!$B$4,"Vence em breve","Em dia")))))</f>
        <v/>
      </c>
      <c r="R91" s="9"/>
    </row>
    <row r="92" spans="1:18">
      <c r="A92" s="7"/>
      <c r="B92" s="9"/>
      <c r="C92" s="9"/>
      <c r="D92" s="9"/>
      <c r="E92" s="20"/>
      <c r="F92" s="20"/>
      <c r="G92" s="20"/>
      <c r="H92" s="10"/>
      <c r="I92" s="7"/>
      <c r="J92" s="10"/>
      <c r="K92" s="11"/>
      <c r="L92" s="7"/>
      <c r="M92" s="12"/>
      <c r="N92" s="13" t="str">
        <f t="shared" si="6"/>
        <v/>
      </c>
      <c r="O92" s="14" t="str">
        <f t="shared" ca="1" si="7"/>
        <v/>
      </c>
      <c r="P92" s="15" t="str">
        <f t="shared" si="8"/>
        <v/>
      </c>
      <c r="Q92" s="16" t="str">
        <f ca="1">IF(B92="","",IF(F92&lt;=0,"Quitada",IF(K92="","Sem vencimento",IF(K92&lt;TODAY(),"Vencimento passado",IF(K92-TODAY()&lt;=CONFIG!$B$4,"Vence em breve","Em dia")))))</f>
        <v/>
      </c>
      <c r="R92" s="9"/>
    </row>
    <row r="93" spans="1:18">
      <c r="A93" s="7"/>
      <c r="B93" s="9"/>
      <c r="C93" s="9"/>
      <c r="D93" s="9"/>
      <c r="E93" s="20"/>
      <c r="F93" s="20"/>
      <c r="G93" s="20"/>
      <c r="H93" s="10"/>
      <c r="I93" s="7"/>
      <c r="J93" s="10"/>
      <c r="K93" s="11"/>
      <c r="L93" s="7"/>
      <c r="M93" s="12"/>
      <c r="N93" s="13" t="str">
        <f t="shared" si="6"/>
        <v/>
      </c>
      <c r="O93" s="14" t="str">
        <f t="shared" ca="1" si="7"/>
        <v/>
      </c>
      <c r="P93" s="15" t="str">
        <f t="shared" si="8"/>
        <v/>
      </c>
      <c r="Q93" s="16" t="str">
        <f ca="1">IF(B93="","",IF(F93&lt;=0,"Quitada",IF(K93="","Sem vencimento",IF(K93&lt;TODAY(),"Vencimento passado",IF(K93-TODAY()&lt;=CONFIG!$B$4,"Vence em breve","Em dia")))))</f>
        <v/>
      </c>
      <c r="R93" s="9"/>
    </row>
    <row r="94" spans="1:18">
      <c r="A94" s="7"/>
      <c r="B94" s="9"/>
      <c r="C94" s="9"/>
      <c r="D94" s="9"/>
      <c r="E94" s="20"/>
      <c r="F94" s="20"/>
      <c r="G94" s="20"/>
      <c r="H94" s="10"/>
      <c r="I94" s="7"/>
      <c r="J94" s="10"/>
      <c r="K94" s="11"/>
      <c r="L94" s="7"/>
      <c r="M94" s="12"/>
      <c r="N94" s="13" t="str">
        <f t="shared" si="6"/>
        <v/>
      </c>
      <c r="O94" s="14" t="str">
        <f t="shared" ca="1" si="7"/>
        <v/>
      </c>
      <c r="P94" s="15" t="str">
        <f t="shared" si="8"/>
        <v/>
      </c>
      <c r="Q94" s="16" t="str">
        <f ca="1">IF(B94="","",IF(F94&lt;=0,"Quitada",IF(K94="","Sem vencimento",IF(K94&lt;TODAY(),"Vencimento passado",IF(K94-TODAY()&lt;=CONFIG!$B$4,"Vence em breve","Em dia")))))</f>
        <v/>
      </c>
      <c r="R94" s="9"/>
    </row>
    <row r="95" spans="1:18">
      <c r="A95" s="7"/>
      <c r="B95" s="9"/>
      <c r="C95" s="9"/>
      <c r="D95" s="9"/>
      <c r="E95" s="20"/>
      <c r="F95" s="20"/>
      <c r="G95" s="20"/>
      <c r="H95" s="10"/>
      <c r="I95" s="7"/>
      <c r="J95" s="10"/>
      <c r="K95" s="11"/>
      <c r="L95" s="7"/>
      <c r="M95" s="12"/>
      <c r="N95" s="13" t="str">
        <f t="shared" si="6"/>
        <v/>
      </c>
      <c r="O95" s="14" t="str">
        <f t="shared" ca="1" si="7"/>
        <v/>
      </c>
      <c r="P95" s="15" t="str">
        <f t="shared" si="8"/>
        <v/>
      </c>
      <c r="Q95" s="16" t="str">
        <f ca="1">IF(B95="","",IF(F95&lt;=0,"Quitada",IF(K95="","Sem vencimento",IF(K95&lt;TODAY(),"Vencimento passado",IF(K95-TODAY()&lt;=CONFIG!$B$4,"Vence em breve","Em dia")))))</f>
        <v/>
      </c>
      <c r="R95" s="9"/>
    </row>
    <row r="96" spans="1:18">
      <c r="A96" s="7"/>
      <c r="B96" s="9"/>
      <c r="C96" s="9"/>
      <c r="D96" s="9"/>
      <c r="E96" s="20"/>
      <c r="F96" s="20"/>
      <c r="G96" s="20"/>
      <c r="H96" s="10"/>
      <c r="I96" s="7"/>
      <c r="J96" s="10"/>
      <c r="K96" s="11"/>
      <c r="L96" s="7"/>
      <c r="M96" s="12"/>
      <c r="N96" s="13" t="str">
        <f t="shared" si="6"/>
        <v/>
      </c>
      <c r="O96" s="14" t="str">
        <f t="shared" ca="1" si="7"/>
        <v/>
      </c>
      <c r="P96" s="15" t="str">
        <f t="shared" si="8"/>
        <v/>
      </c>
      <c r="Q96" s="16" t="str">
        <f ca="1">IF(B96="","",IF(F96&lt;=0,"Quitada",IF(K96="","Sem vencimento",IF(K96&lt;TODAY(),"Vencimento passado",IF(K96-TODAY()&lt;=CONFIG!$B$4,"Vence em breve","Em dia")))))</f>
        <v/>
      </c>
      <c r="R96" s="9"/>
    </row>
    <row r="97" spans="1:18">
      <c r="A97" s="7"/>
      <c r="B97" s="9"/>
      <c r="C97" s="9"/>
      <c r="D97" s="9"/>
      <c r="E97" s="20"/>
      <c r="F97" s="20"/>
      <c r="G97" s="20"/>
      <c r="H97" s="10"/>
      <c r="I97" s="7"/>
      <c r="J97" s="10"/>
      <c r="K97" s="11"/>
      <c r="L97" s="7"/>
      <c r="M97" s="12"/>
      <c r="N97" s="13" t="str">
        <f t="shared" si="6"/>
        <v/>
      </c>
      <c r="O97" s="14" t="str">
        <f t="shared" ca="1" si="7"/>
        <v/>
      </c>
      <c r="P97" s="15" t="str">
        <f t="shared" si="8"/>
        <v/>
      </c>
      <c r="Q97" s="16" t="str">
        <f ca="1">IF(B97="","",IF(F97&lt;=0,"Quitada",IF(K97="","Sem vencimento",IF(K97&lt;TODAY(),"Vencimento passado",IF(K97-TODAY()&lt;=CONFIG!$B$4,"Vence em breve","Em dia")))))</f>
        <v/>
      </c>
      <c r="R97" s="9"/>
    </row>
    <row r="98" spans="1:18">
      <c r="A98" s="7"/>
      <c r="B98" s="9"/>
      <c r="C98" s="9"/>
      <c r="D98" s="9"/>
      <c r="E98" s="20"/>
      <c r="F98" s="20"/>
      <c r="G98" s="20"/>
      <c r="H98" s="10"/>
      <c r="I98" s="7"/>
      <c r="J98" s="10"/>
      <c r="K98" s="11"/>
      <c r="L98" s="7"/>
      <c r="M98" s="12"/>
      <c r="N98" s="13" t="str">
        <f t="shared" si="6"/>
        <v/>
      </c>
      <c r="O98" s="14" t="str">
        <f t="shared" ca="1" si="7"/>
        <v/>
      </c>
      <c r="P98" s="15" t="str">
        <f t="shared" si="8"/>
        <v/>
      </c>
      <c r="Q98" s="16" t="str">
        <f ca="1">IF(B98="","",IF(F98&lt;=0,"Quitada",IF(K98="","Sem vencimento",IF(K98&lt;TODAY(),"Vencimento passado",IF(K98-TODAY()&lt;=CONFIG!$B$4,"Vence em breve","Em dia")))))</f>
        <v/>
      </c>
      <c r="R98" s="9"/>
    </row>
    <row r="99" spans="1:18">
      <c r="A99" s="7"/>
      <c r="B99" s="9"/>
      <c r="C99" s="9"/>
      <c r="D99" s="9"/>
      <c r="E99" s="20"/>
      <c r="F99" s="20"/>
      <c r="G99" s="20"/>
      <c r="H99" s="10"/>
      <c r="I99" s="7"/>
      <c r="J99" s="10"/>
      <c r="K99" s="11"/>
      <c r="L99" s="7"/>
      <c r="M99" s="12"/>
      <c r="N99" s="13" t="str">
        <f t="shared" si="6"/>
        <v/>
      </c>
      <c r="O99" s="14" t="str">
        <f t="shared" ca="1" si="7"/>
        <v/>
      </c>
      <c r="P99" s="15" t="str">
        <f t="shared" si="8"/>
        <v/>
      </c>
      <c r="Q99" s="16" t="str">
        <f ca="1">IF(B99="","",IF(F99&lt;=0,"Quitada",IF(K99="","Sem vencimento",IF(K99&lt;TODAY(),"Vencimento passado",IF(K99-TODAY()&lt;=CONFIG!$B$4,"Vence em breve","Em dia")))))</f>
        <v/>
      </c>
      <c r="R99" s="9"/>
    </row>
    <row r="100" spans="1:18">
      <c r="A100" s="7"/>
      <c r="B100" s="9"/>
      <c r="C100" s="9"/>
      <c r="D100" s="9"/>
      <c r="E100" s="20"/>
      <c r="F100" s="20"/>
      <c r="G100" s="20"/>
      <c r="H100" s="10"/>
      <c r="I100" s="7"/>
      <c r="J100" s="10"/>
      <c r="K100" s="11"/>
      <c r="L100" s="7"/>
      <c r="M100" s="12"/>
      <c r="N100" s="13" t="str">
        <f t="shared" si="6"/>
        <v/>
      </c>
      <c r="O100" s="14" t="str">
        <f t="shared" ca="1" si="7"/>
        <v/>
      </c>
      <c r="P100" s="15" t="str">
        <f t="shared" si="8"/>
        <v/>
      </c>
      <c r="Q100" s="16" t="str">
        <f ca="1">IF(B100="","",IF(F100&lt;=0,"Quitada",IF(K100="","Sem vencimento",IF(K100&lt;TODAY(),"Vencimento passado",IF(K100-TODAY()&lt;=CONFIG!$B$4,"Vence em breve","Em dia")))))</f>
        <v/>
      </c>
      <c r="R100" s="9"/>
    </row>
    <row r="101" spans="1:18">
      <c r="A101" s="7"/>
      <c r="B101" s="9"/>
      <c r="C101" s="9"/>
      <c r="D101" s="9"/>
      <c r="E101" s="20"/>
      <c r="F101" s="20"/>
      <c r="G101" s="20"/>
      <c r="H101" s="10"/>
      <c r="I101" s="7"/>
      <c r="J101" s="10"/>
      <c r="K101" s="11"/>
      <c r="L101" s="7"/>
      <c r="M101" s="12"/>
      <c r="N101" s="13" t="str">
        <f t="shared" si="6"/>
        <v/>
      </c>
      <c r="O101" s="14" t="str">
        <f t="shared" ca="1" si="7"/>
        <v/>
      </c>
      <c r="P101" s="15" t="str">
        <f t="shared" si="8"/>
        <v/>
      </c>
      <c r="Q101" s="16" t="str">
        <f ca="1">IF(B101="","",IF(F101&lt;=0,"Quitada",IF(K101="","Sem vencimento",IF(K101&lt;TODAY(),"Vencimento passado",IF(K101-TODAY()&lt;=CONFIG!$B$4,"Vence em breve","Em dia")))))</f>
        <v/>
      </c>
      <c r="R101" s="9"/>
    </row>
    <row r="102" spans="1:18">
      <c r="A102" s="7"/>
      <c r="B102" s="9"/>
      <c r="C102" s="9"/>
      <c r="D102" s="9"/>
      <c r="E102" s="20"/>
      <c r="F102" s="20"/>
      <c r="G102" s="20"/>
      <c r="H102" s="10"/>
      <c r="I102" s="7"/>
      <c r="J102" s="10"/>
      <c r="K102" s="11"/>
      <c r="L102" s="7"/>
      <c r="M102" s="12"/>
      <c r="N102" s="13" t="str">
        <f t="shared" si="6"/>
        <v/>
      </c>
      <c r="O102" s="14" t="str">
        <f t="shared" ca="1" si="7"/>
        <v/>
      </c>
      <c r="P102" s="15" t="str">
        <f t="shared" si="8"/>
        <v/>
      </c>
      <c r="Q102" s="16" t="str">
        <f ca="1">IF(B102="","",IF(F102&lt;=0,"Quitada",IF(K102="","Sem vencimento",IF(K102&lt;TODAY(),"Vencimento passado",IF(K102-TODAY()&lt;=CONFIG!$B$4,"Vence em breve","Em dia")))))</f>
        <v/>
      </c>
      <c r="R102" s="9"/>
    </row>
    <row r="103" spans="1:18">
      <c r="A103" s="7"/>
      <c r="B103" s="9"/>
      <c r="C103" s="9"/>
      <c r="D103" s="9"/>
      <c r="E103" s="20"/>
      <c r="F103" s="20"/>
      <c r="G103" s="20"/>
      <c r="H103" s="10"/>
      <c r="I103" s="7"/>
      <c r="J103" s="10"/>
      <c r="K103" s="11"/>
      <c r="L103" s="7"/>
      <c r="M103" s="12"/>
      <c r="N103" s="13" t="str">
        <f t="shared" ref="N103:N134" si="9">IF(OR(B103="",F103="",F103&lt;=0,K103="",M103="",M103&lt;=0),"",IF(L103="Mensal",EDATE(K103,M103-1),IF(L103="Quinzenal",K103+14*(M103-1),IF(L103="Semanal",K103+7*(M103-1),IF(L103="Bimestral",EDATE(K103,2*(M103-1)),IF(L103="Trimestral",EDATE(K103,3*(M103-1)),""))))))</f>
        <v/>
      </c>
      <c r="O103" s="14" t="str">
        <f t="shared" ref="O103:O134" ca="1" si="10">IF(OR(B103="",F103="",F103&lt;=0,K103=""),"",K103-TODAY())</f>
        <v/>
      </c>
      <c r="P103" s="15" t="str">
        <f t="shared" ref="P103:P134" si="11">IF(OR(B103="",E103="",E103=0,F103=""),"",1-F103/E103)</f>
        <v/>
      </c>
      <c r="Q103" s="16" t="str">
        <f ca="1">IF(B103="","",IF(F103&lt;=0,"Quitada",IF(K103="","Sem vencimento",IF(K103&lt;TODAY(),"Vencimento passado",IF(K103-TODAY()&lt;=CONFIG!$B$4,"Vence em breve","Em dia")))))</f>
        <v/>
      </c>
      <c r="R103" s="9"/>
    </row>
    <row r="104" spans="1:18">
      <c r="A104" s="7"/>
      <c r="B104" s="9"/>
      <c r="C104" s="9"/>
      <c r="D104" s="9"/>
      <c r="E104" s="20"/>
      <c r="F104" s="20"/>
      <c r="G104" s="20"/>
      <c r="H104" s="10"/>
      <c r="I104" s="7"/>
      <c r="J104" s="10"/>
      <c r="K104" s="11"/>
      <c r="L104" s="7"/>
      <c r="M104" s="12"/>
      <c r="N104" s="13" t="str">
        <f t="shared" si="9"/>
        <v/>
      </c>
      <c r="O104" s="14" t="str">
        <f t="shared" ca="1" si="10"/>
        <v/>
      </c>
      <c r="P104" s="15" t="str">
        <f t="shared" si="11"/>
        <v/>
      </c>
      <c r="Q104" s="16" t="str">
        <f ca="1">IF(B104="","",IF(F104&lt;=0,"Quitada",IF(K104="","Sem vencimento",IF(K104&lt;TODAY(),"Vencimento passado",IF(K104-TODAY()&lt;=CONFIG!$B$4,"Vence em breve","Em dia")))))</f>
        <v/>
      </c>
      <c r="R104" s="9"/>
    </row>
    <row r="105" spans="1:18">
      <c r="A105" s="7"/>
      <c r="B105" s="9"/>
      <c r="C105" s="9"/>
      <c r="D105" s="9"/>
      <c r="E105" s="20"/>
      <c r="F105" s="20"/>
      <c r="G105" s="20"/>
      <c r="H105" s="10"/>
      <c r="I105" s="7"/>
      <c r="J105" s="10"/>
      <c r="K105" s="11"/>
      <c r="L105" s="7"/>
      <c r="M105" s="12"/>
      <c r="N105" s="13" t="str">
        <f t="shared" si="9"/>
        <v/>
      </c>
      <c r="O105" s="14" t="str">
        <f t="shared" ca="1" si="10"/>
        <v/>
      </c>
      <c r="P105" s="15" t="str">
        <f t="shared" si="11"/>
        <v/>
      </c>
      <c r="Q105" s="16" t="str">
        <f ca="1">IF(B105="","",IF(F105&lt;=0,"Quitada",IF(K105="","Sem vencimento",IF(K105&lt;TODAY(),"Vencimento passado",IF(K105-TODAY()&lt;=CONFIG!$B$4,"Vence em breve","Em dia")))))</f>
        <v/>
      </c>
      <c r="R105" s="9"/>
    </row>
    <row r="106" spans="1:18">
      <c r="A106" s="7"/>
      <c r="B106" s="9"/>
      <c r="C106" s="9"/>
      <c r="D106" s="9"/>
      <c r="E106" s="20"/>
      <c r="F106" s="20"/>
      <c r="G106" s="20"/>
      <c r="H106" s="10"/>
      <c r="I106" s="7"/>
      <c r="J106" s="10"/>
      <c r="K106" s="11"/>
      <c r="L106" s="7"/>
      <c r="M106" s="12"/>
      <c r="N106" s="13" t="str">
        <f t="shared" si="9"/>
        <v/>
      </c>
      <c r="O106" s="14" t="str">
        <f t="shared" ca="1" si="10"/>
        <v/>
      </c>
      <c r="P106" s="15" t="str">
        <f t="shared" si="11"/>
        <v/>
      </c>
      <c r="Q106" s="16" t="str">
        <f ca="1">IF(B106="","",IF(F106&lt;=0,"Quitada",IF(K106="","Sem vencimento",IF(K106&lt;TODAY(),"Vencimento passado",IF(K106-TODAY()&lt;=CONFIG!$B$4,"Vence em breve","Em dia")))))</f>
        <v/>
      </c>
      <c r="R106" s="9"/>
    </row>
    <row r="107" spans="1:18">
      <c r="A107" s="7"/>
      <c r="B107" s="9"/>
      <c r="C107" s="9"/>
      <c r="D107" s="9"/>
      <c r="E107" s="20"/>
      <c r="F107" s="20"/>
      <c r="G107" s="20"/>
      <c r="H107" s="10"/>
      <c r="I107" s="7"/>
      <c r="J107" s="10"/>
      <c r="K107" s="11"/>
      <c r="L107" s="7"/>
      <c r="M107" s="12"/>
      <c r="N107" s="13" t="str">
        <f t="shared" si="9"/>
        <v/>
      </c>
      <c r="O107" s="14" t="str">
        <f t="shared" ca="1" si="10"/>
        <v/>
      </c>
      <c r="P107" s="15" t="str">
        <f t="shared" si="11"/>
        <v/>
      </c>
      <c r="Q107" s="16" t="str">
        <f ca="1">IF(B107="","",IF(F107&lt;=0,"Quitada",IF(K107="","Sem vencimento",IF(K107&lt;TODAY(),"Vencimento passado",IF(K107-TODAY()&lt;=CONFIG!$B$4,"Vence em breve","Em dia")))))</f>
        <v/>
      </c>
      <c r="R107" s="9"/>
    </row>
    <row r="108" spans="1:18">
      <c r="A108" s="7"/>
      <c r="B108" s="9"/>
      <c r="C108" s="9"/>
      <c r="D108" s="9"/>
      <c r="E108" s="20"/>
      <c r="F108" s="20"/>
      <c r="G108" s="20"/>
      <c r="H108" s="10"/>
      <c r="I108" s="7"/>
      <c r="J108" s="10"/>
      <c r="K108" s="11"/>
      <c r="L108" s="7"/>
      <c r="M108" s="12"/>
      <c r="N108" s="13" t="str">
        <f t="shared" si="9"/>
        <v/>
      </c>
      <c r="O108" s="14" t="str">
        <f t="shared" ca="1" si="10"/>
        <v/>
      </c>
      <c r="P108" s="15" t="str">
        <f t="shared" si="11"/>
        <v/>
      </c>
      <c r="Q108" s="16" t="str">
        <f ca="1">IF(B108="","",IF(F108&lt;=0,"Quitada",IF(K108="","Sem vencimento",IF(K108&lt;TODAY(),"Vencimento passado",IF(K108-TODAY()&lt;=CONFIG!$B$4,"Vence em breve","Em dia")))))</f>
        <v/>
      </c>
      <c r="R108" s="9"/>
    </row>
    <row r="109" spans="1:18">
      <c r="A109" s="7"/>
      <c r="B109" s="9"/>
      <c r="C109" s="9"/>
      <c r="D109" s="9"/>
      <c r="E109" s="20"/>
      <c r="F109" s="20"/>
      <c r="G109" s="20"/>
      <c r="H109" s="10"/>
      <c r="I109" s="7"/>
      <c r="J109" s="10"/>
      <c r="K109" s="11"/>
      <c r="L109" s="7"/>
      <c r="M109" s="12"/>
      <c r="N109" s="13" t="str">
        <f t="shared" si="9"/>
        <v/>
      </c>
      <c r="O109" s="14" t="str">
        <f t="shared" ca="1" si="10"/>
        <v/>
      </c>
      <c r="P109" s="15" t="str">
        <f t="shared" si="11"/>
        <v/>
      </c>
      <c r="Q109" s="16" t="str">
        <f ca="1">IF(B109="","",IF(F109&lt;=0,"Quitada",IF(K109="","Sem vencimento",IF(K109&lt;TODAY(),"Vencimento passado",IF(K109-TODAY()&lt;=CONFIG!$B$4,"Vence em breve","Em dia")))))</f>
        <v/>
      </c>
      <c r="R109" s="9"/>
    </row>
    <row r="110" spans="1:18">
      <c r="A110" s="7"/>
      <c r="B110" s="9"/>
      <c r="C110" s="9"/>
      <c r="D110" s="9"/>
      <c r="E110" s="20"/>
      <c r="F110" s="20"/>
      <c r="G110" s="20"/>
      <c r="H110" s="10"/>
      <c r="I110" s="7"/>
      <c r="J110" s="10"/>
      <c r="K110" s="11"/>
      <c r="L110" s="7"/>
      <c r="M110" s="12"/>
      <c r="N110" s="13" t="str">
        <f t="shared" si="9"/>
        <v/>
      </c>
      <c r="O110" s="14" t="str">
        <f t="shared" ca="1" si="10"/>
        <v/>
      </c>
      <c r="P110" s="15" t="str">
        <f t="shared" si="11"/>
        <v/>
      </c>
      <c r="Q110" s="16" t="str">
        <f ca="1">IF(B110="","",IF(F110&lt;=0,"Quitada",IF(K110="","Sem vencimento",IF(K110&lt;TODAY(),"Vencimento passado",IF(K110-TODAY()&lt;=CONFIG!$B$4,"Vence em breve","Em dia")))))</f>
        <v/>
      </c>
      <c r="R110" s="9"/>
    </row>
    <row r="111" spans="1:18">
      <c r="A111" s="7"/>
      <c r="B111" s="9"/>
      <c r="C111" s="9"/>
      <c r="D111" s="9"/>
      <c r="E111" s="20"/>
      <c r="F111" s="20"/>
      <c r="G111" s="20"/>
      <c r="H111" s="10"/>
      <c r="I111" s="7"/>
      <c r="J111" s="10"/>
      <c r="K111" s="11"/>
      <c r="L111" s="7"/>
      <c r="M111" s="12"/>
      <c r="N111" s="13" t="str">
        <f t="shared" si="9"/>
        <v/>
      </c>
      <c r="O111" s="14" t="str">
        <f t="shared" ca="1" si="10"/>
        <v/>
      </c>
      <c r="P111" s="15" t="str">
        <f t="shared" si="11"/>
        <v/>
      </c>
      <c r="Q111" s="16" t="str">
        <f ca="1">IF(B111="","",IF(F111&lt;=0,"Quitada",IF(K111="","Sem vencimento",IF(K111&lt;TODAY(),"Vencimento passado",IF(K111-TODAY()&lt;=CONFIG!$B$4,"Vence em breve","Em dia")))))</f>
        <v/>
      </c>
      <c r="R111" s="9"/>
    </row>
    <row r="112" spans="1:18">
      <c r="A112" s="7"/>
      <c r="B112" s="9"/>
      <c r="C112" s="9"/>
      <c r="D112" s="9"/>
      <c r="E112" s="20"/>
      <c r="F112" s="20"/>
      <c r="G112" s="20"/>
      <c r="H112" s="10"/>
      <c r="I112" s="7"/>
      <c r="J112" s="10"/>
      <c r="K112" s="11"/>
      <c r="L112" s="7"/>
      <c r="M112" s="12"/>
      <c r="N112" s="13" t="str">
        <f t="shared" si="9"/>
        <v/>
      </c>
      <c r="O112" s="14" t="str">
        <f t="shared" ca="1" si="10"/>
        <v/>
      </c>
      <c r="P112" s="15" t="str">
        <f t="shared" si="11"/>
        <v/>
      </c>
      <c r="Q112" s="16" t="str">
        <f ca="1">IF(B112="","",IF(F112&lt;=0,"Quitada",IF(K112="","Sem vencimento",IF(K112&lt;TODAY(),"Vencimento passado",IF(K112-TODAY()&lt;=CONFIG!$B$4,"Vence em breve","Em dia")))))</f>
        <v/>
      </c>
      <c r="R112" s="9"/>
    </row>
    <row r="113" spans="1:18">
      <c r="A113" s="7"/>
      <c r="B113" s="9"/>
      <c r="C113" s="9"/>
      <c r="D113" s="9"/>
      <c r="E113" s="20"/>
      <c r="F113" s="20"/>
      <c r="G113" s="20"/>
      <c r="H113" s="10"/>
      <c r="I113" s="7"/>
      <c r="J113" s="10"/>
      <c r="K113" s="11"/>
      <c r="L113" s="7"/>
      <c r="M113" s="12"/>
      <c r="N113" s="13" t="str">
        <f t="shared" si="9"/>
        <v/>
      </c>
      <c r="O113" s="14" t="str">
        <f t="shared" ca="1" si="10"/>
        <v/>
      </c>
      <c r="P113" s="15" t="str">
        <f t="shared" si="11"/>
        <v/>
      </c>
      <c r="Q113" s="16" t="str">
        <f ca="1">IF(B113="","",IF(F113&lt;=0,"Quitada",IF(K113="","Sem vencimento",IF(K113&lt;TODAY(),"Vencimento passado",IF(K113-TODAY()&lt;=CONFIG!$B$4,"Vence em breve","Em dia")))))</f>
        <v/>
      </c>
      <c r="R113" s="9"/>
    </row>
    <row r="114" spans="1:18">
      <c r="A114" s="7"/>
      <c r="B114" s="9"/>
      <c r="C114" s="9"/>
      <c r="D114" s="9"/>
      <c r="E114" s="20"/>
      <c r="F114" s="20"/>
      <c r="G114" s="20"/>
      <c r="H114" s="10"/>
      <c r="I114" s="7"/>
      <c r="J114" s="10"/>
      <c r="K114" s="11"/>
      <c r="L114" s="7"/>
      <c r="M114" s="12"/>
      <c r="N114" s="13" t="str">
        <f t="shared" si="9"/>
        <v/>
      </c>
      <c r="O114" s="14" t="str">
        <f t="shared" ca="1" si="10"/>
        <v/>
      </c>
      <c r="P114" s="15" t="str">
        <f t="shared" si="11"/>
        <v/>
      </c>
      <c r="Q114" s="16" t="str">
        <f ca="1">IF(B114="","",IF(F114&lt;=0,"Quitada",IF(K114="","Sem vencimento",IF(K114&lt;TODAY(),"Vencimento passado",IF(K114-TODAY()&lt;=CONFIG!$B$4,"Vence em breve","Em dia")))))</f>
        <v/>
      </c>
      <c r="R114" s="9"/>
    </row>
    <row r="115" spans="1:18">
      <c r="A115" s="7"/>
      <c r="B115" s="9"/>
      <c r="C115" s="9"/>
      <c r="D115" s="9"/>
      <c r="E115" s="20"/>
      <c r="F115" s="20"/>
      <c r="G115" s="20"/>
      <c r="H115" s="10"/>
      <c r="I115" s="7"/>
      <c r="J115" s="10"/>
      <c r="K115" s="11"/>
      <c r="L115" s="7"/>
      <c r="M115" s="12"/>
      <c r="N115" s="13" t="str">
        <f t="shared" si="9"/>
        <v/>
      </c>
      <c r="O115" s="14" t="str">
        <f t="shared" ca="1" si="10"/>
        <v/>
      </c>
      <c r="P115" s="15" t="str">
        <f t="shared" si="11"/>
        <v/>
      </c>
      <c r="Q115" s="16" t="str">
        <f ca="1">IF(B115="","",IF(F115&lt;=0,"Quitada",IF(K115="","Sem vencimento",IF(K115&lt;TODAY(),"Vencimento passado",IF(K115-TODAY()&lt;=CONFIG!$B$4,"Vence em breve","Em dia")))))</f>
        <v/>
      </c>
      <c r="R115" s="9"/>
    </row>
    <row r="116" spans="1:18">
      <c r="A116" s="7"/>
      <c r="B116" s="9"/>
      <c r="C116" s="9"/>
      <c r="D116" s="9"/>
      <c r="E116" s="20"/>
      <c r="F116" s="20"/>
      <c r="G116" s="20"/>
      <c r="H116" s="10"/>
      <c r="I116" s="7"/>
      <c r="J116" s="10"/>
      <c r="K116" s="11"/>
      <c r="L116" s="7"/>
      <c r="M116" s="12"/>
      <c r="N116" s="13" t="str">
        <f t="shared" si="9"/>
        <v/>
      </c>
      <c r="O116" s="14" t="str">
        <f t="shared" ca="1" si="10"/>
        <v/>
      </c>
      <c r="P116" s="15" t="str">
        <f t="shared" si="11"/>
        <v/>
      </c>
      <c r="Q116" s="16" t="str">
        <f ca="1">IF(B116="","",IF(F116&lt;=0,"Quitada",IF(K116="","Sem vencimento",IF(K116&lt;TODAY(),"Vencimento passado",IF(K116-TODAY()&lt;=CONFIG!$B$4,"Vence em breve","Em dia")))))</f>
        <v/>
      </c>
      <c r="R116" s="9"/>
    </row>
    <row r="117" spans="1:18">
      <c r="A117" s="7"/>
      <c r="B117" s="9"/>
      <c r="C117" s="9"/>
      <c r="D117" s="9"/>
      <c r="E117" s="20"/>
      <c r="F117" s="20"/>
      <c r="G117" s="20"/>
      <c r="H117" s="10"/>
      <c r="I117" s="7"/>
      <c r="J117" s="10"/>
      <c r="K117" s="11"/>
      <c r="L117" s="7"/>
      <c r="M117" s="12"/>
      <c r="N117" s="13" t="str">
        <f t="shared" si="9"/>
        <v/>
      </c>
      <c r="O117" s="14" t="str">
        <f t="shared" ca="1" si="10"/>
        <v/>
      </c>
      <c r="P117" s="15" t="str">
        <f t="shared" si="11"/>
        <v/>
      </c>
      <c r="Q117" s="16" t="str">
        <f ca="1">IF(B117="","",IF(F117&lt;=0,"Quitada",IF(K117="","Sem vencimento",IF(K117&lt;TODAY(),"Vencimento passado",IF(K117-TODAY()&lt;=CONFIG!$B$4,"Vence em breve","Em dia")))))</f>
        <v/>
      </c>
      <c r="R117" s="9"/>
    </row>
    <row r="118" spans="1:18">
      <c r="A118" s="7"/>
      <c r="B118" s="9"/>
      <c r="C118" s="9"/>
      <c r="D118" s="9"/>
      <c r="E118" s="20"/>
      <c r="F118" s="20"/>
      <c r="G118" s="20"/>
      <c r="H118" s="10"/>
      <c r="I118" s="7"/>
      <c r="J118" s="10"/>
      <c r="K118" s="11"/>
      <c r="L118" s="7"/>
      <c r="M118" s="12"/>
      <c r="N118" s="13" t="str">
        <f t="shared" si="9"/>
        <v/>
      </c>
      <c r="O118" s="14" t="str">
        <f t="shared" ca="1" si="10"/>
        <v/>
      </c>
      <c r="P118" s="15" t="str">
        <f t="shared" si="11"/>
        <v/>
      </c>
      <c r="Q118" s="16" t="str">
        <f ca="1">IF(B118="","",IF(F118&lt;=0,"Quitada",IF(K118="","Sem vencimento",IF(K118&lt;TODAY(),"Vencimento passado",IF(K118-TODAY()&lt;=CONFIG!$B$4,"Vence em breve","Em dia")))))</f>
        <v/>
      </c>
      <c r="R118" s="9"/>
    </row>
    <row r="119" spans="1:18">
      <c r="A119" s="7"/>
      <c r="B119" s="9"/>
      <c r="C119" s="9"/>
      <c r="D119" s="9"/>
      <c r="E119" s="20"/>
      <c r="F119" s="20"/>
      <c r="G119" s="20"/>
      <c r="H119" s="10"/>
      <c r="I119" s="7"/>
      <c r="J119" s="10"/>
      <c r="K119" s="11"/>
      <c r="L119" s="7"/>
      <c r="M119" s="12"/>
      <c r="N119" s="13" t="str">
        <f t="shared" si="9"/>
        <v/>
      </c>
      <c r="O119" s="14" t="str">
        <f t="shared" ca="1" si="10"/>
        <v/>
      </c>
      <c r="P119" s="15" t="str">
        <f t="shared" si="11"/>
        <v/>
      </c>
      <c r="Q119" s="16" t="str">
        <f ca="1">IF(B119="","",IF(F119&lt;=0,"Quitada",IF(K119="","Sem vencimento",IF(K119&lt;TODAY(),"Vencimento passado",IF(K119-TODAY()&lt;=CONFIG!$B$4,"Vence em breve","Em dia")))))</f>
        <v/>
      </c>
      <c r="R119" s="9"/>
    </row>
    <row r="120" spans="1:18">
      <c r="A120" s="7"/>
      <c r="B120" s="9"/>
      <c r="C120" s="9"/>
      <c r="D120" s="9"/>
      <c r="E120" s="20"/>
      <c r="F120" s="20"/>
      <c r="G120" s="20"/>
      <c r="H120" s="10"/>
      <c r="I120" s="7"/>
      <c r="J120" s="10"/>
      <c r="K120" s="11"/>
      <c r="L120" s="7"/>
      <c r="M120" s="12"/>
      <c r="N120" s="13" t="str">
        <f t="shared" si="9"/>
        <v/>
      </c>
      <c r="O120" s="14" t="str">
        <f t="shared" ca="1" si="10"/>
        <v/>
      </c>
      <c r="P120" s="15" t="str">
        <f t="shared" si="11"/>
        <v/>
      </c>
      <c r="Q120" s="16" t="str">
        <f ca="1">IF(B120="","",IF(F120&lt;=0,"Quitada",IF(K120="","Sem vencimento",IF(K120&lt;TODAY(),"Vencimento passado",IF(K120-TODAY()&lt;=CONFIG!$B$4,"Vence em breve","Em dia")))))</f>
        <v/>
      </c>
      <c r="R120" s="9"/>
    </row>
    <row r="121" spans="1:18">
      <c r="A121" s="7"/>
      <c r="B121" s="9"/>
      <c r="C121" s="9"/>
      <c r="D121" s="9"/>
      <c r="E121" s="20"/>
      <c r="F121" s="20"/>
      <c r="G121" s="20"/>
      <c r="H121" s="10"/>
      <c r="I121" s="7"/>
      <c r="J121" s="10"/>
      <c r="K121" s="11"/>
      <c r="L121" s="7"/>
      <c r="M121" s="12"/>
      <c r="N121" s="13" t="str">
        <f t="shared" si="9"/>
        <v/>
      </c>
      <c r="O121" s="14" t="str">
        <f t="shared" ca="1" si="10"/>
        <v/>
      </c>
      <c r="P121" s="15" t="str">
        <f t="shared" si="11"/>
        <v/>
      </c>
      <c r="Q121" s="16" t="str">
        <f ca="1">IF(B121="","",IF(F121&lt;=0,"Quitada",IF(K121="","Sem vencimento",IF(K121&lt;TODAY(),"Vencimento passado",IF(K121-TODAY()&lt;=CONFIG!$B$4,"Vence em breve","Em dia")))))</f>
        <v/>
      </c>
      <c r="R121" s="9"/>
    </row>
    <row r="122" spans="1:18">
      <c r="A122" s="7"/>
      <c r="B122" s="9"/>
      <c r="C122" s="9"/>
      <c r="D122" s="9"/>
      <c r="E122" s="20"/>
      <c r="F122" s="20"/>
      <c r="G122" s="20"/>
      <c r="H122" s="10"/>
      <c r="I122" s="7"/>
      <c r="J122" s="10"/>
      <c r="K122" s="11"/>
      <c r="L122" s="7"/>
      <c r="M122" s="12"/>
      <c r="N122" s="13" t="str">
        <f t="shared" si="9"/>
        <v/>
      </c>
      <c r="O122" s="14" t="str">
        <f t="shared" ca="1" si="10"/>
        <v/>
      </c>
      <c r="P122" s="15" t="str">
        <f t="shared" si="11"/>
        <v/>
      </c>
      <c r="Q122" s="16" t="str">
        <f ca="1">IF(B122="","",IF(F122&lt;=0,"Quitada",IF(K122="","Sem vencimento",IF(K122&lt;TODAY(),"Vencimento passado",IF(K122-TODAY()&lt;=CONFIG!$B$4,"Vence em breve","Em dia")))))</f>
        <v/>
      </c>
      <c r="R122" s="9"/>
    </row>
    <row r="123" spans="1:18">
      <c r="A123" s="7"/>
      <c r="B123" s="9"/>
      <c r="C123" s="9"/>
      <c r="D123" s="9"/>
      <c r="E123" s="20"/>
      <c r="F123" s="20"/>
      <c r="G123" s="20"/>
      <c r="H123" s="10"/>
      <c r="I123" s="7"/>
      <c r="J123" s="10"/>
      <c r="K123" s="11"/>
      <c r="L123" s="7"/>
      <c r="M123" s="12"/>
      <c r="N123" s="13" t="str">
        <f t="shared" si="9"/>
        <v/>
      </c>
      <c r="O123" s="14" t="str">
        <f t="shared" ca="1" si="10"/>
        <v/>
      </c>
      <c r="P123" s="15" t="str">
        <f t="shared" si="11"/>
        <v/>
      </c>
      <c r="Q123" s="16" t="str">
        <f ca="1">IF(B123="","",IF(F123&lt;=0,"Quitada",IF(K123="","Sem vencimento",IF(K123&lt;TODAY(),"Vencimento passado",IF(K123-TODAY()&lt;=CONFIG!$B$4,"Vence em breve","Em dia")))))</f>
        <v/>
      </c>
      <c r="R123" s="9"/>
    </row>
    <row r="124" spans="1:18">
      <c r="A124" s="7"/>
      <c r="B124" s="9"/>
      <c r="C124" s="9"/>
      <c r="D124" s="9"/>
      <c r="E124" s="20"/>
      <c r="F124" s="20"/>
      <c r="G124" s="20"/>
      <c r="H124" s="10"/>
      <c r="I124" s="7"/>
      <c r="J124" s="10"/>
      <c r="K124" s="11"/>
      <c r="L124" s="7"/>
      <c r="M124" s="12"/>
      <c r="N124" s="13" t="str">
        <f t="shared" si="9"/>
        <v/>
      </c>
      <c r="O124" s="14" t="str">
        <f t="shared" ca="1" si="10"/>
        <v/>
      </c>
      <c r="P124" s="15" t="str">
        <f t="shared" si="11"/>
        <v/>
      </c>
      <c r="Q124" s="16" t="str">
        <f ca="1">IF(B124="","",IF(F124&lt;=0,"Quitada",IF(K124="","Sem vencimento",IF(K124&lt;TODAY(),"Vencimento passado",IF(K124-TODAY()&lt;=CONFIG!$B$4,"Vence em breve","Em dia")))))</f>
        <v/>
      </c>
      <c r="R124" s="9"/>
    </row>
    <row r="125" spans="1:18">
      <c r="A125" s="7"/>
      <c r="B125" s="9"/>
      <c r="C125" s="9"/>
      <c r="D125" s="9"/>
      <c r="E125" s="20"/>
      <c r="F125" s="20"/>
      <c r="G125" s="20"/>
      <c r="H125" s="10"/>
      <c r="I125" s="7"/>
      <c r="J125" s="10"/>
      <c r="K125" s="11"/>
      <c r="L125" s="7"/>
      <c r="M125" s="12"/>
      <c r="N125" s="13" t="str">
        <f t="shared" si="9"/>
        <v/>
      </c>
      <c r="O125" s="14" t="str">
        <f t="shared" ca="1" si="10"/>
        <v/>
      </c>
      <c r="P125" s="15" t="str">
        <f t="shared" si="11"/>
        <v/>
      </c>
      <c r="Q125" s="16" t="str">
        <f ca="1">IF(B125="","",IF(F125&lt;=0,"Quitada",IF(K125="","Sem vencimento",IF(K125&lt;TODAY(),"Vencimento passado",IF(K125-TODAY()&lt;=CONFIG!$B$4,"Vence em breve","Em dia")))))</f>
        <v/>
      </c>
      <c r="R125" s="9"/>
    </row>
    <row r="126" spans="1:18">
      <c r="A126" s="7"/>
      <c r="B126" s="9"/>
      <c r="C126" s="9"/>
      <c r="D126" s="9"/>
      <c r="E126" s="20"/>
      <c r="F126" s="20"/>
      <c r="G126" s="20"/>
      <c r="H126" s="10"/>
      <c r="I126" s="7"/>
      <c r="J126" s="10"/>
      <c r="K126" s="11"/>
      <c r="L126" s="7"/>
      <c r="M126" s="12"/>
      <c r="N126" s="13" t="str">
        <f t="shared" si="9"/>
        <v/>
      </c>
      <c r="O126" s="14" t="str">
        <f t="shared" ca="1" si="10"/>
        <v/>
      </c>
      <c r="P126" s="15" t="str">
        <f t="shared" si="11"/>
        <v/>
      </c>
      <c r="Q126" s="16" t="str">
        <f ca="1">IF(B126="","",IF(F126&lt;=0,"Quitada",IF(K126="","Sem vencimento",IF(K126&lt;TODAY(),"Vencimento passado",IF(K126-TODAY()&lt;=CONFIG!$B$4,"Vence em breve","Em dia")))))</f>
        <v/>
      </c>
      <c r="R126" s="9"/>
    </row>
    <row r="127" spans="1:18">
      <c r="A127" s="7"/>
      <c r="B127" s="9"/>
      <c r="C127" s="9"/>
      <c r="D127" s="9"/>
      <c r="E127" s="20"/>
      <c r="F127" s="20"/>
      <c r="G127" s="20"/>
      <c r="H127" s="10"/>
      <c r="I127" s="7"/>
      <c r="J127" s="10"/>
      <c r="K127" s="11"/>
      <c r="L127" s="7"/>
      <c r="M127" s="12"/>
      <c r="N127" s="13" t="str">
        <f t="shared" si="9"/>
        <v/>
      </c>
      <c r="O127" s="14" t="str">
        <f t="shared" ca="1" si="10"/>
        <v/>
      </c>
      <c r="P127" s="15" t="str">
        <f t="shared" si="11"/>
        <v/>
      </c>
      <c r="Q127" s="16" t="str">
        <f ca="1">IF(B127="","",IF(F127&lt;=0,"Quitada",IF(K127="","Sem vencimento",IF(K127&lt;TODAY(),"Vencimento passado",IF(K127-TODAY()&lt;=CONFIG!$B$4,"Vence em breve","Em dia")))))</f>
        <v/>
      </c>
      <c r="R127" s="9"/>
    </row>
    <row r="128" spans="1:18">
      <c r="A128" s="7"/>
      <c r="B128" s="9"/>
      <c r="C128" s="9"/>
      <c r="D128" s="9"/>
      <c r="E128" s="20"/>
      <c r="F128" s="20"/>
      <c r="G128" s="20"/>
      <c r="H128" s="10"/>
      <c r="I128" s="7"/>
      <c r="J128" s="10"/>
      <c r="K128" s="11"/>
      <c r="L128" s="7"/>
      <c r="M128" s="12"/>
      <c r="N128" s="13" t="str">
        <f t="shared" si="9"/>
        <v/>
      </c>
      <c r="O128" s="14" t="str">
        <f t="shared" ca="1" si="10"/>
        <v/>
      </c>
      <c r="P128" s="15" t="str">
        <f t="shared" si="11"/>
        <v/>
      </c>
      <c r="Q128" s="16" t="str">
        <f ca="1">IF(B128="","",IF(F128&lt;=0,"Quitada",IF(K128="","Sem vencimento",IF(K128&lt;TODAY(),"Vencimento passado",IF(K128-TODAY()&lt;=CONFIG!$B$4,"Vence em breve","Em dia")))))</f>
        <v/>
      </c>
      <c r="R128" s="9"/>
    </row>
    <row r="129" spans="1:18">
      <c r="A129" s="7"/>
      <c r="B129" s="9"/>
      <c r="C129" s="9"/>
      <c r="D129" s="9"/>
      <c r="E129" s="20"/>
      <c r="F129" s="20"/>
      <c r="G129" s="20"/>
      <c r="H129" s="10"/>
      <c r="I129" s="7"/>
      <c r="J129" s="10"/>
      <c r="K129" s="11"/>
      <c r="L129" s="7"/>
      <c r="M129" s="12"/>
      <c r="N129" s="13" t="str">
        <f t="shared" si="9"/>
        <v/>
      </c>
      <c r="O129" s="14" t="str">
        <f t="shared" ca="1" si="10"/>
        <v/>
      </c>
      <c r="P129" s="15" t="str">
        <f t="shared" si="11"/>
        <v/>
      </c>
      <c r="Q129" s="16" t="str">
        <f ca="1">IF(B129="","",IF(F129&lt;=0,"Quitada",IF(K129="","Sem vencimento",IF(K129&lt;TODAY(),"Vencimento passado",IF(K129-TODAY()&lt;=CONFIG!$B$4,"Vence em breve","Em dia")))))</f>
        <v/>
      </c>
      <c r="R129" s="9"/>
    </row>
    <row r="130" spans="1:18">
      <c r="A130" s="7"/>
      <c r="B130" s="9"/>
      <c r="C130" s="9"/>
      <c r="D130" s="9"/>
      <c r="E130" s="20"/>
      <c r="F130" s="20"/>
      <c r="G130" s="20"/>
      <c r="H130" s="10"/>
      <c r="I130" s="7"/>
      <c r="J130" s="10"/>
      <c r="K130" s="11"/>
      <c r="L130" s="7"/>
      <c r="M130" s="12"/>
      <c r="N130" s="13" t="str">
        <f t="shared" si="9"/>
        <v/>
      </c>
      <c r="O130" s="14" t="str">
        <f t="shared" ca="1" si="10"/>
        <v/>
      </c>
      <c r="P130" s="15" t="str">
        <f t="shared" si="11"/>
        <v/>
      </c>
      <c r="Q130" s="16" t="str">
        <f ca="1">IF(B130="","",IF(F130&lt;=0,"Quitada",IF(K130="","Sem vencimento",IF(K130&lt;TODAY(),"Vencimento passado",IF(K130-TODAY()&lt;=CONFIG!$B$4,"Vence em breve","Em dia")))))</f>
        <v/>
      </c>
      <c r="R130" s="9"/>
    </row>
    <row r="131" spans="1:18">
      <c r="A131" s="7"/>
      <c r="B131" s="9"/>
      <c r="C131" s="9"/>
      <c r="D131" s="9"/>
      <c r="E131" s="20"/>
      <c r="F131" s="20"/>
      <c r="G131" s="20"/>
      <c r="H131" s="10"/>
      <c r="I131" s="7"/>
      <c r="J131" s="10"/>
      <c r="K131" s="11"/>
      <c r="L131" s="7"/>
      <c r="M131" s="12"/>
      <c r="N131" s="13" t="str">
        <f t="shared" si="9"/>
        <v/>
      </c>
      <c r="O131" s="14" t="str">
        <f t="shared" ca="1" si="10"/>
        <v/>
      </c>
      <c r="P131" s="15" t="str">
        <f t="shared" si="11"/>
        <v/>
      </c>
      <c r="Q131" s="16" t="str">
        <f ca="1">IF(B131="","",IF(F131&lt;=0,"Quitada",IF(K131="","Sem vencimento",IF(K131&lt;TODAY(),"Vencimento passado",IF(K131-TODAY()&lt;=CONFIG!$B$4,"Vence em breve","Em dia")))))</f>
        <v/>
      </c>
      <c r="R131" s="9"/>
    </row>
    <row r="132" spans="1:18">
      <c r="A132" s="7"/>
      <c r="B132" s="9"/>
      <c r="C132" s="9"/>
      <c r="D132" s="9"/>
      <c r="E132" s="20"/>
      <c r="F132" s="20"/>
      <c r="G132" s="20"/>
      <c r="H132" s="10"/>
      <c r="I132" s="7"/>
      <c r="J132" s="10"/>
      <c r="K132" s="11"/>
      <c r="L132" s="7"/>
      <c r="M132" s="12"/>
      <c r="N132" s="13" t="str">
        <f t="shared" si="9"/>
        <v/>
      </c>
      <c r="O132" s="14" t="str">
        <f t="shared" ca="1" si="10"/>
        <v/>
      </c>
      <c r="P132" s="15" t="str">
        <f t="shared" si="11"/>
        <v/>
      </c>
      <c r="Q132" s="16" t="str">
        <f ca="1">IF(B132="","",IF(F132&lt;=0,"Quitada",IF(K132="","Sem vencimento",IF(K132&lt;TODAY(),"Vencimento passado",IF(K132-TODAY()&lt;=CONFIG!$B$4,"Vence em breve","Em dia")))))</f>
        <v/>
      </c>
      <c r="R132" s="9"/>
    </row>
    <row r="133" spans="1:18">
      <c r="A133" s="7"/>
      <c r="B133" s="9"/>
      <c r="C133" s="9"/>
      <c r="D133" s="9"/>
      <c r="E133" s="20"/>
      <c r="F133" s="20"/>
      <c r="G133" s="20"/>
      <c r="H133" s="10"/>
      <c r="I133" s="7"/>
      <c r="J133" s="10"/>
      <c r="K133" s="11"/>
      <c r="L133" s="7"/>
      <c r="M133" s="12"/>
      <c r="N133" s="13" t="str">
        <f t="shared" si="9"/>
        <v/>
      </c>
      <c r="O133" s="14" t="str">
        <f t="shared" ca="1" si="10"/>
        <v/>
      </c>
      <c r="P133" s="15" t="str">
        <f t="shared" si="11"/>
        <v/>
      </c>
      <c r="Q133" s="16" t="str">
        <f ca="1">IF(B133="","",IF(F133&lt;=0,"Quitada",IF(K133="","Sem vencimento",IF(K133&lt;TODAY(),"Vencimento passado",IF(K133-TODAY()&lt;=CONFIG!$B$4,"Vence em breve","Em dia")))))</f>
        <v/>
      </c>
      <c r="R133" s="9"/>
    </row>
    <row r="134" spans="1:18">
      <c r="A134" s="7"/>
      <c r="B134" s="9"/>
      <c r="C134" s="9"/>
      <c r="D134" s="9"/>
      <c r="E134" s="20"/>
      <c r="F134" s="20"/>
      <c r="G134" s="20"/>
      <c r="H134" s="10"/>
      <c r="I134" s="7"/>
      <c r="J134" s="10"/>
      <c r="K134" s="11"/>
      <c r="L134" s="7"/>
      <c r="M134" s="12"/>
      <c r="N134" s="13" t="str">
        <f t="shared" si="9"/>
        <v/>
      </c>
      <c r="O134" s="14" t="str">
        <f t="shared" ca="1" si="10"/>
        <v/>
      </c>
      <c r="P134" s="15" t="str">
        <f t="shared" si="11"/>
        <v/>
      </c>
      <c r="Q134" s="16" t="str">
        <f ca="1">IF(B134="","",IF(F134&lt;=0,"Quitada",IF(K134="","Sem vencimento",IF(K134&lt;TODAY(),"Vencimento passado",IF(K134-TODAY()&lt;=CONFIG!$B$4,"Vence em breve","Em dia")))))</f>
        <v/>
      </c>
      <c r="R134" s="9"/>
    </row>
    <row r="135" spans="1:18">
      <c r="A135" s="7"/>
      <c r="B135" s="9"/>
      <c r="C135" s="9"/>
      <c r="D135" s="9"/>
      <c r="E135" s="20"/>
      <c r="F135" s="20"/>
      <c r="G135" s="20"/>
      <c r="H135" s="10"/>
      <c r="I135" s="7"/>
      <c r="J135" s="10"/>
      <c r="K135" s="11"/>
      <c r="L135" s="7"/>
      <c r="M135" s="12"/>
      <c r="N135" s="13" t="str">
        <f t="shared" ref="N135:N166" si="12">IF(OR(B135="",F135="",F135&lt;=0,K135="",M135="",M135&lt;=0),"",IF(L135="Mensal",EDATE(K135,M135-1),IF(L135="Quinzenal",K135+14*(M135-1),IF(L135="Semanal",K135+7*(M135-1),IF(L135="Bimestral",EDATE(K135,2*(M135-1)),IF(L135="Trimestral",EDATE(K135,3*(M135-1)),""))))))</f>
        <v/>
      </c>
      <c r="O135" s="14" t="str">
        <f t="shared" ref="O135:O166" ca="1" si="13">IF(OR(B135="",F135="",F135&lt;=0,K135=""),"",K135-TODAY())</f>
        <v/>
      </c>
      <c r="P135" s="15" t="str">
        <f t="shared" ref="P135:P166" si="14">IF(OR(B135="",E135="",E135=0,F135=""),"",1-F135/E135)</f>
        <v/>
      </c>
      <c r="Q135" s="16" t="str">
        <f ca="1">IF(B135="","",IF(F135&lt;=0,"Quitada",IF(K135="","Sem vencimento",IF(K135&lt;TODAY(),"Vencimento passado",IF(K135-TODAY()&lt;=CONFIG!$B$4,"Vence em breve","Em dia")))))</f>
        <v/>
      </c>
      <c r="R135" s="9"/>
    </row>
    <row r="136" spans="1:18">
      <c r="A136" s="7"/>
      <c r="B136" s="9"/>
      <c r="C136" s="9"/>
      <c r="D136" s="9"/>
      <c r="E136" s="20"/>
      <c r="F136" s="20"/>
      <c r="G136" s="20"/>
      <c r="H136" s="10"/>
      <c r="I136" s="7"/>
      <c r="J136" s="10"/>
      <c r="K136" s="11"/>
      <c r="L136" s="7"/>
      <c r="M136" s="12"/>
      <c r="N136" s="13" t="str">
        <f t="shared" si="12"/>
        <v/>
      </c>
      <c r="O136" s="14" t="str">
        <f t="shared" ca="1" si="13"/>
        <v/>
      </c>
      <c r="P136" s="15" t="str">
        <f t="shared" si="14"/>
        <v/>
      </c>
      <c r="Q136" s="16" t="str">
        <f ca="1">IF(B136="","",IF(F136&lt;=0,"Quitada",IF(K136="","Sem vencimento",IF(K136&lt;TODAY(),"Vencimento passado",IF(K136-TODAY()&lt;=CONFIG!$B$4,"Vence em breve","Em dia")))))</f>
        <v/>
      </c>
      <c r="R136" s="9"/>
    </row>
    <row r="137" spans="1:18">
      <c r="A137" s="7"/>
      <c r="B137" s="9"/>
      <c r="C137" s="9"/>
      <c r="D137" s="9"/>
      <c r="E137" s="20"/>
      <c r="F137" s="20"/>
      <c r="G137" s="20"/>
      <c r="H137" s="10"/>
      <c r="I137" s="7"/>
      <c r="J137" s="10"/>
      <c r="K137" s="11"/>
      <c r="L137" s="7"/>
      <c r="M137" s="12"/>
      <c r="N137" s="13" t="str">
        <f t="shared" si="12"/>
        <v/>
      </c>
      <c r="O137" s="14" t="str">
        <f t="shared" ca="1" si="13"/>
        <v/>
      </c>
      <c r="P137" s="15" t="str">
        <f t="shared" si="14"/>
        <v/>
      </c>
      <c r="Q137" s="16" t="str">
        <f ca="1">IF(B137="","",IF(F137&lt;=0,"Quitada",IF(K137="","Sem vencimento",IF(K137&lt;TODAY(),"Vencimento passado",IF(K137-TODAY()&lt;=CONFIG!$B$4,"Vence em breve","Em dia")))))</f>
        <v/>
      </c>
      <c r="R137" s="9"/>
    </row>
    <row r="138" spans="1:18">
      <c r="A138" s="7"/>
      <c r="B138" s="9"/>
      <c r="C138" s="9"/>
      <c r="D138" s="9"/>
      <c r="E138" s="20"/>
      <c r="F138" s="20"/>
      <c r="G138" s="20"/>
      <c r="H138" s="10"/>
      <c r="I138" s="7"/>
      <c r="J138" s="10"/>
      <c r="K138" s="11"/>
      <c r="L138" s="7"/>
      <c r="M138" s="12"/>
      <c r="N138" s="13" t="str">
        <f t="shared" si="12"/>
        <v/>
      </c>
      <c r="O138" s="14" t="str">
        <f t="shared" ca="1" si="13"/>
        <v/>
      </c>
      <c r="P138" s="15" t="str">
        <f t="shared" si="14"/>
        <v/>
      </c>
      <c r="Q138" s="16" t="str">
        <f ca="1">IF(B138="","",IF(F138&lt;=0,"Quitada",IF(K138="","Sem vencimento",IF(K138&lt;TODAY(),"Vencimento passado",IF(K138-TODAY()&lt;=CONFIG!$B$4,"Vence em breve","Em dia")))))</f>
        <v/>
      </c>
      <c r="R138" s="9"/>
    </row>
    <row r="139" spans="1:18">
      <c r="A139" s="7"/>
      <c r="B139" s="9"/>
      <c r="C139" s="9"/>
      <c r="D139" s="9"/>
      <c r="E139" s="20"/>
      <c r="F139" s="20"/>
      <c r="G139" s="20"/>
      <c r="H139" s="10"/>
      <c r="I139" s="7"/>
      <c r="J139" s="10"/>
      <c r="K139" s="11"/>
      <c r="L139" s="7"/>
      <c r="M139" s="12"/>
      <c r="N139" s="13" t="str">
        <f t="shared" si="12"/>
        <v/>
      </c>
      <c r="O139" s="14" t="str">
        <f t="shared" ca="1" si="13"/>
        <v/>
      </c>
      <c r="P139" s="15" t="str">
        <f t="shared" si="14"/>
        <v/>
      </c>
      <c r="Q139" s="16" t="str">
        <f ca="1">IF(B139="","",IF(F139&lt;=0,"Quitada",IF(K139="","Sem vencimento",IF(K139&lt;TODAY(),"Vencimento passado",IF(K139-TODAY()&lt;=CONFIG!$B$4,"Vence em breve","Em dia")))))</f>
        <v/>
      </c>
      <c r="R139" s="9"/>
    </row>
    <row r="140" spans="1:18">
      <c r="A140" s="7"/>
      <c r="B140" s="9"/>
      <c r="C140" s="9"/>
      <c r="D140" s="9"/>
      <c r="E140" s="20"/>
      <c r="F140" s="20"/>
      <c r="G140" s="20"/>
      <c r="H140" s="10"/>
      <c r="I140" s="7"/>
      <c r="J140" s="10"/>
      <c r="K140" s="11"/>
      <c r="L140" s="7"/>
      <c r="M140" s="12"/>
      <c r="N140" s="13" t="str">
        <f t="shared" si="12"/>
        <v/>
      </c>
      <c r="O140" s="14" t="str">
        <f t="shared" ca="1" si="13"/>
        <v/>
      </c>
      <c r="P140" s="15" t="str">
        <f t="shared" si="14"/>
        <v/>
      </c>
      <c r="Q140" s="16" t="str">
        <f ca="1">IF(B140="","",IF(F140&lt;=0,"Quitada",IF(K140="","Sem vencimento",IF(K140&lt;TODAY(),"Vencimento passado",IF(K140-TODAY()&lt;=CONFIG!$B$4,"Vence em breve","Em dia")))))</f>
        <v/>
      </c>
      <c r="R140" s="9"/>
    </row>
    <row r="141" spans="1:18">
      <c r="A141" s="7"/>
      <c r="B141" s="9"/>
      <c r="C141" s="9"/>
      <c r="D141" s="9"/>
      <c r="E141" s="20"/>
      <c r="F141" s="20"/>
      <c r="G141" s="20"/>
      <c r="H141" s="10"/>
      <c r="I141" s="7"/>
      <c r="J141" s="10"/>
      <c r="K141" s="11"/>
      <c r="L141" s="7"/>
      <c r="M141" s="12"/>
      <c r="N141" s="13" t="str">
        <f t="shared" si="12"/>
        <v/>
      </c>
      <c r="O141" s="14" t="str">
        <f t="shared" ca="1" si="13"/>
        <v/>
      </c>
      <c r="P141" s="15" t="str">
        <f t="shared" si="14"/>
        <v/>
      </c>
      <c r="Q141" s="16" t="str">
        <f ca="1">IF(B141="","",IF(F141&lt;=0,"Quitada",IF(K141="","Sem vencimento",IF(K141&lt;TODAY(),"Vencimento passado",IF(K141-TODAY()&lt;=CONFIG!$B$4,"Vence em breve","Em dia")))))</f>
        <v/>
      </c>
      <c r="R141" s="9"/>
    </row>
    <row r="142" spans="1:18">
      <c r="A142" s="7"/>
      <c r="B142" s="9"/>
      <c r="C142" s="9"/>
      <c r="D142" s="9"/>
      <c r="E142" s="20"/>
      <c r="F142" s="20"/>
      <c r="G142" s="20"/>
      <c r="H142" s="10"/>
      <c r="I142" s="7"/>
      <c r="J142" s="10"/>
      <c r="K142" s="11"/>
      <c r="L142" s="7"/>
      <c r="M142" s="12"/>
      <c r="N142" s="13" t="str">
        <f t="shared" si="12"/>
        <v/>
      </c>
      <c r="O142" s="14" t="str">
        <f t="shared" ca="1" si="13"/>
        <v/>
      </c>
      <c r="P142" s="15" t="str">
        <f t="shared" si="14"/>
        <v/>
      </c>
      <c r="Q142" s="16" t="str">
        <f ca="1">IF(B142="","",IF(F142&lt;=0,"Quitada",IF(K142="","Sem vencimento",IF(K142&lt;TODAY(),"Vencimento passado",IF(K142-TODAY()&lt;=CONFIG!$B$4,"Vence em breve","Em dia")))))</f>
        <v/>
      </c>
      <c r="R142" s="9"/>
    </row>
    <row r="143" spans="1:18">
      <c r="A143" s="7"/>
      <c r="B143" s="9"/>
      <c r="C143" s="9"/>
      <c r="D143" s="9"/>
      <c r="E143" s="20"/>
      <c r="F143" s="20"/>
      <c r="G143" s="20"/>
      <c r="H143" s="10"/>
      <c r="I143" s="7"/>
      <c r="J143" s="10"/>
      <c r="K143" s="11"/>
      <c r="L143" s="7"/>
      <c r="M143" s="12"/>
      <c r="N143" s="13" t="str">
        <f t="shared" si="12"/>
        <v/>
      </c>
      <c r="O143" s="14" t="str">
        <f t="shared" ca="1" si="13"/>
        <v/>
      </c>
      <c r="P143" s="15" t="str">
        <f t="shared" si="14"/>
        <v/>
      </c>
      <c r="Q143" s="16" t="str">
        <f ca="1">IF(B143="","",IF(F143&lt;=0,"Quitada",IF(K143="","Sem vencimento",IF(K143&lt;TODAY(),"Vencimento passado",IF(K143-TODAY()&lt;=CONFIG!$B$4,"Vence em breve","Em dia")))))</f>
        <v/>
      </c>
      <c r="R143" s="9"/>
    </row>
    <row r="144" spans="1:18">
      <c r="A144" s="7"/>
      <c r="B144" s="9"/>
      <c r="C144" s="9"/>
      <c r="D144" s="9"/>
      <c r="E144" s="20"/>
      <c r="F144" s="20"/>
      <c r="G144" s="20"/>
      <c r="H144" s="10"/>
      <c r="I144" s="7"/>
      <c r="J144" s="10"/>
      <c r="K144" s="11"/>
      <c r="L144" s="7"/>
      <c r="M144" s="12"/>
      <c r="N144" s="13" t="str">
        <f t="shared" si="12"/>
        <v/>
      </c>
      <c r="O144" s="14" t="str">
        <f t="shared" ca="1" si="13"/>
        <v/>
      </c>
      <c r="P144" s="15" t="str">
        <f t="shared" si="14"/>
        <v/>
      </c>
      <c r="Q144" s="16" t="str">
        <f ca="1">IF(B144="","",IF(F144&lt;=0,"Quitada",IF(K144="","Sem vencimento",IF(K144&lt;TODAY(),"Vencimento passado",IF(K144-TODAY()&lt;=CONFIG!$B$4,"Vence em breve","Em dia")))))</f>
        <v/>
      </c>
      <c r="R144" s="9"/>
    </row>
    <row r="145" spans="1:18">
      <c r="A145" s="7"/>
      <c r="B145" s="9"/>
      <c r="C145" s="9"/>
      <c r="D145" s="9"/>
      <c r="E145" s="20"/>
      <c r="F145" s="20"/>
      <c r="G145" s="20"/>
      <c r="H145" s="10"/>
      <c r="I145" s="7"/>
      <c r="J145" s="10"/>
      <c r="K145" s="11"/>
      <c r="L145" s="7"/>
      <c r="M145" s="12"/>
      <c r="N145" s="13" t="str">
        <f t="shared" si="12"/>
        <v/>
      </c>
      <c r="O145" s="14" t="str">
        <f t="shared" ca="1" si="13"/>
        <v/>
      </c>
      <c r="P145" s="15" t="str">
        <f t="shared" si="14"/>
        <v/>
      </c>
      <c r="Q145" s="16" t="str">
        <f ca="1">IF(B145="","",IF(F145&lt;=0,"Quitada",IF(K145="","Sem vencimento",IF(K145&lt;TODAY(),"Vencimento passado",IF(K145-TODAY()&lt;=CONFIG!$B$4,"Vence em breve","Em dia")))))</f>
        <v/>
      </c>
      <c r="R145" s="9"/>
    </row>
    <row r="146" spans="1:18">
      <c r="A146" s="7"/>
      <c r="B146" s="9"/>
      <c r="C146" s="9"/>
      <c r="D146" s="9"/>
      <c r="E146" s="20"/>
      <c r="F146" s="20"/>
      <c r="G146" s="20"/>
      <c r="H146" s="10"/>
      <c r="I146" s="7"/>
      <c r="J146" s="10"/>
      <c r="K146" s="11"/>
      <c r="L146" s="7"/>
      <c r="M146" s="12"/>
      <c r="N146" s="13" t="str">
        <f t="shared" si="12"/>
        <v/>
      </c>
      <c r="O146" s="14" t="str">
        <f t="shared" ca="1" si="13"/>
        <v/>
      </c>
      <c r="P146" s="15" t="str">
        <f t="shared" si="14"/>
        <v/>
      </c>
      <c r="Q146" s="16" t="str">
        <f ca="1">IF(B146="","",IF(F146&lt;=0,"Quitada",IF(K146="","Sem vencimento",IF(K146&lt;TODAY(),"Vencimento passado",IF(K146-TODAY()&lt;=CONFIG!$B$4,"Vence em breve","Em dia")))))</f>
        <v/>
      </c>
      <c r="R146" s="9"/>
    </row>
    <row r="147" spans="1:18">
      <c r="A147" s="7"/>
      <c r="B147" s="9"/>
      <c r="C147" s="9"/>
      <c r="D147" s="9"/>
      <c r="E147" s="20"/>
      <c r="F147" s="20"/>
      <c r="G147" s="20"/>
      <c r="H147" s="10"/>
      <c r="I147" s="7"/>
      <c r="J147" s="10"/>
      <c r="K147" s="11"/>
      <c r="L147" s="7"/>
      <c r="M147" s="12"/>
      <c r="N147" s="13" t="str">
        <f t="shared" si="12"/>
        <v/>
      </c>
      <c r="O147" s="14" t="str">
        <f t="shared" ca="1" si="13"/>
        <v/>
      </c>
      <c r="P147" s="15" t="str">
        <f t="shared" si="14"/>
        <v/>
      </c>
      <c r="Q147" s="16" t="str">
        <f ca="1">IF(B147="","",IF(F147&lt;=0,"Quitada",IF(K147="","Sem vencimento",IF(K147&lt;TODAY(),"Vencimento passado",IF(K147-TODAY()&lt;=CONFIG!$B$4,"Vence em breve","Em dia")))))</f>
        <v/>
      </c>
      <c r="R147" s="9"/>
    </row>
    <row r="148" spans="1:18">
      <c r="A148" s="7"/>
      <c r="B148" s="9"/>
      <c r="C148" s="9"/>
      <c r="D148" s="9"/>
      <c r="E148" s="20"/>
      <c r="F148" s="20"/>
      <c r="G148" s="20"/>
      <c r="H148" s="10"/>
      <c r="I148" s="7"/>
      <c r="J148" s="10"/>
      <c r="K148" s="11"/>
      <c r="L148" s="7"/>
      <c r="M148" s="12"/>
      <c r="N148" s="13" t="str">
        <f t="shared" si="12"/>
        <v/>
      </c>
      <c r="O148" s="14" t="str">
        <f t="shared" ca="1" si="13"/>
        <v/>
      </c>
      <c r="P148" s="15" t="str">
        <f t="shared" si="14"/>
        <v/>
      </c>
      <c r="Q148" s="16" t="str">
        <f ca="1">IF(B148="","",IF(F148&lt;=0,"Quitada",IF(K148="","Sem vencimento",IF(K148&lt;TODAY(),"Vencimento passado",IF(K148-TODAY()&lt;=CONFIG!$B$4,"Vence em breve","Em dia")))))</f>
        <v/>
      </c>
      <c r="R148" s="9"/>
    </row>
    <row r="149" spans="1:18">
      <c r="A149" s="7"/>
      <c r="B149" s="9"/>
      <c r="C149" s="9"/>
      <c r="D149" s="9"/>
      <c r="E149" s="20"/>
      <c r="F149" s="20"/>
      <c r="G149" s="20"/>
      <c r="H149" s="10"/>
      <c r="I149" s="7"/>
      <c r="J149" s="10"/>
      <c r="K149" s="11"/>
      <c r="L149" s="7"/>
      <c r="M149" s="12"/>
      <c r="N149" s="13" t="str">
        <f t="shared" si="12"/>
        <v/>
      </c>
      <c r="O149" s="14" t="str">
        <f t="shared" ca="1" si="13"/>
        <v/>
      </c>
      <c r="P149" s="15" t="str">
        <f t="shared" si="14"/>
        <v/>
      </c>
      <c r="Q149" s="16" t="str">
        <f ca="1">IF(B149="","",IF(F149&lt;=0,"Quitada",IF(K149="","Sem vencimento",IF(K149&lt;TODAY(),"Vencimento passado",IF(K149-TODAY()&lt;=CONFIG!$B$4,"Vence em breve","Em dia")))))</f>
        <v/>
      </c>
      <c r="R149" s="9"/>
    </row>
    <row r="150" spans="1:18">
      <c r="A150" s="7"/>
      <c r="B150" s="9"/>
      <c r="C150" s="9"/>
      <c r="D150" s="9"/>
      <c r="E150" s="20"/>
      <c r="F150" s="20"/>
      <c r="G150" s="20"/>
      <c r="H150" s="10"/>
      <c r="I150" s="7"/>
      <c r="J150" s="10"/>
      <c r="K150" s="11"/>
      <c r="L150" s="7"/>
      <c r="M150" s="12"/>
      <c r="N150" s="13" t="str">
        <f t="shared" si="12"/>
        <v/>
      </c>
      <c r="O150" s="14" t="str">
        <f t="shared" ca="1" si="13"/>
        <v/>
      </c>
      <c r="P150" s="15" t="str">
        <f t="shared" si="14"/>
        <v/>
      </c>
      <c r="Q150" s="16" t="str">
        <f ca="1">IF(B150="","",IF(F150&lt;=0,"Quitada",IF(K150="","Sem vencimento",IF(K150&lt;TODAY(),"Vencimento passado",IF(K150-TODAY()&lt;=CONFIG!$B$4,"Vence em breve","Em dia")))))</f>
        <v/>
      </c>
      <c r="R150" s="9"/>
    </row>
    <row r="151" spans="1:18">
      <c r="A151" s="7"/>
      <c r="B151" s="9"/>
      <c r="C151" s="9"/>
      <c r="D151" s="9"/>
      <c r="E151" s="20"/>
      <c r="F151" s="20"/>
      <c r="G151" s="20"/>
      <c r="H151" s="10"/>
      <c r="I151" s="7"/>
      <c r="J151" s="10"/>
      <c r="K151" s="11"/>
      <c r="L151" s="7"/>
      <c r="M151" s="12"/>
      <c r="N151" s="13" t="str">
        <f t="shared" si="12"/>
        <v/>
      </c>
      <c r="O151" s="14" t="str">
        <f t="shared" ca="1" si="13"/>
        <v/>
      </c>
      <c r="P151" s="15" t="str">
        <f t="shared" si="14"/>
        <v/>
      </c>
      <c r="Q151" s="16" t="str">
        <f ca="1">IF(B151="","",IF(F151&lt;=0,"Quitada",IF(K151="","Sem vencimento",IF(K151&lt;TODAY(),"Vencimento passado",IF(K151-TODAY()&lt;=CONFIG!$B$4,"Vence em breve","Em dia")))))</f>
        <v/>
      </c>
      <c r="R151" s="9"/>
    </row>
    <row r="152" spans="1:18">
      <c r="A152" s="7"/>
      <c r="B152" s="9"/>
      <c r="C152" s="9"/>
      <c r="D152" s="9"/>
      <c r="E152" s="20"/>
      <c r="F152" s="20"/>
      <c r="G152" s="20"/>
      <c r="H152" s="10"/>
      <c r="I152" s="7"/>
      <c r="J152" s="10"/>
      <c r="K152" s="11"/>
      <c r="L152" s="7"/>
      <c r="M152" s="12"/>
      <c r="N152" s="13" t="str">
        <f t="shared" si="12"/>
        <v/>
      </c>
      <c r="O152" s="14" t="str">
        <f t="shared" ca="1" si="13"/>
        <v/>
      </c>
      <c r="P152" s="15" t="str">
        <f t="shared" si="14"/>
        <v/>
      </c>
      <c r="Q152" s="16" t="str">
        <f ca="1">IF(B152="","",IF(F152&lt;=0,"Quitada",IF(K152="","Sem vencimento",IF(K152&lt;TODAY(),"Vencimento passado",IF(K152-TODAY()&lt;=CONFIG!$B$4,"Vence em breve","Em dia")))))</f>
        <v/>
      </c>
      <c r="R152" s="9"/>
    </row>
    <row r="153" spans="1:18">
      <c r="A153" s="7"/>
      <c r="B153" s="9"/>
      <c r="C153" s="9"/>
      <c r="D153" s="9"/>
      <c r="E153" s="20"/>
      <c r="F153" s="20"/>
      <c r="G153" s="20"/>
      <c r="H153" s="10"/>
      <c r="I153" s="7"/>
      <c r="J153" s="10"/>
      <c r="K153" s="11"/>
      <c r="L153" s="7"/>
      <c r="M153" s="12"/>
      <c r="N153" s="13" t="str">
        <f t="shared" si="12"/>
        <v/>
      </c>
      <c r="O153" s="14" t="str">
        <f t="shared" ca="1" si="13"/>
        <v/>
      </c>
      <c r="P153" s="15" t="str">
        <f t="shared" si="14"/>
        <v/>
      </c>
      <c r="Q153" s="16" t="str">
        <f ca="1">IF(B153="","",IF(F153&lt;=0,"Quitada",IF(K153="","Sem vencimento",IF(K153&lt;TODAY(),"Vencimento passado",IF(K153-TODAY()&lt;=CONFIG!$B$4,"Vence em breve","Em dia")))))</f>
        <v/>
      </c>
      <c r="R153" s="9"/>
    </row>
    <row r="154" spans="1:18">
      <c r="A154" s="7"/>
      <c r="B154" s="9"/>
      <c r="C154" s="9"/>
      <c r="D154" s="9"/>
      <c r="E154" s="20"/>
      <c r="F154" s="20"/>
      <c r="G154" s="20"/>
      <c r="H154" s="10"/>
      <c r="I154" s="7"/>
      <c r="J154" s="10"/>
      <c r="K154" s="11"/>
      <c r="L154" s="7"/>
      <c r="M154" s="12"/>
      <c r="N154" s="13" t="str">
        <f t="shared" si="12"/>
        <v/>
      </c>
      <c r="O154" s="14" t="str">
        <f t="shared" ca="1" si="13"/>
        <v/>
      </c>
      <c r="P154" s="15" t="str">
        <f t="shared" si="14"/>
        <v/>
      </c>
      <c r="Q154" s="16" t="str">
        <f ca="1">IF(B154="","",IF(F154&lt;=0,"Quitada",IF(K154="","Sem vencimento",IF(K154&lt;TODAY(),"Vencimento passado",IF(K154-TODAY()&lt;=CONFIG!$B$4,"Vence em breve","Em dia")))))</f>
        <v/>
      </c>
      <c r="R154" s="9"/>
    </row>
    <row r="155" spans="1:18">
      <c r="A155" s="7"/>
      <c r="B155" s="9"/>
      <c r="C155" s="9"/>
      <c r="D155" s="9"/>
      <c r="E155" s="20"/>
      <c r="F155" s="20"/>
      <c r="G155" s="20"/>
      <c r="H155" s="10"/>
      <c r="I155" s="7"/>
      <c r="J155" s="10"/>
      <c r="K155" s="11"/>
      <c r="L155" s="7"/>
      <c r="M155" s="12"/>
      <c r="N155" s="13" t="str">
        <f t="shared" si="12"/>
        <v/>
      </c>
      <c r="O155" s="14" t="str">
        <f t="shared" ca="1" si="13"/>
        <v/>
      </c>
      <c r="P155" s="15" t="str">
        <f t="shared" si="14"/>
        <v/>
      </c>
      <c r="Q155" s="16" t="str">
        <f ca="1">IF(B155="","",IF(F155&lt;=0,"Quitada",IF(K155="","Sem vencimento",IF(K155&lt;TODAY(),"Vencimento passado",IF(K155-TODAY()&lt;=CONFIG!$B$4,"Vence em breve","Em dia")))))</f>
        <v/>
      </c>
      <c r="R155" s="9"/>
    </row>
    <row r="156" spans="1:18">
      <c r="A156" s="7"/>
      <c r="B156" s="9"/>
      <c r="C156" s="9"/>
      <c r="D156" s="9"/>
      <c r="E156" s="20"/>
      <c r="F156" s="20"/>
      <c r="G156" s="20"/>
      <c r="H156" s="10"/>
      <c r="I156" s="7"/>
      <c r="J156" s="10"/>
      <c r="K156" s="11"/>
      <c r="L156" s="7"/>
      <c r="M156" s="12"/>
      <c r="N156" s="13" t="str">
        <f t="shared" si="12"/>
        <v/>
      </c>
      <c r="O156" s="14" t="str">
        <f t="shared" ca="1" si="13"/>
        <v/>
      </c>
      <c r="P156" s="15" t="str">
        <f t="shared" si="14"/>
        <v/>
      </c>
      <c r="Q156" s="16" t="str">
        <f ca="1">IF(B156="","",IF(F156&lt;=0,"Quitada",IF(K156="","Sem vencimento",IF(K156&lt;TODAY(),"Vencimento passado",IF(K156-TODAY()&lt;=CONFIG!$B$4,"Vence em breve","Em dia")))))</f>
        <v/>
      </c>
      <c r="R156" s="9"/>
    </row>
    <row r="157" spans="1:18">
      <c r="A157" s="7"/>
      <c r="B157" s="9"/>
      <c r="C157" s="9"/>
      <c r="D157" s="9"/>
      <c r="E157" s="20"/>
      <c r="F157" s="20"/>
      <c r="G157" s="20"/>
      <c r="H157" s="10"/>
      <c r="I157" s="7"/>
      <c r="J157" s="10"/>
      <c r="K157" s="11"/>
      <c r="L157" s="7"/>
      <c r="M157" s="12"/>
      <c r="N157" s="13" t="str">
        <f t="shared" si="12"/>
        <v/>
      </c>
      <c r="O157" s="14" t="str">
        <f t="shared" ca="1" si="13"/>
        <v/>
      </c>
      <c r="P157" s="15" t="str">
        <f t="shared" si="14"/>
        <v/>
      </c>
      <c r="Q157" s="16" t="str">
        <f ca="1">IF(B157="","",IF(F157&lt;=0,"Quitada",IF(K157="","Sem vencimento",IF(K157&lt;TODAY(),"Vencimento passado",IF(K157-TODAY()&lt;=CONFIG!$B$4,"Vence em breve","Em dia")))))</f>
        <v/>
      </c>
      <c r="R157" s="9"/>
    </row>
    <row r="158" spans="1:18">
      <c r="A158" s="7"/>
      <c r="B158" s="9"/>
      <c r="C158" s="9"/>
      <c r="D158" s="9"/>
      <c r="E158" s="20"/>
      <c r="F158" s="20"/>
      <c r="G158" s="20"/>
      <c r="H158" s="10"/>
      <c r="I158" s="7"/>
      <c r="J158" s="10"/>
      <c r="K158" s="11"/>
      <c r="L158" s="7"/>
      <c r="M158" s="12"/>
      <c r="N158" s="13" t="str">
        <f t="shared" si="12"/>
        <v/>
      </c>
      <c r="O158" s="14" t="str">
        <f t="shared" ca="1" si="13"/>
        <v/>
      </c>
      <c r="P158" s="15" t="str">
        <f t="shared" si="14"/>
        <v/>
      </c>
      <c r="Q158" s="16" t="str">
        <f ca="1">IF(B158="","",IF(F158&lt;=0,"Quitada",IF(K158="","Sem vencimento",IF(K158&lt;TODAY(),"Vencimento passado",IF(K158-TODAY()&lt;=CONFIG!$B$4,"Vence em breve","Em dia")))))</f>
        <v/>
      </c>
      <c r="R158" s="9"/>
    </row>
    <row r="159" spans="1:18">
      <c r="A159" s="7"/>
      <c r="B159" s="9"/>
      <c r="C159" s="9"/>
      <c r="D159" s="9"/>
      <c r="E159" s="20"/>
      <c r="F159" s="20"/>
      <c r="G159" s="20"/>
      <c r="H159" s="10"/>
      <c r="I159" s="7"/>
      <c r="J159" s="10"/>
      <c r="K159" s="11"/>
      <c r="L159" s="7"/>
      <c r="M159" s="12"/>
      <c r="N159" s="13" t="str">
        <f t="shared" si="12"/>
        <v/>
      </c>
      <c r="O159" s="14" t="str">
        <f t="shared" ca="1" si="13"/>
        <v/>
      </c>
      <c r="P159" s="15" t="str">
        <f t="shared" si="14"/>
        <v/>
      </c>
      <c r="Q159" s="16" t="str">
        <f ca="1">IF(B159="","",IF(F159&lt;=0,"Quitada",IF(K159="","Sem vencimento",IF(K159&lt;TODAY(),"Vencimento passado",IF(K159-TODAY()&lt;=CONFIG!$B$4,"Vence em breve","Em dia")))))</f>
        <v/>
      </c>
      <c r="R159" s="9"/>
    </row>
    <row r="160" spans="1:18">
      <c r="A160" s="7"/>
      <c r="B160" s="9"/>
      <c r="C160" s="9"/>
      <c r="D160" s="9"/>
      <c r="E160" s="20"/>
      <c r="F160" s="20"/>
      <c r="G160" s="20"/>
      <c r="H160" s="10"/>
      <c r="I160" s="7"/>
      <c r="J160" s="10"/>
      <c r="K160" s="11"/>
      <c r="L160" s="7"/>
      <c r="M160" s="12"/>
      <c r="N160" s="13" t="str">
        <f t="shared" si="12"/>
        <v/>
      </c>
      <c r="O160" s="14" t="str">
        <f t="shared" ca="1" si="13"/>
        <v/>
      </c>
      <c r="P160" s="15" t="str">
        <f t="shared" si="14"/>
        <v/>
      </c>
      <c r="Q160" s="16" t="str">
        <f ca="1">IF(B160="","",IF(F160&lt;=0,"Quitada",IF(K160="","Sem vencimento",IF(K160&lt;TODAY(),"Vencimento passado",IF(K160-TODAY()&lt;=CONFIG!$B$4,"Vence em breve","Em dia")))))</f>
        <v/>
      </c>
      <c r="R160" s="9"/>
    </row>
    <row r="161" spans="1:18">
      <c r="A161" s="7"/>
      <c r="B161" s="9"/>
      <c r="C161" s="9"/>
      <c r="D161" s="9"/>
      <c r="E161" s="20"/>
      <c r="F161" s="20"/>
      <c r="G161" s="20"/>
      <c r="H161" s="10"/>
      <c r="I161" s="7"/>
      <c r="J161" s="10"/>
      <c r="K161" s="11"/>
      <c r="L161" s="7"/>
      <c r="M161" s="12"/>
      <c r="N161" s="13" t="str">
        <f t="shared" si="12"/>
        <v/>
      </c>
      <c r="O161" s="14" t="str">
        <f t="shared" ca="1" si="13"/>
        <v/>
      </c>
      <c r="P161" s="15" t="str">
        <f t="shared" si="14"/>
        <v/>
      </c>
      <c r="Q161" s="16" t="str">
        <f ca="1">IF(B161="","",IF(F161&lt;=0,"Quitada",IF(K161="","Sem vencimento",IF(K161&lt;TODAY(),"Vencimento passado",IF(K161-TODAY()&lt;=CONFIG!$B$4,"Vence em breve","Em dia")))))</f>
        <v/>
      </c>
      <c r="R161" s="9"/>
    </row>
    <row r="162" spans="1:18">
      <c r="A162" s="7"/>
      <c r="B162" s="9"/>
      <c r="C162" s="9"/>
      <c r="D162" s="9"/>
      <c r="E162" s="20"/>
      <c r="F162" s="20"/>
      <c r="G162" s="20"/>
      <c r="H162" s="10"/>
      <c r="I162" s="7"/>
      <c r="J162" s="10"/>
      <c r="K162" s="11"/>
      <c r="L162" s="7"/>
      <c r="M162" s="12"/>
      <c r="N162" s="13" t="str">
        <f t="shared" si="12"/>
        <v/>
      </c>
      <c r="O162" s="14" t="str">
        <f t="shared" ca="1" si="13"/>
        <v/>
      </c>
      <c r="P162" s="15" t="str">
        <f t="shared" si="14"/>
        <v/>
      </c>
      <c r="Q162" s="16" t="str">
        <f ca="1">IF(B162="","",IF(F162&lt;=0,"Quitada",IF(K162="","Sem vencimento",IF(K162&lt;TODAY(),"Vencimento passado",IF(K162-TODAY()&lt;=CONFIG!$B$4,"Vence em breve","Em dia")))))</f>
        <v/>
      </c>
      <c r="R162" s="9"/>
    </row>
    <row r="163" spans="1:18">
      <c r="A163" s="7"/>
      <c r="B163" s="9"/>
      <c r="C163" s="9"/>
      <c r="D163" s="9"/>
      <c r="E163" s="20"/>
      <c r="F163" s="20"/>
      <c r="G163" s="20"/>
      <c r="H163" s="10"/>
      <c r="I163" s="7"/>
      <c r="J163" s="10"/>
      <c r="K163" s="11"/>
      <c r="L163" s="7"/>
      <c r="M163" s="12"/>
      <c r="N163" s="13" t="str">
        <f t="shared" si="12"/>
        <v/>
      </c>
      <c r="O163" s="14" t="str">
        <f t="shared" ca="1" si="13"/>
        <v/>
      </c>
      <c r="P163" s="15" t="str">
        <f t="shared" si="14"/>
        <v/>
      </c>
      <c r="Q163" s="16" t="str">
        <f ca="1">IF(B163="","",IF(F163&lt;=0,"Quitada",IF(K163="","Sem vencimento",IF(K163&lt;TODAY(),"Vencimento passado",IF(K163-TODAY()&lt;=CONFIG!$B$4,"Vence em breve","Em dia")))))</f>
        <v/>
      </c>
      <c r="R163" s="9"/>
    </row>
    <row r="164" spans="1:18">
      <c r="A164" s="7"/>
      <c r="B164" s="9"/>
      <c r="C164" s="9"/>
      <c r="D164" s="9"/>
      <c r="E164" s="20"/>
      <c r="F164" s="20"/>
      <c r="G164" s="20"/>
      <c r="H164" s="10"/>
      <c r="I164" s="7"/>
      <c r="J164" s="10"/>
      <c r="K164" s="11"/>
      <c r="L164" s="7"/>
      <c r="M164" s="12"/>
      <c r="N164" s="13" t="str">
        <f t="shared" si="12"/>
        <v/>
      </c>
      <c r="O164" s="14" t="str">
        <f t="shared" ca="1" si="13"/>
        <v/>
      </c>
      <c r="P164" s="15" t="str">
        <f t="shared" si="14"/>
        <v/>
      </c>
      <c r="Q164" s="16" t="str">
        <f ca="1">IF(B164="","",IF(F164&lt;=0,"Quitada",IF(K164="","Sem vencimento",IF(K164&lt;TODAY(),"Vencimento passado",IF(K164-TODAY()&lt;=CONFIG!$B$4,"Vence em breve","Em dia")))))</f>
        <v/>
      </c>
      <c r="R164" s="9"/>
    </row>
    <row r="165" spans="1:18">
      <c r="A165" s="7"/>
      <c r="B165" s="9"/>
      <c r="C165" s="9"/>
      <c r="D165" s="9"/>
      <c r="E165" s="20"/>
      <c r="F165" s="20"/>
      <c r="G165" s="20"/>
      <c r="H165" s="10"/>
      <c r="I165" s="7"/>
      <c r="J165" s="10"/>
      <c r="K165" s="11"/>
      <c r="L165" s="7"/>
      <c r="M165" s="12"/>
      <c r="N165" s="13" t="str">
        <f t="shared" si="12"/>
        <v/>
      </c>
      <c r="O165" s="14" t="str">
        <f t="shared" ca="1" si="13"/>
        <v/>
      </c>
      <c r="P165" s="15" t="str">
        <f t="shared" si="14"/>
        <v/>
      </c>
      <c r="Q165" s="16" t="str">
        <f ca="1">IF(B165="","",IF(F165&lt;=0,"Quitada",IF(K165="","Sem vencimento",IF(K165&lt;TODAY(),"Vencimento passado",IF(K165-TODAY()&lt;=CONFIG!$B$4,"Vence em breve","Em dia")))))</f>
        <v/>
      </c>
      <c r="R165" s="9"/>
    </row>
    <row r="166" spans="1:18">
      <c r="A166" s="7"/>
      <c r="B166" s="9"/>
      <c r="C166" s="9"/>
      <c r="D166" s="9"/>
      <c r="E166" s="20"/>
      <c r="F166" s="20"/>
      <c r="G166" s="20"/>
      <c r="H166" s="10"/>
      <c r="I166" s="7"/>
      <c r="J166" s="10"/>
      <c r="K166" s="11"/>
      <c r="L166" s="7"/>
      <c r="M166" s="12"/>
      <c r="N166" s="13" t="str">
        <f t="shared" si="12"/>
        <v/>
      </c>
      <c r="O166" s="14" t="str">
        <f t="shared" ca="1" si="13"/>
        <v/>
      </c>
      <c r="P166" s="15" t="str">
        <f t="shared" si="14"/>
        <v/>
      </c>
      <c r="Q166" s="16" t="str">
        <f ca="1">IF(B166="","",IF(F166&lt;=0,"Quitada",IF(K166="","Sem vencimento",IF(K166&lt;TODAY(),"Vencimento passado",IF(K166-TODAY()&lt;=CONFIG!$B$4,"Vence em breve","Em dia")))))</f>
        <v/>
      </c>
      <c r="R166" s="9"/>
    </row>
    <row r="167" spans="1:18">
      <c r="A167" s="7"/>
      <c r="B167" s="9"/>
      <c r="C167" s="9"/>
      <c r="D167" s="9"/>
      <c r="E167" s="20"/>
      <c r="F167" s="20"/>
      <c r="G167" s="20"/>
      <c r="H167" s="10"/>
      <c r="I167" s="7"/>
      <c r="J167" s="10"/>
      <c r="K167" s="11"/>
      <c r="L167" s="7"/>
      <c r="M167" s="12"/>
      <c r="N167" s="13" t="str">
        <f t="shared" ref="N167:N198" si="15">IF(OR(B167="",F167="",F167&lt;=0,K167="",M167="",M167&lt;=0),"",IF(L167="Mensal",EDATE(K167,M167-1),IF(L167="Quinzenal",K167+14*(M167-1),IF(L167="Semanal",K167+7*(M167-1),IF(L167="Bimestral",EDATE(K167,2*(M167-1)),IF(L167="Trimestral",EDATE(K167,3*(M167-1)),""))))))</f>
        <v/>
      </c>
      <c r="O167" s="14" t="str">
        <f t="shared" ref="O167:O198" ca="1" si="16">IF(OR(B167="",F167="",F167&lt;=0,K167=""),"",K167-TODAY())</f>
        <v/>
      </c>
      <c r="P167" s="15" t="str">
        <f t="shared" ref="P167:P198" si="17">IF(OR(B167="",E167="",E167=0,F167=""),"",1-F167/E167)</f>
        <v/>
      </c>
      <c r="Q167" s="16" t="str">
        <f ca="1">IF(B167="","",IF(F167&lt;=0,"Quitada",IF(K167="","Sem vencimento",IF(K167&lt;TODAY(),"Vencimento passado",IF(K167-TODAY()&lt;=CONFIG!$B$4,"Vence em breve","Em dia")))))</f>
        <v/>
      </c>
      <c r="R167" s="9"/>
    </row>
    <row r="168" spans="1:18">
      <c r="A168" s="7"/>
      <c r="B168" s="9"/>
      <c r="C168" s="9"/>
      <c r="D168" s="9"/>
      <c r="E168" s="20"/>
      <c r="F168" s="20"/>
      <c r="G168" s="20"/>
      <c r="H168" s="10"/>
      <c r="I168" s="7"/>
      <c r="J168" s="10"/>
      <c r="K168" s="11"/>
      <c r="L168" s="7"/>
      <c r="M168" s="12"/>
      <c r="N168" s="13" t="str">
        <f t="shared" si="15"/>
        <v/>
      </c>
      <c r="O168" s="14" t="str">
        <f t="shared" ca="1" si="16"/>
        <v/>
      </c>
      <c r="P168" s="15" t="str">
        <f t="shared" si="17"/>
        <v/>
      </c>
      <c r="Q168" s="16" t="str">
        <f ca="1">IF(B168="","",IF(F168&lt;=0,"Quitada",IF(K168="","Sem vencimento",IF(K168&lt;TODAY(),"Vencimento passado",IF(K168-TODAY()&lt;=CONFIG!$B$4,"Vence em breve","Em dia")))))</f>
        <v/>
      </c>
      <c r="R168" s="9"/>
    </row>
    <row r="169" spans="1:18">
      <c r="A169" s="7"/>
      <c r="B169" s="9"/>
      <c r="C169" s="9"/>
      <c r="D169" s="9"/>
      <c r="E169" s="20"/>
      <c r="F169" s="20"/>
      <c r="G169" s="20"/>
      <c r="H169" s="10"/>
      <c r="I169" s="7"/>
      <c r="J169" s="10"/>
      <c r="K169" s="11"/>
      <c r="L169" s="7"/>
      <c r="M169" s="12"/>
      <c r="N169" s="13" t="str">
        <f t="shared" si="15"/>
        <v/>
      </c>
      <c r="O169" s="14" t="str">
        <f t="shared" ca="1" si="16"/>
        <v/>
      </c>
      <c r="P169" s="15" t="str">
        <f t="shared" si="17"/>
        <v/>
      </c>
      <c r="Q169" s="16" t="str">
        <f ca="1">IF(B169="","",IF(F169&lt;=0,"Quitada",IF(K169="","Sem vencimento",IF(K169&lt;TODAY(),"Vencimento passado",IF(K169-TODAY()&lt;=CONFIG!$B$4,"Vence em breve","Em dia")))))</f>
        <v/>
      </c>
      <c r="R169" s="9"/>
    </row>
    <row r="170" spans="1:18">
      <c r="A170" s="7"/>
      <c r="B170" s="9"/>
      <c r="C170" s="9"/>
      <c r="D170" s="9"/>
      <c r="E170" s="20"/>
      <c r="F170" s="20"/>
      <c r="G170" s="20"/>
      <c r="H170" s="10"/>
      <c r="I170" s="7"/>
      <c r="J170" s="10"/>
      <c r="K170" s="11"/>
      <c r="L170" s="7"/>
      <c r="M170" s="12"/>
      <c r="N170" s="13" t="str">
        <f t="shared" si="15"/>
        <v/>
      </c>
      <c r="O170" s="14" t="str">
        <f t="shared" ca="1" si="16"/>
        <v/>
      </c>
      <c r="P170" s="15" t="str">
        <f t="shared" si="17"/>
        <v/>
      </c>
      <c r="Q170" s="16" t="str">
        <f ca="1">IF(B170="","",IF(F170&lt;=0,"Quitada",IF(K170="","Sem vencimento",IF(K170&lt;TODAY(),"Vencimento passado",IF(K170-TODAY()&lt;=CONFIG!$B$4,"Vence em breve","Em dia")))))</f>
        <v/>
      </c>
      <c r="R170" s="9"/>
    </row>
    <row r="171" spans="1:18">
      <c r="A171" s="7"/>
      <c r="B171" s="9"/>
      <c r="C171" s="9"/>
      <c r="D171" s="9"/>
      <c r="E171" s="20"/>
      <c r="F171" s="20"/>
      <c r="G171" s="20"/>
      <c r="H171" s="10"/>
      <c r="I171" s="7"/>
      <c r="J171" s="10"/>
      <c r="K171" s="11"/>
      <c r="L171" s="7"/>
      <c r="M171" s="12"/>
      <c r="N171" s="13" t="str">
        <f t="shared" si="15"/>
        <v/>
      </c>
      <c r="O171" s="14" t="str">
        <f t="shared" ca="1" si="16"/>
        <v/>
      </c>
      <c r="P171" s="15" t="str">
        <f t="shared" si="17"/>
        <v/>
      </c>
      <c r="Q171" s="16" t="str">
        <f ca="1">IF(B171="","",IF(F171&lt;=0,"Quitada",IF(K171="","Sem vencimento",IF(K171&lt;TODAY(),"Vencimento passado",IF(K171-TODAY()&lt;=CONFIG!$B$4,"Vence em breve","Em dia")))))</f>
        <v/>
      </c>
      <c r="R171" s="9"/>
    </row>
    <row r="172" spans="1:18">
      <c r="A172" s="7"/>
      <c r="B172" s="9"/>
      <c r="C172" s="9"/>
      <c r="D172" s="9"/>
      <c r="E172" s="20"/>
      <c r="F172" s="20"/>
      <c r="G172" s="20"/>
      <c r="H172" s="10"/>
      <c r="I172" s="7"/>
      <c r="J172" s="10"/>
      <c r="K172" s="11"/>
      <c r="L172" s="7"/>
      <c r="M172" s="12"/>
      <c r="N172" s="13" t="str">
        <f t="shared" si="15"/>
        <v/>
      </c>
      <c r="O172" s="14" t="str">
        <f t="shared" ca="1" si="16"/>
        <v/>
      </c>
      <c r="P172" s="15" t="str">
        <f t="shared" si="17"/>
        <v/>
      </c>
      <c r="Q172" s="16" t="str">
        <f ca="1">IF(B172="","",IF(F172&lt;=0,"Quitada",IF(K172="","Sem vencimento",IF(K172&lt;TODAY(),"Vencimento passado",IF(K172-TODAY()&lt;=CONFIG!$B$4,"Vence em breve","Em dia")))))</f>
        <v/>
      </c>
      <c r="R172" s="9"/>
    </row>
    <row r="173" spans="1:18">
      <c r="A173" s="7"/>
      <c r="B173" s="9"/>
      <c r="C173" s="9"/>
      <c r="D173" s="9"/>
      <c r="E173" s="20"/>
      <c r="F173" s="20"/>
      <c r="G173" s="20"/>
      <c r="H173" s="10"/>
      <c r="I173" s="7"/>
      <c r="J173" s="10"/>
      <c r="K173" s="11"/>
      <c r="L173" s="7"/>
      <c r="M173" s="12"/>
      <c r="N173" s="13" t="str">
        <f t="shared" si="15"/>
        <v/>
      </c>
      <c r="O173" s="14" t="str">
        <f t="shared" ca="1" si="16"/>
        <v/>
      </c>
      <c r="P173" s="15" t="str">
        <f t="shared" si="17"/>
        <v/>
      </c>
      <c r="Q173" s="16" t="str">
        <f ca="1">IF(B173="","",IF(F173&lt;=0,"Quitada",IF(K173="","Sem vencimento",IF(K173&lt;TODAY(),"Vencimento passado",IF(K173-TODAY()&lt;=CONFIG!$B$4,"Vence em breve","Em dia")))))</f>
        <v/>
      </c>
      <c r="R173" s="9"/>
    </row>
    <row r="174" spans="1:18">
      <c r="A174" s="7"/>
      <c r="B174" s="9"/>
      <c r="C174" s="9"/>
      <c r="D174" s="9"/>
      <c r="E174" s="20"/>
      <c r="F174" s="20"/>
      <c r="G174" s="20"/>
      <c r="H174" s="10"/>
      <c r="I174" s="7"/>
      <c r="J174" s="10"/>
      <c r="K174" s="11"/>
      <c r="L174" s="7"/>
      <c r="M174" s="12"/>
      <c r="N174" s="13" t="str">
        <f t="shared" si="15"/>
        <v/>
      </c>
      <c r="O174" s="14" t="str">
        <f t="shared" ca="1" si="16"/>
        <v/>
      </c>
      <c r="P174" s="15" t="str">
        <f t="shared" si="17"/>
        <v/>
      </c>
      <c r="Q174" s="16" t="str">
        <f ca="1">IF(B174="","",IF(F174&lt;=0,"Quitada",IF(K174="","Sem vencimento",IF(K174&lt;TODAY(),"Vencimento passado",IF(K174-TODAY()&lt;=CONFIG!$B$4,"Vence em breve","Em dia")))))</f>
        <v/>
      </c>
      <c r="R174" s="9"/>
    </row>
    <row r="175" spans="1:18">
      <c r="A175" s="7"/>
      <c r="B175" s="9"/>
      <c r="C175" s="9"/>
      <c r="D175" s="9"/>
      <c r="E175" s="20"/>
      <c r="F175" s="20"/>
      <c r="G175" s="20"/>
      <c r="H175" s="10"/>
      <c r="I175" s="7"/>
      <c r="J175" s="10"/>
      <c r="K175" s="11"/>
      <c r="L175" s="7"/>
      <c r="M175" s="12"/>
      <c r="N175" s="13" t="str">
        <f t="shared" si="15"/>
        <v/>
      </c>
      <c r="O175" s="14" t="str">
        <f t="shared" ca="1" si="16"/>
        <v/>
      </c>
      <c r="P175" s="15" t="str">
        <f t="shared" si="17"/>
        <v/>
      </c>
      <c r="Q175" s="16" t="str">
        <f ca="1">IF(B175="","",IF(F175&lt;=0,"Quitada",IF(K175="","Sem vencimento",IF(K175&lt;TODAY(),"Vencimento passado",IF(K175-TODAY()&lt;=CONFIG!$B$4,"Vence em breve","Em dia")))))</f>
        <v/>
      </c>
      <c r="R175" s="9"/>
    </row>
    <row r="176" spans="1:18">
      <c r="A176" s="7"/>
      <c r="B176" s="9"/>
      <c r="C176" s="9"/>
      <c r="D176" s="9"/>
      <c r="E176" s="20"/>
      <c r="F176" s="20"/>
      <c r="G176" s="20"/>
      <c r="H176" s="10"/>
      <c r="I176" s="7"/>
      <c r="J176" s="10"/>
      <c r="K176" s="11"/>
      <c r="L176" s="7"/>
      <c r="M176" s="12"/>
      <c r="N176" s="13" t="str">
        <f t="shared" si="15"/>
        <v/>
      </c>
      <c r="O176" s="14" t="str">
        <f t="shared" ca="1" si="16"/>
        <v/>
      </c>
      <c r="P176" s="15" t="str">
        <f t="shared" si="17"/>
        <v/>
      </c>
      <c r="Q176" s="16" t="str">
        <f ca="1">IF(B176="","",IF(F176&lt;=0,"Quitada",IF(K176="","Sem vencimento",IF(K176&lt;TODAY(),"Vencimento passado",IF(K176-TODAY()&lt;=CONFIG!$B$4,"Vence em breve","Em dia")))))</f>
        <v/>
      </c>
      <c r="R176" s="9"/>
    </row>
    <row r="177" spans="1:18">
      <c r="A177" s="7"/>
      <c r="B177" s="9"/>
      <c r="C177" s="9"/>
      <c r="D177" s="9"/>
      <c r="E177" s="20"/>
      <c r="F177" s="20"/>
      <c r="G177" s="20"/>
      <c r="H177" s="10"/>
      <c r="I177" s="7"/>
      <c r="J177" s="10"/>
      <c r="K177" s="11"/>
      <c r="L177" s="7"/>
      <c r="M177" s="12"/>
      <c r="N177" s="13" t="str">
        <f t="shared" si="15"/>
        <v/>
      </c>
      <c r="O177" s="14" t="str">
        <f t="shared" ca="1" si="16"/>
        <v/>
      </c>
      <c r="P177" s="15" t="str">
        <f t="shared" si="17"/>
        <v/>
      </c>
      <c r="Q177" s="16" t="str">
        <f ca="1">IF(B177="","",IF(F177&lt;=0,"Quitada",IF(K177="","Sem vencimento",IF(K177&lt;TODAY(),"Vencimento passado",IF(K177-TODAY()&lt;=CONFIG!$B$4,"Vence em breve","Em dia")))))</f>
        <v/>
      </c>
      <c r="R177" s="9"/>
    </row>
    <row r="178" spans="1:18">
      <c r="A178" s="7"/>
      <c r="B178" s="9"/>
      <c r="C178" s="9"/>
      <c r="D178" s="9"/>
      <c r="E178" s="20"/>
      <c r="F178" s="20"/>
      <c r="G178" s="20"/>
      <c r="H178" s="10"/>
      <c r="I178" s="7"/>
      <c r="J178" s="10"/>
      <c r="K178" s="11"/>
      <c r="L178" s="7"/>
      <c r="M178" s="12"/>
      <c r="N178" s="13" t="str">
        <f t="shared" si="15"/>
        <v/>
      </c>
      <c r="O178" s="14" t="str">
        <f t="shared" ca="1" si="16"/>
        <v/>
      </c>
      <c r="P178" s="15" t="str">
        <f t="shared" si="17"/>
        <v/>
      </c>
      <c r="Q178" s="16" t="str">
        <f ca="1">IF(B178="","",IF(F178&lt;=0,"Quitada",IF(K178="","Sem vencimento",IF(K178&lt;TODAY(),"Vencimento passado",IF(K178-TODAY()&lt;=CONFIG!$B$4,"Vence em breve","Em dia")))))</f>
        <v/>
      </c>
      <c r="R178" s="9"/>
    </row>
    <row r="179" spans="1:18">
      <c r="A179" s="7"/>
      <c r="B179" s="9"/>
      <c r="C179" s="9"/>
      <c r="D179" s="9"/>
      <c r="E179" s="20"/>
      <c r="F179" s="20"/>
      <c r="G179" s="20"/>
      <c r="H179" s="10"/>
      <c r="I179" s="7"/>
      <c r="J179" s="10"/>
      <c r="K179" s="11"/>
      <c r="L179" s="7"/>
      <c r="M179" s="12"/>
      <c r="N179" s="13" t="str">
        <f t="shared" si="15"/>
        <v/>
      </c>
      <c r="O179" s="14" t="str">
        <f t="shared" ca="1" si="16"/>
        <v/>
      </c>
      <c r="P179" s="15" t="str">
        <f t="shared" si="17"/>
        <v/>
      </c>
      <c r="Q179" s="16" t="str">
        <f ca="1">IF(B179="","",IF(F179&lt;=0,"Quitada",IF(K179="","Sem vencimento",IF(K179&lt;TODAY(),"Vencimento passado",IF(K179-TODAY()&lt;=CONFIG!$B$4,"Vence em breve","Em dia")))))</f>
        <v/>
      </c>
      <c r="R179" s="9"/>
    </row>
    <row r="180" spans="1:18">
      <c r="A180" s="7"/>
      <c r="B180" s="9"/>
      <c r="C180" s="9"/>
      <c r="D180" s="9"/>
      <c r="E180" s="20"/>
      <c r="F180" s="20"/>
      <c r="G180" s="20"/>
      <c r="H180" s="10"/>
      <c r="I180" s="7"/>
      <c r="J180" s="10"/>
      <c r="K180" s="11"/>
      <c r="L180" s="7"/>
      <c r="M180" s="12"/>
      <c r="N180" s="13" t="str">
        <f t="shared" si="15"/>
        <v/>
      </c>
      <c r="O180" s="14" t="str">
        <f t="shared" ca="1" si="16"/>
        <v/>
      </c>
      <c r="P180" s="15" t="str">
        <f t="shared" si="17"/>
        <v/>
      </c>
      <c r="Q180" s="16" t="str">
        <f ca="1">IF(B180="","",IF(F180&lt;=0,"Quitada",IF(K180="","Sem vencimento",IF(K180&lt;TODAY(),"Vencimento passado",IF(K180-TODAY()&lt;=CONFIG!$B$4,"Vence em breve","Em dia")))))</f>
        <v/>
      </c>
      <c r="R180" s="9"/>
    </row>
    <row r="181" spans="1:18">
      <c r="A181" s="7"/>
      <c r="B181" s="9"/>
      <c r="C181" s="9"/>
      <c r="D181" s="9"/>
      <c r="E181" s="20"/>
      <c r="F181" s="20"/>
      <c r="G181" s="20"/>
      <c r="H181" s="10"/>
      <c r="I181" s="7"/>
      <c r="J181" s="10"/>
      <c r="K181" s="11"/>
      <c r="L181" s="7"/>
      <c r="M181" s="12"/>
      <c r="N181" s="13" t="str">
        <f t="shared" si="15"/>
        <v/>
      </c>
      <c r="O181" s="14" t="str">
        <f t="shared" ca="1" si="16"/>
        <v/>
      </c>
      <c r="P181" s="15" t="str">
        <f t="shared" si="17"/>
        <v/>
      </c>
      <c r="Q181" s="16" t="str">
        <f ca="1">IF(B181="","",IF(F181&lt;=0,"Quitada",IF(K181="","Sem vencimento",IF(K181&lt;TODAY(),"Vencimento passado",IF(K181-TODAY()&lt;=CONFIG!$B$4,"Vence em breve","Em dia")))))</f>
        <v/>
      </c>
      <c r="R181" s="9"/>
    </row>
    <row r="182" spans="1:18">
      <c r="A182" s="7"/>
      <c r="B182" s="9"/>
      <c r="C182" s="9"/>
      <c r="D182" s="9"/>
      <c r="E182" s="20"/>
      <c r="F182" s="20"/>
      <c r="G182" s="20"/>
      <c r="H182" s="10"/>
      <c r="I182" s="7"/>
      <c r="J182" s="10"/>
      <c r="K182" s="11"/>
      <c r="L182" s="7"/>
      <c r="M182" s="12"/>
      <c r="N182" s="13" t="str">
        <f t="shared" si="15"/>
        <v/>
      </c>
      <c r="O182" s="14" t="str">
        <f t="shared" ca="1" si="16"/>
        <v/>
      </c>
      <c r="P182" s="15" t="str">
        <f t="shared" si="17"/>
        <v/>
      </c>
      <c r="Q182" s="16" t="str">
        <f ca="1">IF(B182="","",IF(F182&lt;=0,"Quitada",IF(K182="","Sem vencimento",IF(K182&lt;TODAY(),"Vencimento passado",IF(K182-TODAY()&lt;=CONFIG!$B$4,"Vence em breve","Em dia")))))</f>
        <v/>
      </c>
      <c r="R182" s="9"/>
    </row>
    <row r="183" spans="1:18">
      <c r="A183" s="7"/>
      <c r="B183" s="9"/>
      <c r="C183" s="9"/>
      <c r="D183" s="9"/>
      <c r="E183" s="20"/>
      <c r="F183" s="20"/>
      <c r="G183" s="20"/>
      <c r="H183" s="10"/>
      <c r="I183" s="7"/>
      <c r="J183" s="10"/>
      <c r="K183" s="11"/>
      <c r="L183" s="7"/>
      <c r="M183" s="12"/>
      <c r="N183" s="13" t="str">
        <f t="shared" si="15"/>
        <v/>
      </c>
      <c r="O183" s="14" t="str">
        <f t="shared" ca="1" si="16"/>
        <v/>
      </c>
      <c r="P183" s="15" t="str">
        <f t="shared" si="17"/>
        <v/>
      </c>
      <c r="Q183" s="16" t="str">
        <f ca="1">IF(B183="","",IF(F183&lt;=0,"Quitada",IF(K183="","Sem vencimento",IF(K183&lt;TODAY(),"Vencimento passado",IF(K183-TODAY()&lt;=CONFIG!$B$4,"Vence em breve","Em dia")))))</f>
        <v/>
      </c>
      <c r="R183" s="9"/>
    </row>
    <row r="184" spans="1:18">
      <c r="A184" s="7"/>
      <c r="B184" s="9"/>
      <c r="C184" s="9"/>
      <c r="D184" s="9"/>
      <c r="E184" s="20"/>
      <c r="F184" s="20"/>
      <c r="G184" s="20"/>
      <c r="H184" s="10"/>
      <c r="I184" s="7"/>
      <c r="J184" s="10"/>
      <c r="K184" s="11"/>
      <c r="L184" s="7"/>
      <c r="M184" s="12"/>
      <c r="N184" s="13" t="str">
        <f t="shared" si="15"/>
        <v/>
      </c>
      <c r="O184" s="14" t="str">
        <f t="shared" ca="1" si="16"/>
        <v/>
      </c>
      <c r="P184" s="15" t="str">
        <f t="shared" si="17"/>
        <v/>
      </c>
      <c r="Q184" s="16" t="str">
        <f ca="1">IF(B184="","",IF(F184&lt;=0,"Quitada",IF(K184="","Sem vencimento",IF(K184&lt;TODAY(),"Vencimento passado",IF(K184-TODAY()&lt;=CONFIG!$B$4,"Vence em breve","Em dia")))))</f>
        <v/>
      </c>
      <c r="R184" s="9"/>
    </row>
    <row r="185" spans="1:18">
      <c r="A185" s="7"/>
      <c r="B185" s="9"/>
      <c r="C185" s="9"/>
      <c r="D185" s="9"/>
      <c r="E185" s="20"/>
      <c r="F185" s="20"/>
      <c r="G185" s="20"/>
      <c r="H185" s="10"/>
      <c r="I185" s="7"/>
      <c r="J185" s="10"/>
      <c r="K185" s="11"/>
      <c r="L185" s="7"/>
      <c r="M185" s="12"/>
      <c r="N185" s="13" t="str">
        <f t="shared" si="15"/>
        <v/>
      </c>
      <c r="O185" s="14" t="str">
        <f t="shared" ca="1" si="16"/>
        <v/>
      </c>
      <c r="P185" s="15" t="str">
        <f t="shared" si="17"/>
        <v/>
      </c>
      <c r="Q185" s="16" t="str">
        <f ca="1">IF(B185="","",IF(F185&lt;=0,"Quitada",IF(K185="","Sem vencimento",IF(K185&lt;TODAY(),"Vencimento passado",IF(K185-TODAY()&lt;=CONFIG!$B$4,"Vence em breve","Em dia")))))</f>
        <v/>
      </c>
      <c r="R185" s="9"/>
    </row>
    <row r="186" spans="1:18">
      <c r="A186" s="7"/>
      <c r="B186" s="9"/>
      <c r="C186" s="9"/>
      <c r="D186" s="9"/>
      <c r="E186" s="20"/>
      <c r="F186" s="20"/>
      <c r="G186" s="20"/>
      <c r="H186" s="10"/>
      <c r="I186" s="7"/>
      <c r="J186" s="10"/>
      <c r="K186" s="11"/>
      <c r="L186" s="7"/>
      <c r="M186" s="12"/>
      <c r="N186" s="13" t="str">
        <f t="shared" si="15"/>
        <v/>
      </c>
      <c r="O186" s="14" t="str">
        <f t="shared" ca="1" si="16"/>
        <v/>
      </c>
      <c r="P186" s="15" t="str">
        <f t="shared" si="17"/>
        <v/>
      </c>
      <c r="Q186" s="16" t="str">
        <f ca="1">IF(B186="","",IF(F186&lt;=0,"Quitada",IF(K186="","Sem vencimento",IF(K186&lt;TODAY(),"Vencimento passado",IF(K186-TODAY()&lt;=CONFIG!$B$4,"Vence em breve","Em dia")))))</f>
        <v/>
      </c>
      <c r="R186" s="9"/>
    </row>
    <row r="187" spans="1:18">
      <c r="A187" s="7"/>
      <c r="B187" s="9"/>
      <c r="C187" s="9"/>
      <c r="D187" s="9"/>
      <c r="E187" s="20"/>
      <c r="F187" s="20"/>
      <c r="G187" s="20"/>
      <c r="H187" s="10"/>
      <c r="I187" s="7"/>
      <c r="J187" s="10"/>
      <c r="K187" s="11"/>
      <c r="L187" s="7"/>
      <c r="M187" s="12"/>
      <c r="N187" s="13" t="str">
        <f t="shared" si="15"/>
        <v/>
      </c>
      <c r="O187" s="14" t="str">
        <f t="shared" ca="1" si="16"/>
        <v/>
      </c>
      <c r="P187" s="15" t="str">
        <f t="shared" si="17"/>
        <v/>
      </c>
      <c r="Q187" s="16" t="str">
        <f ca="1">IF(B187="","",IF(F187&lt;=0,"Quitada",IF(K187="","Sem vencimento",IF(K187&lt;TODAY(),"Vencimento passado",IF(K187-TODAY()&lt;=CONFIG!$B$4,"Vence em breve","Em dia")))))</f>
        <v/>
      </c>
      <c r="R187" s="9"/>
    </row>
    <row r="188" spans="1:18">
      <c r="A188" s="7"/>
      <c r="B188" s="9"/>
      <c r="C188" s="9"/>
      <c r="D188" s="9"/>
      <c r="E188" s="20"/>
      <c r="F188" s="20"/>
      <c r="G188" s="20"/>
      <c r="H188" s="10"/>
      <c r="I188" s="7"/>
      <c r="J188" s="10"/>
      <c r="K188" s="11"/>
      <c r="L188" s="7"/>
      <c r="M188" s="12"/>
      <c r="N188" s="13" t="str">
        <f t="shared" si="15"/>
        <v/>
      </c>
      <c r="O188" s="14" t="str">
        <f t="shared" ca="1" si="16"/>
        <v/>
      </c>
      <c r="P188" s="15" t="str">
        <f t="shared" si="17"/>
        <v/>
      </c>
      <c r="Q188" s="16" t="str">
        <f ca="1">IF(B188="","",IF(F188&lt;=0,"Quitada",IF(K188="","Sem vencimento",IF(K188&lt;TODAY(),"Vencimento passado",IF(K188-TODAY()&lt;=CONFIG!$B$4,"Vence em breve","Em dia")))))</f>
        <v/>
      </c>
      <c r="R188" s="9"/>
    </row>
    <row r="189" spans="1:18">
      <c r="A189" s="7"/>
      <c r="B189" s="9"/>
      <c r="C189" s="9"/>
      <c r="D189" s="9"/>
      <c r="E189" s="20"/>
      <c r="F189" s="20"/>
      <c r="G189" s="20"/>
      <c r="H189" s="10"/>
      <c r="I189" s="7"/>
      <c r="J189" s="10"/>
      <c r="K189" s="11"/>
      <c r="L189" s="7"/>
      <c r="M189" s="12"/>
      <c r="N189" s="13" t="str">
        <f t="shared" si="15"/>
        <v/>
      </c>
      <c r="O189" s="14" t="str">
        <f t="shared" ca="1" si="16"/>
        <v/>
      </c>
      <c r="P189" s="15" t="str">
        <f t="shared" si="17"/>
        <v/>
      </c>
      <c r="Q189" s="16" t="str">
        <f ca="1">IF(B189="","",IF(F189&lt;=0,"Quitada",IF(K189="","Sem vencimento",IF(K189&lt;TODAY(),"Vencimento passado",IF(K189-TODAY()&lt;=CONFIG!$B$4,"Vence em breve","Em dia")))))</f>
        <v/>
      </c>
      <c r="R189" s="9"/>
    </row>
    <row r="190" spans="1:18">
      <c r="A190" s="7"/>
      <c r="B190" s="9"/>
      <c r="C190" s="9"/>
      <c r="D190" s="9"/>
      <c r="E190" s="20"/>
      <c r="F190" s="20"/>
      <c r="G190" s="20"/>
      <c r="H190" s="10"/>
      <c r="I190" s="7"/>
      <c r="J190" s="10"/>
      <c r="K190" s="11"/>
      <c r="L190" s="7"/>
      <c r="M190" s="12"/>
      <c r="N190" s="13" t="str">
        <f t="shared" si="15"/>
        <v/>
      </c>
      <c r="O190" s="14" t="str">
        <f t="shared" ca="1" si="16"/>
        <v/>
      </c>
      <c r="P190" s="15" t="str">
        <f t="shared" si="17"/>
        <v/>
      </c>
      <c r="Q190" s="16" t="str">
        <f ca="1">IF(B190="","",IF(F190&lt;=0,"Quitada",IF(K190="","Sem vencimento",IF(K190&lt;TODAY(),"Vencimento passado",IF(K190-TODAY()&lt;=CONFIG!$B$4,"Vence em breve","Em dia")))))</f>
        <v/>
      </c>
      <c r="R190" s="9"/>
    </row>
    <row r="191" spans="1:18">
      <c r="A191" s="7"/>
      <c r="B191" s="9"/>
      <c r="C191" s="9"/>
      <c r="D191" s="9"/>
      <c r="E191" s="20"/>
      <c r="F191" s="20"/>
      <c r="G191" s="20"/>
      <c r="H191" s="10"/>
      <c r="I191" s="7"/>
      <c r="J191" s="10"/>
      <c r="K191" s="11"/>
      <c r="L191" s="7"/>
      <c r="M191" s="12"/>
      <c r="N191" s="13" t="str">
        <f t="shared" si="15"/>
        <v/>
      </c>
      <c r="O191" s="14" t="str">
        <f t="shared" ca="1" si="16"/>
        <v/>
      </c>
      <c r="P191" s="15" t="str">
        <f t="shared" si="17"/>
        <v/>
      </c>
      <c r="Q191" s="16" t="str">
        <f ca="1">IF(B191="","",IF(F191&lt;=0,"Quitada",IF(K191="","Sem vencimento",IF(K191&lt;TODAY(),"Vencimento passado",IF(K191-TODAY()&lt;=CONFIG!$B$4,"Vence em breve","Em dia")))))</f>
        <v/>
      </c>
      <c r="R191" s="9"/>
    </row>
    <row r="192" spans="1:18">
      <c r="A192" s="7"/>
      <c r="B192" s="9"/>
      <c r="C192" s="9"/>
      <c r="D192" s="9"/>
      <c r="E192" s="20"/>
      <c r="F192" s="20"/>
      <c r="G192" s="20"/>
      <c r="H192" s="10"/>
      <c r="I192" s="7"/>
      <c r="J192" s="10"/>
      <c r="K192" s="11"/>
      <c r="L192" s="7"/>
      <c r="M192" s="12"/>
      <c r="N192" s="13" t="str">
        <f t="shared" si="15"/>
        <v/>
      </c>
      <c r="O192" s="14" t="str">
        <f t="shared" ca="1" si="16"/>
        <v/>
      </c>
      <c r="P192" s="15" t="str">
        <f t="shared" si="17"/>
        <v/>
      </c>
      <c r="Q192" s="16" t="str">
        <f ca="1">IF(B192="","",IF(F192&lt;=0,"Quitada",IF(K192="","Sem vencimento",IF(K192&lt;TODAY(),"Vencimento passado",IF(K192-TODAY()&lt;=CONFIG!$B$4,"Vence em breve","Em dia")))))</f>
        <v/>
      </c>
      <c r="R192" s="9"/>
    </row>
    <row r="193" spans="1:18">
      <c r="A193" s="7"/>
      <c r="B193" s="9"/>
      <c r="C193" s="9"/>
      <c r="D193" s="9"/>
      <c r="E193" s="20"/>
      <c r="F193" s="20"/>
      <c r="G193" s="20"/>
      <c r="H193" s="10"/>
      <c r="I193" s="7"/>
      <c r="J193" s="10"/>
      <c r="K193" s="11"/>
      <c r="L193" s="7"/>
      <c r="M193" s="12"/>
      <c r="N193" s="13" t="str">
        <f t="shared" si="15"/>
        <v/>
      </c>
      <c r="O193" s="14" t="str">
        <f t="shared" ca="1" si="16"/>
        <v/>
      </c>
      <c r="P193" s="15" t="str">
        <f t="shared" si="17"/>
        <v/>
      </c>
      <c r="Q193" s="16" t="str">
        <f ca="1">IF(B193="","",IF(F193&lt;=0,"Quitada",IF(K193="","Sem vencimento",IF(K193&lt;TODAY(),"Vencimento passado",IF(K193-TODAY()&lt;=CONFIG!$B$4,"Vence em breve","Em dia")))))</f>
        <v/>
      </c>
      <c r="R193" s="9"/>
    </row>
    <row r="194" spans="1:18">
      <c r="A194" s="7"/>
      <c r="B194" s="9"/>
      <c r="C194" s="9"/>
      <c r="D194" s="9"/>
      <c r="E194" s="20"/>
      <c r="F194" s="20"/>
      <c r="G194" s="20"/>
      <c r="H194" s="10"/>
      <c r="I194" s="7"/>
      <c r="J194" s="10"/>
      <c r="K194" s="11"/>
      <c r="L194" s="7"/>
      <c r="M194" s="12"/>
      <c r="N194" s="13" t="str">
        <f t="shared" si="15"/>
        <v/>
      </c>
      <c r="O194" s="14" t="str">
        <f t="shared" ca="1" si="16"/>
        <v/>
      </c>
      <c r="P194" s="15" t="str">
        <f t="shared" si="17"/>
        <v/>
      </c>
      <c r="Q194" s="16" t="str">
        <f ca="1">IF(B194="","",IF(F194&lt;=0,"Quitada",IF(K194="","Sem vencimento",IF(K194&lt;TODAY(),"Vencimento passado",IF(K194-TODAY()&lt;=CONFIG!$B$4,"Vence em breve","Em dia")))))</f>
        <v/>
      </c>
      <c r="R194" s="9"/>
    </row>
    <row r="195" spans="1:18">
      <c r="A195" s="7"/>
      <c r="B195" s="9"/>
      <c r="C195" s="9"/>
      <c r="D195" s="9"/>
      <c r="E195" s="20"/>
      <c r="F195" s="20"/>
      <c r="G195" s="20"/>
      <c r="H195" s="10"/>
      <c r="I195" s="7"/>
      <c r="J195" s="10"/>
      <c r="K195" s="11"/>
      <c r="L195" s="7"/>
      <c r="M195" s="12"/>
      <c r="N195" s="13" t="str">
        <f t="shared" si="15"/>
        <v/>
      </c>
      <c r="O195" s="14" t="str">
        <f t="shared" ca="1" si="16"/>
        <v/>
      </c>
      <c r="P195" s="15" t="str">
        <f t="shared" si="17"/>
        <v/>
      </c>
      <c r="Q195" s="16" t="str">
        <f ca="1">IF(B195="","",IF(F195&lt;=0,"Quitada",IF(K195="","Sem vencimento",IF(K195&lt;TODAY(),"Vencimento passado",IF(K195-TODAY()&lt;=CONFIG!$B$4,"Vence em breve","Em dia")))))</f>
        <v/>
      </c>
      <c r="R195" s="9"/>
    </row>
    <row r="196" spans="1:18">
      <c r="A196" s="7"/>
      <c r="B196" s="9"/>
      <c r="C196" s="9"/>
      <c r="D196" s="9"/>
      <c r="E196" s="20"/>
      <c r="F196" s="20"/>
      <c r="G196" s="20"/>
      <c r="H196" s="10"/>
      <c r="I196" s="7"/>
      <c r="J196" s="10"/>
      <c r="K196" s="11"/>
      <c r="L196" s="7"/>
      <c r="M196" s="12"/>
      <c r="N196" s="13" t="str">
        <f t="shared" si="15"/>
        <v/>
      </c>
      <c r="O196" s="14" t="str">
        <f t="shared" ca="1" si="16"/>
        <v/>
      </c>
      <c r="P196" s="15" t="str">
        <f t="shared" si="17"/>
        <v/>
      </c>
      <c r="Q196" s="16" t="str">
        <f ca="1">IF(B196="","",IF(F196&lt;=0,"Quitada",IF(K196="","Sem vencimento",IF(K196&lt;TODAY(),"Vencimento passado",IF(K196-TODAY()&lt;=CONFIG!$B$4,"Vence em breve","Em dia")))))</f>
        <v/>
      </c>
      <c r="R196" s="9"/>
    </row>
    <row r="197" spans="1:18">
      <c r="A197" s="7"/>
      <c r="B197" s="9"/>
      <c r="C197" s="9"/>
      <c r="D197" s="9"/>
      <c r="E197" s="20"/>
      <c r="F197" s="20"/>
      <c r="G197" s="20"/>
      <c r="H197" s="10"/>
      <c r="I197" s="7"/>
      <c r="J197" s="10"/>
      <c r="K197" s="11"/>
      <c r="L197" s="7"/>
      <c r="M197" s="12"/>
      <c r="N197" s="13" t="str">
        <f t="shared" si="15"/>
        <v/>
      </c>
      <c r="O197" s="14" t="str">
        <f t="shared" ca="1" si="16"/>
        <v/>
      </c>
      <c r="P197" s="15" t="str">
        <f t="shared" si="17"/>
        <v/>
      </c>
      <c r="Q197" s="16" t="str">
        <f ca="1">IF(B197="","",IF(F197&lt;=0,"Quitada",IF(K197="","Sem vencimento",IF(K197&lt;TODAY(),"Vencimento passado",IF(K197-TODAY()&lt;=CONFIG!$B$4,"Vence em breve","Em dia")))))</f>
        <v/>
      </c>
      <c r="R197" s="9"/>
    </row>
    <row r="198" spans="1:18">
      <c r="A198" s="7"/>
      <c r="B198" s="9"/>
      <c r="C198" s="9"/>
      <c r="D198" s="9"/>
      <c r="E198" s="20"/>
      <c r="F198" s="20"/>
      <c r="G198" s="20"/>
      <c r="H198" s="10"/>
      <c r="I198" s="7"/>
      <c r="J198" s="10"/>
      <c r="K198" s="11"/>
      <c r="L198" s="7"/>
      <c r="M198" s="12"/>
      <c r="N198" s="13" t="str">
        <f t="shared" si="15"/>
        <v/>
      </c>
      <c r="O198" s="14" t="str">
        <f t="shared" ca="1" si="16"/>
        <v/>
      </c>
      <c r="P198" s="15" t="str">
        <f t="shared" si="17"/>
        <v/>
      </c>
      <c r="Q198" s="16" t="str">
        <f ca="1">IF(B198="","",IF(F198&lt;=0,"Quitada",IF(K198="","Sem vencimento",IF(K198&lt;TODAY(),"Vencimento passado",IF(K198-TODAY()&lt;=CONFIG!$B$4,"Vence em breve","Em dia")))))</f>
        <v/>
      </c>
      <c r="R198" s="9"/>
    </row>
    <row r="199" spans="1:18">
      <c r="A199" s="7"/>
      <c r="B199" s="9"/>
      <c r="C199" s="9"/>
      <c r="D199" s="9"/>
      <c r="E199" s="20"/>
      <c r="F199" s="20"/>
      <c r="G199" s="20"/>
      <c r="H199" s="10"/>
      <c r="I199" s="7"/>
      <c r="J199" s="10"/>
      <c r="K199" s="11"/>
      <c r="L199" s="7"/>
      <c r="M199" s="12"/>
      <c r="N199" s="13" t="str">
        <f t="shared" ref="N199:N230" si="18">IF(OR(B199="",F199="",F199&lt;=0,K199="",M199="",M199&lt;=0),"",IF(L199="Mensal",EDATE(K199,M199-1),IF(L199="Quinzenal",K199+14*(M199-1),IF(L199="Semanal",K199+7*(M199-1),IF(L199="Bimestral",EDATE(K199,2*(M199-1)),IF(L199="Trimestral",EDATE(K199,3*(M199-1)),""))))))</f>
        <v/>
      </c>
      <c r="O199" s="14" t="str">
        <f t="shared" ref="O199:O206" ca="1" si="19">IF(OR(B199="",F199="",F199&lt;=0,K199=""),"",K199-TODAY())</f>
        <v/>
      </c>
      <c r="P199" s="15" t="str">
        <f t="shared" ref="P199:P206" si="20">IF(OR(B199="",E199="",E199=0,F199=""),"",1-F199/E199)</f>
        <v/>
      </c>
      <c r="Q199" s="16" t="str">
        <f ca="1">IF(B199="","",IF(F199&lt;=0,"Quitada",IF(K199="","Sem vencimento",IF(K199&lt;TODAY(),"Vencimento passado",IF(K199-TODAY()&lt;=CONFIG!$B$4,"Vence em breve","Em dia")))))</f>
        <v/>
      </c>
      <c r="R199" s="9"/>
    </row>
    <row r="200" spans="1:18">
      <c r="A200" s="7"/>
      <c r="B200" s="9"/>
      <c r="C200" s="9"/>
      <c r="D200" s="9"/>
      <c r="E200" s="20"/>
      <c r="F200" s="20"/>
      <c r="G200" s="20"/>
      <c r="H200" s="10"/>
      <c r="I200" s="7"/>
      <c r="J200" s="10"/>
      <c r="K200" s="11"/>
      <c r="L200" s="7"/>
      <c r="M200" s="12"/>
      <c r="N200" s="13" t="str">
        <f t="shared" si="18"/>
        <v/>
      </c>
      <c r="O200" s="14" t="str">
        <f t="shared" ca="1" si="19"/>
        <v/>
      </c>
      <c r="P200" s="15" t="str">
        <f t="shared" si="20"/>
        <v/>
      </c>
      <c r="Q200" s="16" t="str">
        <f ca="1">IF(B200="","",IF(F200&lt;=0,"Quitada",IF(K200="","Sem vencimento",IF(K200&lt;TODAY(),"Vencimento passado",IF(K200-TODAY()&lt;=CONFIG!$B$4,"Vence em breve","Em dia")))))</f>
        <v/>
      </c>
      <c r="R200" s="9"/>
    </row>
    <row r="201" spans="1:18">
      <c r="A201" s="7"/>
      <c r="B201" s="9"/>
      <c r="C201" s="9"/>
      <c r="D201" s="9"/>
      <c r="E201" s="20"/>
      <c r="F201" s="20"/>
      <c r="G201" s="20"/>
      <c r="H201" s="10"/>
      <c r="I201" s="7"/>
      <c r="J201" s="10"/>
      <c r="K201" s="11"/>
      <c r="L201" s="7"/>
      <c r="M201" s="12"/>
      <c r="N201" s="13" t="str">
        <f t="shared" si="18"/>
        <v/>
      </c>
      <c r="O201" s="14" t="str">
        <f t="shared" ca="1" si="19"/>
        <v/>
      </c>
      <c r="P201" s="15" t="str">
        <f t="shared" si="20"/>
        <v/>
      </c>
      <c r="Q201" s="16" t="str">
        <f ca="1">IF(B201="","",IF(F201&lt;=0,"Quitada",IF(K201="","Sem vencimento",IF(K201&lt;TODAY(),"Vencimento passado",IF(K201-TODAY()&lt;=CONFIG!$B$4,"Vence em breve","Em dia")))))</f>
        <v/>
      </c>
      <c r="R201" s="9"/>
    </row>
    <row r="202" spans="1:18">
      <c r="A202" s="7"/>
      <c r="B202" s="9"/>
      <c r="C202" s="9"/>
      <c r="D202" s="9"/>
      <c r="E202" s="20"/>
      <c r="F202" s="20"/>
      <c r="G202" s="20"/>
      <c r="H202" s="10"/>
      <c r="I202" s="7"/>
      <c r="J202" s="10"/>
      <c r="K202" s="11"/>
      <c r="L202" s="7"/>
      <c r="M202" s="12"/>
      <c r="N202" s="13" t="str">
        <f t="shared" si="18"/>
        <v/>
      </c>
      <c r="O202" s="14" t="str">
        <f t="shared" ca="1" si="19"/>
        <v/>
      </c>
      <c r="P202" s="15" t="str">
        <f t="shared" si="20"/>
        <v/>
      </c>
      <c r="Q202" s="16" t="str">
        <f ca="1">IF(B202="","",IF(F202&lt;=0,"Quitada",IF(K202="","Sem vencimento",IF(K202&lt;TODAY(),"Vencimento passado",IF(K202-TODAY()&lt;=CONFIG!$B$4,"Vence em breve","Em dia")))))</f>
        <v/>
      </c>
      <c r="R202" s="9"/>
    </row>
    <row r="203" spans="1:18">
      <c r="A203" s="7"/>
      <c r="B203" s="9"/>
      <c r="C203" s="9"/>
      <c r="D203" s="9"/>
      <c r="E203" s="20"/>
      <c r="F203" s="20"/>
      <c r="G203" s="20"/>
      <c r="H203" s="10"/>
      <c r="I203" s="7"/>
      <c r="J203" s="10"/>
      <c r="K203" s="11"/>
      <c r="L203" s="7"/>
      <c r="M203" s="12"/>
      <c r="N203" s="13" t="str">
        <f t="shared" si="18"/>
        <v/>
      </c>
      <c r="O203" s="14" t="str">
        <f t="shared" ca="1" si="19"/>
        <v/>
      </c>
      <c r="P203" s="15" t="str">
        <f t="shared" si="20"/>
        <v/>
      </c>
      <c r="Q203" s="16" t="str">
        <f ca="1">IF(B203="","",IF(F203&lt;=0,"Quitada",IF(K203="","Sem vencimento",IF(K203&lt;TODAY(),"Vencimento passado",IF(K203-TODAY()&lt;=CONFIG!$B$4,"Vence em breve","Em dia")))))</f>
        <v/>
      </c>
      <c r="R203" s="9"/>
    </row>
    <row r="204" spans="1:18">
      <c r="A204" s="7"/>
      <c r="B204" s="9"/>
      <c r="C204" s="9"/>
      <c r="D204" s="9"/>
      <c r="E204" s="20"/>
      <c r="F204" s="20"/>
      <c r="G204" s="20"/>
      <c r="H204" s="10"/>
      <c r="I204" s="7"/>
      <c r="J204" s="10"/>
      <c r="K204" s="11"/>
      <c r="L204" s="7"/>
      <c r="M204" s="12"/>
      <c r="N204" s="13" t="str">
        <f t="shared" si="18"/>
        <v/>
      </c>
      <c r="O204" s="14" t="str">
        <f t="shared" ca="1" si="19"/>
        <v/>
      </c>
      <c r="P204" s="15" t="str">
        <f t="shared" si="20"/>
        <v/>
      </c>
      <c r="Q204" s="16" t="str">
        <f ca="1">IF(B204="","",IF(F204&lt;=0,"Quitada",IF(K204="","Sem vencimento",IF(K204&lt;TODAY(),"Vencimento passado",IF(K204-TODAY()&lt;=CONFIG!$B$4,"Vence em breve","Em dia")))))</f>
        <v/>
      </c>
      <c r="R204" s="9"/>
    </row>
    <row r="205" spans="1:18">
      <c r="A205" s="7"/>
      <c r="B205" s="9"/>
      <c r="C205" s="9"/>
      <c r="D205" s="9"/>
      <c r="E205" s="20"/>
      <c r="F205" s="20"/>
      <c r="G205" s="20"/>
      <c r="H205" s="10"/>
      <c r="I205" s="7"/>
      <c r="J205" s="10"/>
      <c r="K205" s="11"/>
      <c r="L205" s="7"/>
      <c r="M205" s="12"/>
      <c r="N205" s="13" t="str">
        <f t="shared" si="18"/>
        <v/>
      </c>
      <c r="O205" s="14" t="str">
        <f t="shared" ca="1" si="19"/>
        <v/>
      </c>
      <c r="P205" s="15" t="str">
        <f t="shared" si="20"/>
        <v/>
      </c>
      <c r="Q205" s="16" t="str">
        <f ca="1">IF(B205="","",IF(F205&lt;=0,"Quitada",IF(K205="","Sem vencimento",IF(K205&lt;TODAY(),"Vencimento passado",IF(K205-TODAY()&lt;=CONFIG!$B$4,"Vence em breve","Em dia")))))</f>
        <v/>
      </c>
      <c r="R205" s="9"/>
    </row>
    <row r="206" spans="1:18">
      <c r="A206" s="7"/>
      <c r="B206" s="9"/>
      <c r="C206" s="9"/>
      <c r="D206" s="9"/>
      <c r="E206" s="20"/>
      <c r="F206" s="20"/>
      <c r="G206" s="20"/>
      <c r="H206" s="10"/>
      <c r="I206" s="7"/>
      <c r="J206" s="10"/>
      <c r="K206" s="11"/>
      <c r="L206" s="7"/>
      <c r="M206" s="12"/>
      <c r="N206" s="13" t="str">
        <f t="shared" si="18"/>
        <v/>
      </c>
      <c r="O206" s="14" t="str">
        <f t="shared" ca="1" si="19"/>
        <v/>
      </c>
      <c r="P206" s="15" t="str">
        <f t="shared" si="20"/>
        <v/>
      </c>
      <c r="Q206" s="16" t="str">
        <f ca="1">IF(B206="","",IF(F206&lt;=0,"Quitada",IF(K206="","Sem vencimento",IF(K206&lt;TODAY(),"Vencimento passado",IF(K206-TODAY()&lt;=CONFIG!$B$4,"Vence em breve","Em dia")))))</f>
        <v/>
      </c>
      <c r="R206" s="9"/>
    </row>
  </sheetData>
  <mergeCells count="2">
    <mergeCell ref="A1:R1"/>
    <mergeCell ref="A2:R2"/>
  </mergeCells>
  <conditionalFormatting sqref="Q7:Q206">
    <cfRule type="expression" dxfId="5" priority="1">
      <formula>$Q7="Vencimento passado"</formula>
    </cfRule>
    <cfRule type="expression" dxfId="4" priority="2">
      <formula>$Q7="Vence em breve"</formula>
    </cfRule>
    <cfRule type="expression" dxfId="3" priority="3">
      <formula>$Q7="Quitada"</formula>
    </cfRule>
  </conditionalFormatting>
  <conditionalFormatting sqref="P7:P206">
    <cfRule type="cellIs" dxfId="2" priority="4" operator="less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>
          <x14:formula1>
            <xm:f>CONFIG!$A$9:$A$16</xm:f>
          </x14:formula1>
          <xm:sqref>D7:D206</xm:sqref>
        </x14:dataValidation>
        <x14:dataValidation type="list">
          <x14:formula1>
            <xm:f>CONFIG!$C$9:$C$10</xm:f>
          </x14:formula1>
          <xm:sqref>I7:I206</xm:sqref>
        </x14:dataValidation>
        <x14:dataValidation type="list">
          <x14:formula1>
            <xm:f>CONFIG!$D$9:$D$13</xm:f>
          </x14:formula1>
          <xm:sqref>L7:L206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4.25"/>
  <cols>
    <col min="1" max="1" width="28" customWidth="1"/>
    <col min="2" max="4" width="24" customWidth="1"/>
  </cols>
  <sheetData>
    <row r="1" spans="1:4" ht="19.5">
      <c r="A1" s="25" t="s">
        <v>78</v>
      </c>
      <c r="B1" s="25"/>
      <c r="C1" s="25"/>
      <c r="D1" s="25"/>
    </row>
    <row r="2" spans="1:4">
      <c r="A2" s="1"/>
      <c r="B2" s="1"/>
      <c r="C2" s="1"/>
      <c r="D2" s="1"/>
    </row>
    <row r="3" spans="1:4" ht="15">
      <c r="A3" s="2" t="s">
        <v>79</v>
      </c>
      <c r="B3" s="2" t="s">
        <v>80</v>
      </c>
      <c r="C3" s="1"/>
      <c r="D3" s="1"/>
    </row>
    <row r="4" spans="1:4" ht="15">
      <c r="A4" s="5" t="s">
        <v>81</v>
      </c>
      <c r="B4" s="7">
        <v>7</v>
      </c>
      <c r="C4" s="1"/>
      <c r="D4" s="1"/>
    </row>
    <row r="5" spans="1:4" ht="15">
      <c r="A5" s="5" t="s">
        <v>26</v>
      </c>
      <c r="B5" s="7" t="s">
        <v>82</v>
      </c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 ht="15">
      <c r="A8" s="2" t="s">
        <v>83</v>
      </c>
      <c r="B8" s="1"/>
      <c r="C8" s="2" t="s">
        <v>84</v>
      </c>
      <c r="D8" s="2" t="s">
        <v>85</v>
      </c>
    </row>
    <row r="9" spans="1:4">
      <c r="A9" s="7" t="s">
        <v>77</v>
      </c>
      <c r="B9" s="1"/>
      <c r="C9" s="7" t="s">
        <v>66</v>
      </c>
      <c r="D9" s="7" t="s">
        <v>67</v>
      </c>
    </row>
    <row r="10" spans="1:4">
      <c r="A10" s="7" t="s">
        <v>65</v>
      </c>
      <c r="B10" s="1"/>
      <c r="C10" s="7" t="s">
        <v>86</v>
      </c>
      <c r="D10" s="7" t="s">
        <v>87</v>
      </c>
    </row>
    <row r="11" spans="1:4">
      <c r="A11" s="7" t="s">
        <v>88</v>
      </c>
      <c r="B11" s="1"/>
      <c r="C11" s="1"/>
      <c r="D11" s="7" t="s">
        <v>89</v>
      </c>
    </row>
    <row r="12" spans="1:4">
      <c r="A12" s="7" t="s">
        <v>74</v>
      </c>
      <c r="B12" s="1"/>
      <c r="C12" s="1"/>
      <c r="D12" s="7" t="s">
        <v>90</v>
      </c>
    </row>
    <row r="13" spans="1:4">
      <c r="A13" s="7" t="s">
        <v>71</v>
      </c>
      <c r="B13" s="1"/>
      <c r="C13" s="1"/>
      <c r="D13" s="7" t="s">
        <v>91</v>
      </c>
    </row>
    <row r="14" spans="1:4">
      <c r="A14" s="7" t="s">
        <v>92</v>
      </c>
      <c r="B14" s="1"/>
      <c r="C14" s="1"/>
      <c r="D14" s="1"/>
    </row>
    <row r="15" spans="1:4">
      <c r="A15" s="7" t="s">
        <v>93</v>
      </c>
      <c r="B15" s="1"/>
      <c r="C15" s="1"/>
      <c r="D15" s="1"/>
    </row>
    <row r="16" spans="1:4">
      <c r="A16" s="7" t="s">
        <v>94</v>
      </c>
      <c r="B16" s="1"/>
      <c r="C16" s="1"/>
      <c r="D16" s="1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/>
  </sheetViews>
  <sheetFormatPr defaultRowHeight="14.25"/>
  <cols>
    <col min="1" max="1" width="38" customWidth="1"/>
    <col min="2" max="2" width="16" customWidth="1"/>
    <col min="3" max="3" width="65" customWidth="1"/>
    <col min="4" max="4" width="12" customWidth="1"/>
  </cols>
  <sheetData>
    <row r="1" spans="1:4" ht="19.5">
      <c r="A1" s="25" t="s">
        <v>108</v>
      </c>
      <c r="B1" s="25"/>
      <c r="C1" s="25"/>
      <c r="D1" s="25"/>
    </row>
    <row r="2" spans="1:4">
      <c r="A2" s="26" t="s">
        <v>109</v>
      </c>
      <c r="B2" s="26"/>
      <c r="C2" s="26"/>
      <c r="D2" s="26"/>
    </row>
    <row r="3" spans="1:4">
      <c r="A3" s="1"/>
      <c r="B3" s="1"/>
      <c r="C3" s="1"/>
      <c r="D3" s="1"/>
    </row>
    <row r="4" spans="1:4" ht="15">
      <c r="A4" s="2" t="s">
        <v>110</v>
      </c>
      <c r="B4" s="2" t="s">
        <v>111</v>
      </c>
      <c r="C4" s="2" t="s">
        <v>112</v>
      </c>
      <c r="D4" s="1"/>
    </row>
    <row r="5" spans="1:4">
      <c r="A5" s="1" t="s">
        <v>113</v>
      </c>
      <c r="B5" s="18">
        <f>COUNTIFS(DIVIDAS!$B$7:$B$206,"&lt;&gt;",DIVIDAS!$F$7:$F$206,"")</f>
        <v>0</v>
      </c>
      <c r="C5" s="4" t="s">
        <v>114</v>
      </c>
      <c r="D5" s="1"/>
    </row>
    <row r="6" spans="1:4">
      <c r="A6" s="1" t="s">
        <v>115</v>
      </c>
      <c r="B6" s="18">
        <f>COUNTIFS(DIVIDAS!$F$7:$F$206,"&gt;0",DIVIDAS!$K$7:$K$206,"")</f>
        <v>0</v>
      </c>
      <c r="C6" s="4" t="s">
        <v>116</v>
      </c>
      <c r="D6" s="1"/>
    </row>
    <row r="7" spans="1:4">
      <c r="A7" s="1" t="s">
        <v>117</v>
      </c>
      <c r="B7" s="18">
        <f>COUNTIFS(DIVIDAS!$F$7:$F$206,"&gt;0",DIVIDAS!$M$7:$M$206,"")</f>
        <v>0</v>
      </c>
      <c r="C7" s="4" t="s">
        <v>118</v>
      </c>
      <c r="D7" s="1"/>
    </row>
    <row r="8" spans="1:4">
      <c r="A8" s="1" t="s">
        <v>119</v>
      </c>
      <c r="B8" s="18">
        <f>COUNTIFS(DIVIDAS!$F$7:$F$206,"&gt;0",DIVIDAS!$M$7:$M$206,0)</f>
        <v>0</v>
      </c>
      <c r="C8" s="4" t="s">
        <v>120</v>
      </c>
      <c r="D8" s="1"/>
    </row>
    <row r="9" spans="1:4">
      <c r="A9" s="1" t="s">
        <v>121</v>
      </c>
      <c r="B9" s="18">
        <f>COUNTIFS(DIVIDAS!$H$7:$H$206,"&gt;0",DIVIDAS!$I$7:$I$206,"")</f>
        <v>0</v>
      </c>
      <c r="C9" s="4" t="s">
        <v>122</v>
      </c>
      <c r="D9" s="1"/>
    </row>
    <row r="10" spans="1:4">
      <c r="A10" s="1" t="s">
        <v>123</v>
      </c>
      <c r="B10" s="18">
        <f>COUNTIFS(DIVIDAS!$F$7:$F$206,"&gt;0",DIVIDAS!$L$7:$L$206,"")</f>
        <v>0</v>
      </c>
      <c r="C10" s="4" t="s">
        <v>124</v>
      </c>
      <c r="D10" s="1"/>
    </row>
    <row r="11" spans="1:4" ht="28.5">
      <c r="A11" s="1" t="s">
        <v>125</v>
      </c>
      <c r="B11" s="18">
        <f>COUNTIFS(DIVIDAS!$F$7:$F$206,"&gt;0",DIVIDAS!$E$7:$E$206,"&gt;0",DIVIDAS!$P$7:$P$206,"&lt;0")</f>
        <v>0</v>
      </c>
      <c r="C11" s="4" t="s">
        <v>126</v>
      </c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 ht="15">
      <c r="A14" s="17" t="s">
        <v>127</v>
      </c>
      <c r="B14" s="19" t="str">
        <f>IF(B16=0,"OK","REVISAR")</f>
        <v>OK</v>
      </c>
      <c r="C14" s="1"/>
      <c r="D14" s="1"/>
    </row>
    <row r="15" spans="1:4" ht="15">
      <c r="A15" s="17" t="s">
        <v>128</v>
      </c>
      <c r="B15" s="19">
        <f>COUNTIF(DIVIDAS!$F$7:$F$206,"&gt;0")</f>
        <v>4</v>
      </c>
      <c r="C15" s="1"/>
      <c r="D15" s="1"/>
    </row>
    <row r="16" spans="1:4" ht="15">
      <c r="A16" s="17" t="s">
        <v>129</v>
      </c>
      <c r="B16" s="19">
        <f>SUM(B5:B11)</f>
        <v>0</v>
      </c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</sheetData>
  <mergeCells count="2">
    <mergeCell ref="A1:D1"/>
    <mergeCell ref="A2:D2"/>
  </mergeCells>
  <conditionalFormatting sqref="B14">
    <cfRule type="expression" dxfId="1" priority="1">
      <formula>$B$14="REVISAR"</formula>
    </cfRule>
    <cfRule type="expression" dxfId="0" priority="2">
      <formula>$B$14="OK"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DIVIDAS</vt:lpstr>
      <vt:lpstr>CONFIG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2026-08-11T22:14:40Z</dcterms:created>
  <dcterms:modified xsi:type="dcterms:W3CDTF">2026-08-11T22:14:41Z</dcterms:modified>
</cp:coreProperties>
</file>