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osé Jeferson\Downloads\"/>
    </mc:Choice>
  </mc:AlternateContent>
  <bookViews>
    <workbookView xWindow="0" yWindow="0" windowWidth="28800" windowHeight="11715"/>
  </bookViews>
  <sheets>
    <sheet name="DASHBOARD" sheetId="5" r:id="rId1"/>
    <sheet name="INICIO" sheetId="1" r:id="rId2"/>
    <sheet name="LANCAMENTOS" sheetId="2" r:id="rId3"/>
    <sheet name="CONFIG" sheetId="3" r:id="rId4"/>
    <sheet name="DRE_MENSAL" sheetId="4" r:id="rId5"/>
    <sheet name="AUDITORIA" sheetId="6" r:id="rId6"/>
  </sheets>
  <calcPr calcId="152511"/>
</workbook>
</file>

<file path=xl/calcChain.xml><?xml version="1.0" encoding="utf-8"?>
<calcChain xmlns="http://schemas.openxmlformats.org/spreadsheetml/2006/main">
  <c r="C8" i="6" l="1"/>
  <c r="B8" i="6"/>
  <c r="B7" i="6"/>
  <c r="C7" i="6" s="1"/>
  <c r="C4" i="6"/>
  <c r="B4" i="6"/>
  <c r="M34" i="4"/>
  <c r="E34" i="4"/>
  <c r="E33" i="4" s="1"/>
  <c r="H27" i="4"/>
  <c r="E27" i="4"/>
  <c r="H24" i="4"/>
  <c r="M4" i="4"/>
  <c r="L4" i="4"/>
  <c r="K4" i="4"/>
  <c r="K10" i="4" s="1"/>
  <c r="J4" i="4"/>
  <c r="I4" i="4"/>
  <c r="H4" i="4"/>
  <c r="G4" i="4"/>
  <c r="F4" i="4"/>
  <c r="E4" i="4"/>
  <c r="E35" i="4" s="1"/>
  <c r="D4" i="4"/>
  <c r="D27" i="4" s="1"/>
  <c r="C4" i="4"/>
  <c r="C34" i="4" s="1"/>
  <c r="B4" i="4"/>
  <c r="B3" i="4"/>
  <c r="K1001" i="2"/>
  <c r="H1001" i="2"/>
  <c r="I1001" i="2" s="1"/>
  <c r="K1000" i="2"/>
  <c r="H1000" i="2"/>
  <c r="I1000" i="2" s="1"/>
  <c r="K999" i="2"/>
  <c r="I999" i="2"/>
  <c r="H999" i="2"/>
  <c r="K998" i="2"/>
  <c r="I998" i="2"/>
  <c r="H998" i="2"/>
  <c r="K997" i="2"/>
  <c r="H997" i="2"/>
  <c r="I997" i="2" s="1"/>
  <c r="K996" i="2"/>
  <c r="H996" i="2"/>
  <c r="I996" i="2" s="1"/>
  <c r="K995" i="2"/>
  <c r="H995" i="2"/>
  <c r="I995" i="2" s="1"/>
  <c r="K994" i="2"/>
  <c r="H994" i="2"/>
  <c r="I994" i="2" s="1"/>
  <c r="K993" i="2"/>
  <c r="I993" i="2"/>
  <c r="H993" i="2"/>
  <c r="K992" i="2"/>
  <c r="I992" i="2"/>
  <c r="H992" i="2"/>
  <c r="K991" i="2"/>
  <c r="I991" i="2"/>
  <c r="H991" i="2"/>
  <c r="K990" i="2"/>
  <c r="I990" i="2"/>
  <c r="H990" i="2"/>
  <c r="K989" i="2"/>
  <c r="I989" i="2"/>
  <c r="H989" i="2"/>
  <c r="K988" i="2"/>
  <c r="H988" i="2"/>
  <c r="I988" i="2" s="1"/>
  <c r="K987" i="2"/>
  <c r="H987" i="2"/>
  <c r="I987" i="2" s="1"/>
  <c r="K986" i="2"/>
  <c r="H986" i="2"/>
  <c r="I986" i="2" s="1"/>
  <c r="K985" i="2"/>
  <c r="I985" i="2"/>
  <c r="H985" i="2"/>
  <c r="K984" i="2"/>
  <c r="H984" i="2"/>
  <c r="I984" i="2" s="1"/>
  <c r="K983" i="2"/>
  <c r="I983" i="2"/>
  <c r="H983" i="2"/>
  <c r="K982" i="2"/>
  <c r="I982" i="2"/>
  <c r="H982" i="2"/>
  <c r="K981" i="2"/>
  <c r="H981" i="2"/>
  <c r="I981" i="2" s="1"/>
  <c r="K980" i="2"/>
  <c r="H980" i="2"/>
  <c r="I980" i="2" s="1"/>
  <c r="K979" i="2"/>
  <c r="H979" i="2"/>
  <c r="I979" i="2" s="1"/>
  <c r="K978" i="2"/>
  <c r="H978" i="2"/>
  <c r="I978" i="2" s="1"/>
  <c r="K977" i="2"/>
  <c r="H977" i="2"/>
  <c r="I977" i="2" s="1"/>
  <c r="K976" i="2"/>
  <c r="I976" i="2"/>
  <c r="H976" i="2"/>
  <c r="K975" i="2"/>
  <c r="I975" i="2"/>
  <c r="H975" i="2"/>
  <c r="K974" i="2"/>
  <c r="I974" i="2"/>
  <c r="H974" i="2"/>
  <c r="K973" i="2"/>
  <c r="I973" i="2"/>
  <c r="H973" i="2"/>
  <c r="K972" i="2"/>
  <c r="H972" i="2"/>
  <c r="I972" i="2" s="1"/>
  <c r="K971" i="2"/>
  <c r="H971" i="2"/>
  <c r="I971" i="2" s="1"/>
  <c r="K970" i="2"/>
  <c r="H970" i="2"/>
  <c r="I970" i="2" s="1"/>
  <c r="K969" i="2"/>
  <c r="H969" i="2"/>
  <c r="I969" i="2" s="1"/>
  <c r="K968" i="2"/>
  <c r="H968" i="2"/>
  <c r="I968" i="2" s="1"/>
  <c r="K967" i="2"/>
  <c r="I967" i="2"/>
  <c r="H967" i="2"/>
  <c r="K966" i="2"/>
  <c r="I966" i="2"/>
  <c r="H966" i="2"/>
  <c r="K965" i="2"/>
  <c r="H965" i="2"/>
  <c r="I965" i="2" s="1"/>
  <c r="K964" i="2"/>
  <c r="H964" i="2"/>
  <c r="I964" i="2" s="1"/>
  <c r="K963" i="2"/>
  <c r="H963" i="2"/>
  <c r="I963" i="2" s="1"/>
  <c r="K962" i="2"/>
  <c r="H962" i="2"/>
  <c r="I962" i="2" s="1"/>
  <c r="K961" i="2"/>
  <c r="I961" i="2"/>
  <c r="H961" i="2"/>
  <c r="K960" i="2"/>
  <c r="I960" i="2"/>
  <c r="H960" i="2"/>
  <c r="K959" i="2"/>
  <c r="I959" i="2"/>
  <c r="H959" i="2"/>
  <c r="K958" i="2"/>
  <c r="I958" i="2"/>
  <c r="H958" i="2"/>
  <c r="K957" i="2"/>
  <c r="I957" i="2"/>
  <c r="H957" i="2"/>
  <c r="K956" i="2"/>
  <c r="H956" i="2"/>
  <c r="I956" i="2" s="1"/>
  <c r="K955" i="2"/>
  <c r="H955" i="2"/>
  <c r="I955" i="2" s="1"/>
  <c r="K954" i="2"/>
  <c r="H954" i="2"/>
  <c r="I954" i="2" s="1"/>
  <c r="K953" i="2"/>
  <c r="I953" i="2"/>
  <c r="H953" i="2"/>
  <c r="K952" i="2"/>
  <c r="H952" i="2"/>
  <c r="I952" i="2" s="1"/>
  <c r="K951" i="2"/>
  <c r="I951" i="2"/>
  <c r="H951" i="2"/>
  <c r="K950" i="2"/>
  <c r="I950" i="2"/>
  <c r="H950" i="2"/>
  <c r="K949" i="2"/>
  <c r="H949" i="2"/>
  <c r="I949" i="2" s="1"/>
  <c r="K948" i="2"/>
  <c r="H948" i="2"/>
  <c r="I948" i="2" s="1"/>
  <c r="K947" i="2"/>
  <c r="H947" i="2"/>
  <c r="I947" i="2" s="1"/>
  <c r="K946" i="2"/>
  <c r="H946" i="2"/>
  <c r="I946" i="2" s="1"/>
  <c r="K945" i="2"/>
  <c r="H945" i="2"/>
  <c r="I945" i="2" s="1"/>
  <c r="K944" i="2"/>
  <c r="I944" i="2"/>
  <c r="H944" i="2"/>
  <c r="K943" i="2"/>
  <c r="I943" i="2"/>
  <c r="H943" i="2"/>
  <c r="K942" i="2"/>
  <c r="I942" i="2"/>
  <c r="H942" i="2"/>
  <c r="K941" i="2"/>
  <c r="I941" i="2"/>
  <c r="H941" i="2"/>
  <c r="K940" i="2"/>
  <c r="H940" i="2"/>
  <c r="I940" i="2" s="1"/>
  <c r="K939" i="2"/>
  <c r="H939" i="2"/>
  <c r="I939" i="2" s="1"/>
  <c r="K938" i="2"/>
  <c r="H938" i="2"/>
  <c r="I938" i="2" s="1"/>
  <c r="K937" i="2"/>
  <c r="H937" i="2"/>
  <c r="I937" i="2" s="1"/>
  <c r="K936" i="2"/>
  <c r="H936" i="2"/>
  <c r="I936" i="2" s="1"/>
  <c r="K935" i="2"/>
  <c r="I935" i="2"/>
  <c r="H935" i="2"/>
  <c r="K934" i="2"/>
  <c r="I934" i="2"/>
  <c r="H934" i="2"/>
  <c r="K933" i="2"/>
  <c r="H933" i="2"/>
  <c r="I933" i="2" s="1"/>
  <c r="K932" i="2"/>
  <c r="H932" i="2"/>
  <c r="I932" i="2" s="1"/>
  <c r="K931" i="2"/>
  <c r="H931" i="2"/>
  <c r="I931" i="2" s="1"/>
  <c r="K930" i="2"/>
  <c r="H930" i="2"/>
  <c r="I930" i="2" s="1"/>
  <c r="K929" i="2"/>
  <c r="I929" i="2"/>
  <c r="H929" i="2"/>
  <c r="K928" i="2"/>
  <c r="I928" i="2"/>
  <c r="H928" i="2"/>
  <c r="K927" i="2"/>
  <c r="I927" i="2"/>
  <c r="H927" i="2"/>
  <c r="K926" i="2"/>
  <c r="I926" i="2"/>
  <c r="H926" i="2"/>
  <c r="K925" i="2"/>
  <c r="I925" i="2"/>
  <c r="H925" i="2"/>
  <c r="K924" i="2"/>
  <c r="H924" i="2"/>
  <c r="I924" i="2" s="1"/>
  <c r="K923" i="2"/>
  <c r="H923" i="2"/>
  <c r="I923" i="2" s="1"/>
  <c r="K922" i="2"/>
  <c r="H922" i="2"/>
  <c r="I922" i="2" s="1"/>
  <c r="K921" i="2"/>
  <c r="I921" i="2"/>
  <c r="H921" i="2"/>
  <c r="K920" i="2"/>
  <c r="H920" i="2"/>
  <c r="I920" i="2" s="1"/>
  <c r="K919" i="2"/>
  <c r="I919" i="2"/>
  <c r="H919" i="2"/>
  <c r="K918" i="2"/>
  <c r="I918" i="2"/>
  <c r="H918" i="2"/>
  <c r="K917" i="2"/>
  <c r="H917" i="2"/>
  <c r="I917" i="2" s="1"/>
  <c r="K916" i="2"/>
  <c r="H916" i="2"/>
  <c r="I916" i="2" s="1"/>
  <c r="K915" i="2"/>
  <c r="H915" i="2"/>
  <c r="I915" i="2" s="1"/>
  <c r="K914" i="2"/>
  <c r="H914" i="2"/>
  <c r="I914" i="2" s="1"/>
  <c r="K913" i="2"/>
  <c r="H913" i="2"/>
  <c r="I913" i="2" s="1"/>
  <c r="K912" i="2"/>
  <c r="I912" i="2"/>
  <c r="H912" i="2"/>
  <c r="K911" i="2"/>
  <c r="I911" i="2"/>
  <c r="H911" i="2"/>
  <c r="K910" i="2"/>
  <c r="I910" i="2"/>
  <c r="H910" i="2"/>
  <c r="K909" i="2"/>
  <c r="I909" i="2"/>
  <c r="H909" i="2"/>
  <c r="K908" i="2"/>
  <c r="H908" i="2"/>
  <c r="I908" i="2" s="1"/>
  <c r="K907" i="2"/>
  <c r="H907" i="2"/>
  <c r="I907" i="2" s="1"/>
  <c r="K906" i="2"/>
  <c r="H906" i="2"/>
  <c r="I906" i="2" s="1"/>
  <c r="K905" i="2"/>
  <c r="H905" i="2"/>
  <c r="I905" i="2" s="1"/>
  <c r="K904" i="2"/>
  <c r="H904" i="2"/>
  <c r="I904" i="2" s="1"/>
  <c r="K903" i="2"/>
  <c r="I903" i="2"/>
  <c r="H903" i="2"/>
  <c r="K902" i="2"/>
  <c r="I902" i="2"/>
  <c r="H902" i="2"/>
  <c r="K901" i="2"/>
  <c r="H901" i="2"/>
  <c r="I901" i="2" s="1"/>
  <c r="K900" i="2"/>
  <c r="H900" i="2"/>
  <c r="I900" i="2" s="1"/>
  <c r="K899" i="2"/>
  <c r="H899" i="2"/>
  <c r="I899" i="2" s="1"/>
  <c r="K898" i="2"/>
  <c r="H898" i="2"/>
  <c r="I898" i="2" s="1"/>
  <c r="K897" i="2"/>
  <c r="I897" i="2"/>
  <c r="H897" i="2"/>
  <c r="K896" i="2"/>
  <c r="I896" i="2"/>
  <c r="H896" i="2"/>
  <c r="K895" i="2"/>
  <c r="I895" i="2"/>
  <c r="H895" i="2"/>
  <c r="K894" i="2"/>
  <c r="I894" i="2"/>
  <c r="H894" i="2"/>
  <c r="K893" i="2"/>
  <c r="I893" i="2"/>
  <c r="H893" i="2"/>
  <c r="K892" i="2"/>
  <c r="H892" i="2"/>
  <c r="I892" i="2" s="1"/>
  <c r="K891" i="2"/>
  <c r="H891" i="2"/>
  <c r="I891" i="2" s="1"/>
  <c r="K890" i="2"/>
  <c r="H890" i="2"/>
  <c r="I890" i="2" s="1"/>
  <c r="K889" i="2"/>
  <c r="I889" i="2"/>
  <c r="H889" i="2"/>
  <c r="K888" i="2"/>
  <c r="H888" i="2"/>
  <c r="I888" i="2" s="1"/>
  <c r="K887" i="2"/>
  <c r="I887" i="2"/>
  <c r="H887" i="2"/>
  <c r="K886" i="2"/>
  <c r="I886" i="2"/>
  <c r="H886" i="2"/>
  <c r="K885" i="2"/>
  <c r="H885" i="2"/>
  <c r="I885" i="2" s="1"/>
  <c r="K884" i="2"/>
  <c r="H884" i="2"/>
  <c r="I884" i="2" s="1"/>
  <c r="K883" i="2"/>
  <c r="H883" i="2"/>
  <c r="I883" i="2" s="1"/>
  <c r="K882" i="2"/>
  <c r="H882" i="2"/>
  <c r="I882" i="2" s="1"/>
  <c r="K881" i="2"/>
  <c r="H881" i="2"/>
  <c r="I881" i="2" s="1"/>
  <c r="K880" i="2"/>
  <c r="I880" i="2"/>
  <c r="H880" i="2"/>
  <c r="K879" i="2"/>
  <c r="I879" i="2"/>
  <c r="H879" i="2"/>
  <c r="K878" i="2"/>
  <c r="I878" i="2"/>
  <c r="H878" i="2"/>
  <c r="K877" i="2"/>
  <c r="I877" i="2"/>
  <c r="H877" i="2"/>
  <c r="K876" i="2"/>
  <c r="H876" i="2"/>
  <c r="I876" i="2" s="1"/>
  <c r="K875" i="2"/>
  <c r="H875" i="2"/>
  <c r="I875" i="2" s="1"/>
  <c r="K874" i="2"/>
  <c r="H874" i="2"/>
  <c r="I874" i="2" s="1"/>
  <c r="K873" i="2"/>
  <c r="H873" i="2"/>
  <c r="I873" i="2" s="1"/>
  <c r="K872" i="2"/>
  <c r="H872" i="2"/>
  <c r="I872" i="2" s="1"/>
  <c r="K871" i="2"/>
  <c r="I871" i="2"/>
  <c r="H871" i="2"/>
  <c r="K870" i="2"/>
  <c r="I870" i="2"/>
  <c r="H870" i="2"/>
  <c r="K869" i="2"/>
  <c r="H869" i="2"/>
  <c r="I869" i="2" s="1"/>
  <c r="K868" i="2"/>
  <c r="H868" i="2"/>
  <c r="I868" i="2" s="1"/>
  <c r="K867" i="2"/>
  <c r="H867" i="2"/>
  <c r="I867" i="2" s="1"/>
  <c r="K866" i="2"/>
  <c r="H866" i="2"/>
  <c r="I866" i="2" s="1"/>
  <c r="K865" i="2"/>
  <c r="I865" i="2"/>
  <c r="H865" i="2"/>
  <c r="K864" i="2"/>
  <c r="I864" i="2"/>
  <c r="H864" i="2"/>
  <c r="K863" i="2"/>
  <c r="I863" i="2"/>
  <c r="H863" i="2"/>
  <c r="K862" i="2"/>
  <c r="I862" i="2"/>
  <c r="H862" i="2"/>
  <c r="K861" i="2"/>
  <c r="I861" i="2"/>
  <c r="H861" i="2"/>
  <c r="K860" i="2"/>
  <c r="H860" i="2"/>
  <c r="I860" i="2" s="1"/>
  <c r="K859" i="2"/>
  <c r="H859" i="2"/>
  <c r="I859" i="2" s="1"/>
  <c r="K858" i="2"/>
  <c r="H858" i="2"/>
  <c r="I858" i="2" s="1"/>
  <c r="K857" i="2"/>
  <c r="H857" i="2"/>
  <c r="I857" i="2" s="1"/>
  <c r="K856" i="2"/>
  <c r="H856" i="2"/>
  <c r="I856" i="2" s="1"/>
  <c r="K855" i="2"/>
  <c r="I855" i="2"/>
  <c r="H855" i="2"/>
  <c r="K854" i="2"/>
  <c r="I854" i="2"/>
  <c r="H854" i="2"/>
  <c r="K853" i="2"/>
  <c r="H853" i="2"/>
  <c r="I853" i="2" s="1"/>
  <c r="K852" i="2"/>
  <c r="H852" i="2"/>
  <c r="I852" i="2" s="1"/>
  <c r="K851" i="2"/>
  <c r="H851" i="2"/>
  <c r="I851" i="2" s="1"/>
  <c r="K850" i="2"/>
  <c r="H850" i="2"/>
  <c r="I850" i="2" s="1"/>
  <c r="K849" i="2"/>
  <c r="H849" i="2"/>
  <c r="I849" i="2" s="1"/>
  <c r="K848" i="2"/>
  <c r="I848" i="2"/>
  <c r="H848" i="2"/>
  <c r="K847" i="2"/>
  <c r="I847" i="2"/>
  <c r="H847" i="2"/>
  <c r="K846" i="2"/>
  <c r="I846" i="2"/>
  <c r="H846" i="2"/>
  <c r="K845" i="2"/>
  <c r="I845" i="2"/>
  <c r="H845" i="2"/>
  <c r="K844" i="2"/>
  <c r="H844" i="2"/>
  <c r="I844" i="2" s="1"/>
  <c r="K843" i="2"/>
  <c r="H843" i="2"/>
  <c r="I843" i="2" s="1"/>
  <c r="K842" i="2"/>
  <c r="H842" i="2"/>
  <c r="I842" i="2" s="1"/>
  <c r="K841" i="2"/>
  <c r="H841" i="2"/>
  <c r="I841" i="2" s="1"/>
  <c r="K840" i="2"/>
  <c r="H840" i="2"/>
  <c r="I840" i="2" s="1"/>
  <c r="K839" i="2"/>
  <c r="I839" i="2"/>
  <c r="H839" i="2"/>
  <c r="K838" i="2"/>
  <c r="I838" i="2"/>
  <c r="H838" i="2"/>
  <c r="K837" i="2"/>
  <c r="H837" i="2"/>
  <c r="I837" i="2" s="1"/>
  <c r="K836" i="2"/>
  <c r="H836" i="2"/>
  <c r="I836" i="2" s="1"/>
  <c r="K835" i="2"/>
  <c r="H835" i="2"/>
  <c r="I835" i="2" s="1"/>
  <c r="K834" i="2"/>
  <c r="H834" i="2"/>
  <c r="I834" i="2" s="1"/>
  <c r="K833" i="2"/>
  <c r="I833" i="2"/>
  <c r="H833" i="2"/>
  <c r="K832" i="2"/>
  <c r="I832" i="2"/>
  <c r="H832" i="2"/>
  <c r="K831" i="2"/>
  <c r="I831" i="2"/>
  <c r="H831" i="2"/>
  <c r="K830" i="2"/>
  <c r="I830" i="2"/>
  <c r="H830" i="2"/>
  <c r="K829" i="2"/>
  <c r="I829" i="2"/>
  <c r="H829" i="2"/>
  <c r="K828" i="2"/>
  <c r="H828" i="2"/>
  <c r="I828" i="2" s="1"/>
  <c r="K827" i="2"/>
  <c r="H827" i="2"/>
  <c r="I827" i="2" s="1"/>
  <c r="K826" i="2"/>
  <c r="H826" i="2"/>
  <c r="I826" i="2" s="1"/>
  <c r="K825" i="2"/>
  <c r="H825" i="2"/>
  <c r="I825" i="2" s="1"/>
  <c r="K824" i="2"/>
  <c r="H824" i="2"/>
  <c r="I824" i="2" s="1"/>
  <c r="K823" i="2"/>
  <c r="I823" i="2"/>
  <c r="H823" i="2"/>
  <c r="K822" i="2"/>
  <c r="I822" i="2"/>
  <c r="H822" i="2"/>
  <c r="K821" i="2"/>
  <c r="H821" i="2"/>
  <c r="I821" i="2" s="1"/>
  <c r="K820" i="2"/>
  <c r="H820" i="2"/>
  <c r="I820" i="2" s="1"/>
  <c r="K819" i="2"/>
  <c r="H819" i="2"/>
  <c r="I819" i="2" s="1"/>
  <c r="K818" i="2"/>
  <c r="H818" i="2"/>
  <c r="I818" i="2" s="1"/>
  <c r="K817" i="2"/>
  <c r="H817" i="2"/>
  <c r="I817" i="2" s="1"/>
  <c r="K816" i="2"/>
  <c r="I816" i="2"/>
  <c r="H816" i="2"/>
  <c r="K815" i="2"/>
  <c r="I815" i="2"/>
  <c r="H815" i="2"/>
  <c r="K814" i="2"/>
  <c r="I814" i="2"/>
  <c r="H814" i="2"/>
  <c r="K813" i="2"/>
  <c r="I813" i="2"/>
  <c r="H813" i="2"/>
  <c r="K812" i="2"/>
  <c r="H812" i="2"/>
  <c r="I812" i="2" s="1"/>
  <c r="K811" i="2"/>
  <c r="H811" i="2"/>
  <c r="I811" i="2" s="1"/>
  <c r="K810" i="2"/>
  <c r="H810" i="2"/>
  <c r="I810" i="2" s="1"/>
  <c r="K809" i="2"/>
  <c r="H809" i="2"/>
  <c r="I809" i="2" s="1"/>
  <c r="K808" i="2"/>
  <c r="H808" i="2"/>
  <c r="I808" i="2" s="1"/>
  <c r="K807" i="2"/>
  <c r="I807" i="2"/>
  <c r="H807" i="2"/>
  <c r="K806" i="2"/>
  <c r="I806" i="2"/>
  <c r="H806" i="2"/>
  <c r="K805" i="2"/>
  <c r="H805" i="2"/>
  <c r="I805" i="2" s="1"/>
  <c r="K804" i="2"/>
  <c r="H804" i="2"/>
  <c r="I804" i="2" s="1"/>
  <c r="K803" i="2"/>
  <c r="H803" i="2"/>
  <c r="I803" i="2" s="1"/>
  <c r="K802" i="2"/>
  <c r="H802" i="2"/>
  <c r="I802" i="2" s="1"/>
  <c r="K801" i="2"/>
  <c r="I801" i="2"/>
  <c r="H801" i="2"/>
  <c r="K800" i="2"/>
  <c r="I800" i="2"/>
  <c r="H800" i="2"/>
  <c r="K799" i="2"/>
  <c r="I799" i="2"/>
  <c r="H799" i="2"/>
  <c r="K798" i="2"/>
  <c r="I798" i="2"/>
  <c r="H798" i="2"/>
  <c r="K797" i="2"/>
  <c r="I797" i="2"/>
  <c r="H797" i="2"/>
  <c r="K796" i="2"/>
  <c r="H796" i="2"/>
  <c r="I796" i="2" s="1"/>
  <c r="K795" i="2"/>
  <c r="H795" i="2"/>
  <c r="I795" i="2" s="1"/>
  <c r="K794" i="2"/>
  <c r="H794" i="2"/>
  <c r="I794" i="2" s="1"/>
  <c r="K793" i="2"/>
  <c r="H793" i="2"/>
  <c r="I793" i="2" s="1"/>
  <c r="K792" i="2"/>
  <c r="H792" i="2"/>
  <c r="I792" i="2" s="1"/>
  <c r="K791" i="2"/>
  <c r="I791" i="2"/>
  <c r="H791" i="2"/>
  <c r="K790" i="2"/>
  <c r="I790" i="2"/>
  <c r="H790" i="2"/>
  <c r="K789" i="2"/>
  <c r="H789" i="2"/>
  <c r="I789" i="2" s="1"/>
  <c r="K788" i="2"/>
  <c r="H788" i="2"/>
  <c r="I788" i="2" s="1"/>
  <c r="K787" i="2"/>
  <c r="H787" i="2"/>
  <c r="I787" i="2" s="1"/>
  <c r="K786" i="2"/>
  <c r="H786" i="2"/>
  <c r="I786" i="2" s="1"/>
  <c r="K785" i="2"/>
  <c r="H785" i="2"/>
  <c r="I785" i="2" s="1"/>
  <c r="K784" i="2"/>
  <c r="I784" i="2"/>
  <c r="H784" i="2"/>
  <c r="K783" i="2"/>
  <c r="I783" i="2"/>
  <c r="H783" i="2"/>
  <c r="K782" i="2"/>
  <c r="I782" i="2"/>
  <c r="H782" i="2"/>
  <c r="K781" i="2"/>
  <c r="I781" i="2"/>
  <c r="H781" i="2"/>
  <c r="K780" i="2"/>
  <c r="I780" i="2"/>
  <c r="H780" i="2"/>
  <c r="K779" i="2"/>
  <c r="H779" i="2"/>
  <c r="I779" i="2" s="1"/>
  <c r="K778" i="2"/>
  <c r="H778" i="2"/>
  <c r="I778" i="2" s="1"/>
  <c r="K777" i="2"/>
  <c r="H777" i="2"/>
  <c r="I777" i="2" s="1"/>
  <c r="K776" i="2"/>
  <c r="H776" i="2"/>
  <c r="I776" i="2" s="1"/>
  <c r="K775" i="2"/>
  <c r="H775" i="2"/>
  <c r="I775" i="2" s="1"/>
  <c r="K774" i="2"/>
  <c r="I774" i="2"/>
  <c r="H774" i="2"/>
  <c r="K773" i="2"/>
  <c r="H773" i="2"/>
  <c r="I773" i="2" s="1"/>
  <c r="K772" i="2"/>
  <c r="H772" i="2"/>
  <c r="I772" i="2" s="1"/>
  <c r="K771" i="2"/>
  <c r="H771" i="2"/>
  <c r="I771" i="2" s="1"/>
  <c r="K770" i="2"/>
  <c r="H770" i="2"/>
  <c r="I770" i="2" s="1"/>
  <c r="K769" i="2"/>
  <c r="H769" i="2"/>
  <c r="I769" i="2" s="1"/>
  <c r="K768" i="2"/>
  <c r="I768" i="2"/>
  <c r="H768" i="2"/>
  <c r="K767" i="2"/>
  <c r="I767" i="2"/>
  <c r="H767" i="2"/>
  <c r="K766" i="2"/>
  <c r="I766" i="2"/>
  <c r="H766" i="2"/>
  <c r="K765" i="2"/>
  <c r="I765" i="2"/>
  <c r="H765" i="2"/>
  <c r="K764" i="2"/>
  <c r="I764" i="2"/>
  <c r="H764" i="2"/>
  <c r="K763" i="2"/>
  <c r="H763" i="2"/>
  <c r="I763" i="2" s="1"/>
  <c r="K762" i="2"/>
  <c r="H762" i="2"/>
  <c r="I762" i="2" s="1"/>
  <c r="K761" i="2"/>
  <c r="I761" i="2"/>
  <c r="H761" i="2"/>
  <c r="K760" i="2"/>
  <c r="H760" i="2"/>
  <c r="I760" i="2" s="1"/>
  <c r="K759" i="2"/>
  <c r="H759" i="2"/>
  <c r="I759" i="2" s="1"/>
  <c r="K758" i="2"/>
  <c r="I758" i="2"/>
  <c r="H758" i="2"/>
  <c r="K757" i="2"/>
  <c r="H757" i="2"/>
  <c r="I757" i="2" s="1"/>
  <c r="K756" i="2"/>
  <c r="H756" i="2"/>
  <c r="I756" i="2" s="1"/>
  <c r="K755" i="2"/>
  <c r="H755" i="2"/>
  <c r="I755" i="2" s="1"/>
  <c r="K754" i="2"/>
  <c r="H754" i="2"/>
  <c r="I754" i="2" s="1"/>
  <c r="K753" i="2"/>
  <c r="I753" i="2"/>
  <c r="H753" i="2"/>
  <c r="K752" i="2"/>
  <c r="I752" i="2"/>
  <c r="H752" i="2"/>
  <c r="K751" i="2"/>
  <c r="I751" i="2"/>
  <c r="H751" i="2"/>
  <c r="K750" i="2"/>
  <c r="I750" i="2"/>
  <c r="H750" i="2"/>
  <c r="K749" i="2"/>
  <c r="I749" i="2"/>
  <c r="H749" i="2"/>
  <c r="K748" i="2"/>
  <c r="I748" i="2"/>
  <c r="H748" i="2"/>
  <c r="K747" i="2"/>
  <c r="H747" i="2"/>
  <c r="I747" i="2" s="1"/>
  <c r="K746" i="2"/>
  <c r="H746" i="2"/>
  <c r="I746" i="2" s="1"/>
  <c r="K745" i="2"/>
  <c r="I745" i="2"/>
  <c r="H745" i="2"/>
  <c r="K744" i="2"/>
  <c r="H744" i="2"/>
  <c r="I744" i="2" s="1"/>
  <c r="K743" i="2"/>
  <c r="H743" i="2"/>
  <c r="I743" i="2" s="1"/>
  <c r="K742" i="2"/>
  <c r="I742" i="2"/>
  <c r="H742" i="2"/>
  <c r="K741" i="2"/>
  <c r="H741" i="2"/>
  <c r="I741" i="2" s="1"/>
  <c r="K740" i="2"/>
  <c r="H740" i="2"/>
  <c r="I740" i="2" s="1"/>
  <c r="K739" i="2"/>
  <c r="H739" i="2"/>
  <c r="I739" i="2" s="1"/>
  <c r="K738" i="2"/>
  <c r="H738" i="2"/>
  <c r="I738" i="2" s="1"/>
  <c r="K737" i="2"/>
  <c r="H737" i="2"/>
  <c r="I737" i="2" s="1"/>
  <c r="K736" i="2"/>
  <c r="I736" i="2"/>
  <c r="H736" i="2"/>
  <c r="K735" i="2"/>
  <c r="I735" i="2"/>
  <c r="H735" i="2"/>
  <c r="K734" i="2"/>
  <c r="I734" i="2"/>
  <c r="H734" i="2"/>
  <c r="K733" i="2"/>
  <c r="I733" i="2"/>
  <c r="H733" i="2"/>
  <c r="K732" i="2"/>
  <c r="H732" i="2"/>
  <c r="I732" i="2" s="1"/>
  <c r="K731" i="2"/>
  <c r="H731" i="2"/>
  <c r="I731" i="2" s="1"/>
  <c r="K730" i="2"/>
  <c r="H730" i="2"/>
  <c r="I730" i="2" s="1"/>
  <c r="K729" i="2"/>
  <c r="I729" i="2"/>
  <c r="H729" i="2"/>
  <c r="K728" i="2"/>
  <c r="H728" i="2"/>
  <c r="I728" i="2" s="1"/>
  <c r="K727" i="2"/>
  <c r="H727" i="2"/>
  <c r="I727" i="2" s="1"/>
  <c r="K726" i="2"/>
  <c r="I726" i="2"/>
  <c r="H726" i="2"/>
  <c r="K725" i="2"/>
  <c r="H725" i="2"/>
  <c r="I725" i="2" s="1"/>
  <c r="K724" i="2"/>
  <c r="H724" i="2"/>
  <c r="I724" i="2" s="1"/>
  <c r="K723" i="2"/>
  <c r="H723" i="2"/>
  <c r="I723" i="2" s="1"/>
  <c r="K722" i="2"/>
  <c r="H722" i="2"/>
  <c r="I722" i="2" s="1"/>
  <c r="K721" i="2"/>
  <c r="H721" i="2"/>
  <c r="I721" i="2" s="1"/>
  <c r="K720" i="2"/>
  <c r="I720" i="2"/>
  <c r="H720" i="2"/>
  <c r="K719" i="2"/>
  <c r="I719" i="2"/>
  <c r="H719" i="2"/>
  <c r="K718" i="2"/>
  <c r="I718" i="2"/>
  <c r="H718" i="2"/>
  <c r="K717" i="2"/>
  <c r="I717" i="2"/>
  <c r="H717" i="2"/>
  <c r="K716" i="2"/>
  <c r="I716" i="2"/>
  <c r="H716" i="2"/>
  <c r="K715" i="2"/>
  <c r="H715" i="2"/>
  <c r="I715" i="2" s="1"/>
  <c r="K714" i="2"/>
  <c r="H714" i="2"/>
  <c r="I714" i="2" s="1"/>
  <c r="K713" i="2"/>
  <c r="H713" i="2"/>
  <c r="I713" i="2" s="1"/>
  <c r="K712" i="2"/>
  <c r="H712" i="2"/>
  <c r="I712" i="2" s="1"/>
  <c r="K711" i="2"/>
  <c r="I711" i="2"/>
  <c r="H711" i="2"/>
  <c r="K710" i="2"/>
  <c r="I710" i="2"/>
  <c r="H710" i="2"/>
  <c r="K709" i="2"/>
  <c r="H709" i="2"/>
  <c r="I709" i="2" s="1"/>
  <c r="K708" i="2"/>
  <c r="H708" i="2"/>
  <c r="I708" i="2" s="1"/>
  <c r="K707" i="2"/>
  <c r="H707" i="2"/>
  <c r="I707" i="2" s="1"/>
  <c r="K706" i="2"/>
  <c r="H706" i="2"/>
  <c r="I706" i="2" s="1"/>
  <c r="K705" i="2"/>
  <c r="H705" i="2"/>
  <c r="I705" i="2" s="1"/>
  <c r="K704" i="2"/>
  <c r="I704" i="2"/>
  <c r="H704" i="2"/>
  <c r="K703" i="2"/>
  <c r="I703" i="2"/>
  <c r="H703" i="2"/>
  <c r="K702" i="2"/>
  <c r="I702" i="2"/>
  <c r="H702" i="2"/>
  <c r="K701" i="2"/>
  <c r="I701" i="2"/>
  <c r="H701" i="2"/>
  <c r="K700" i="2"/>
  <c r="I700" i="2"/>
  <c r="H700" i="2"/>
  <c r="K699" i="2"/>
  <c r="H699" i="2"/>
  <c r="I699" i="2" s="1"/>
  <c r="K698" i="2"/>
  <c r="H698" i="2"/>
  <c r="I698" i="2" s="1"/>
  <c r="K697" i="2"/>
  <c r="I697" i="2"/>
  <c r="H697" i="2"/>
  <c r="K696" i="2"/>
  <c r="H696" i="2"/>
  <c r="I696" i="2" s="1"/>
  <c r="K695" i="2"/>
  <c r="I695" i="2"/>
  <c r="H695" i="2"/>
  <c r="K694" i="2"/>
  <c r="I694" i="2"/>
  <c r="H694" i="2"/>
  <c r="K693" i="2"/>
  <c r="H693" i="2"/>
  <c r="I693" i="2" s="1"/>
  <c r="K692" i="2"/>
  <c r="H692" i="2"/>
  <c r="I692" i="2" s="1"/>
  <c r="K691" i="2"/>
  <c r="H691" i="2"/>
  <c r="I691" i="2" s="1"/>
  <c r="K690" i="2"/>
  <c r="H690" i="2"/>
  <c r="I690" i="2" s="1"/>
  <c r="K689" i="2"/>
  <c r="H689" i="2"/>
  <c r="I689" i="2" s="1"/>
  <c r="K688" i="2"/>
  <c r="I688" i="2"/>
  <c r="H688" i="2"/>
  <c r="K687" i="2"/>
  <c r="I687" i="2"/>
  <c r="H687" i="2"/>
  <c r="K686" i="2"/>
  <c r="I686" i="2"/>
  <c r="H686" i="2"/>
  <c r="K685" i="2"/>
  <c r="I685" i="2"/>
  <c r="H685" i="2"/>
  <c r="K684" i="2"/>
  <c r="H684" i="2"/>
  <c r="I684" i="2" s="1"/>
  <c r="K683" i="2"/>
  <c r="H683" i="2"/>
  <c r="I683" i="2" s="1"/>
  <c r="K682" i="2"/>
  <c r="H682" i="2"/>
  <c r="I682" i="2" s="1"/>
  <c r="K681" i="2"/>
  <c r="I681" i="2"/>
  <c r="H681" i="2"/>
  <c r="K680" i="2"/>
  <c r="H680" i="2"/>
  <c r="I680" i="2" s="1"/>
  <c r="K679" i="2"/>
  <c r="I679" i="2"/>
  <c r="H679" i="2"/>
  <c r="K678" i="2"/>
  <c r="I678" i="2"/>
  <c r="H678" i="2"/>
  <c r="K677" i="2"/>
  <c r="H677" i="2"/>
  <c r="I677" i="2" s="1"/>
  <c r="K676" i="2"/>
  <c r="H676" i="2"/>
  <c r="I676" i="2" s="1"/>
  <c r="K675" i="2"/>
  <c r="H675" i="2"/>
  <c r="I675" i="2" s="1"/>
  <c r="K674" i="2"/>
  <c r="H674" i="2"/>
  <c r="I674" i="2" s="1"/>
  <c r="K673" i="2"/>
  <c r="I673" i="2"/>
  <c r="H673" i="2"/>
  <c r="K672" i="2"/>
  <c r="I672" i="2"/>
  <c r="H672" i="2"/>
  <c r="K671" i="2"/>
  <c r="I671" i="2"/>
  <c r="H671" i="2"/>
  <c r="K670" i="2"/>
  <c r="I670" i="2"/>
  <c r="H670" i="2"/>
  <c r="K669" i="2"/>
  <c r="I669" i="2"/>
  <c r="H669" i="2"/>
  <c r="K668" i="2"/>
  <c r="H668" i="2"/>
  <c r="I668" i="2" s="1"/>
  <c r="K667" i="2"/>
  <c r="H667" i="2"/>
  <c r="I667" i="2" s="1"/>
  <c r="K666" i="2"/>
  <c r="H666" i="2"/>
  <c r="I666" i="2" s="1"/>
  <c r="K665" i="2"/>
  <c r="H665" i="2"/>
  <c r="I665" i="2" s="1"/>
  <c r="K664" i="2"/>
  <c r="H664" i="2"/>
  <c r="I664" i="2" s="1"/>
  <c r="K663" i="2"/>
  <c r="H663" i="2"/>
  <c r="I663" i="2" s="1"/>
  <c r="K662" i="2"/>
  <c r="I662" i="2"/>
  <c r="H662" i="2"/>
  <c r="K661" i="2"/>
  <c r="H661" i="2"/>
  <c r="I661" i="2" s="1"/>
  <c r="K660" i="2"/>
  <c r="H660" i="2"/>
  <c r="I660" i="2" s="1"/>
  <c r="K659" i="2"/>
  <c r="H659" i="2"/>
  <c r="I659" i="2" s="1"/>
  <c r="K658" i="2"/>
  <c r="H658" i="2"/>
  <c r="I658" i="2" s="1"/>
  <c r="K657" i="2"/>
  <c r="I657" i="2"/>
  <c r="H657" i="2"/>
  <c r="K656" i="2"/>
  <c r="I656" i="2"/>
  <c r="H656" i="2"/>
  <c r="K655" i="2"/>
  <c r="I655" i="2"/>
  <c r="H655" i="2"/>
  <c r="K654" i="2"/>
  <c r="I654" i="2"/>
  <c r="H654" i="2"/>
  <c r="K653" i="2"/>
  <c r="I653" i="2"/>
  <c r="H653" i="2"/>
  <c r="K652" i="2"/>
  <c r="H652" i="2"/>
  <c r="I652" i="2" s="1"/>
  <c r="K651" i="2"/>
  <c r="H651" i="2"/>
  <c r="I651" i="2" s="1"/>
  <c r="K650" i="2"/>
  <c r="I650" i="2"/>
  <c r="H650" i="2"/>
  <c r="K649" i="2"/>
  <c r="I649" i="2"/>
  <c r="H649" i="2"/>
  <c r="K648" i="2"/>
  <c r="I648" i="2"/>
  <c r="H648" i="2"/>
  <c r="K647" i="2"/>
  <c r="H647" i="2"/>
  <c r="I647" i="2" s="1"/>
  <c r="K646" i="2"/>
  <c r="I646" i="2"/>
  <c r="H646" i="2"/>
  <c r="K645" i="2"/>
  <c r="H645" i="2"/>
  <c r="I645" i="2" s="1"/>
  <c r="K644" i="2"/>
  <c r="H644" i="2"/>
  <c r="I644" i="2" s="1"/>
  <c r="K643" i="2"/>
  <c r="H643" i="2"/>
  <c r="I643" i="2" s="1"/>
  <c r="K642" i="2"/>
  <c r="H642" i="2"/>
  <c r="I642" i="2" s="1"/>
  <c r="K641" i="2"/>
  <c r="I641" i="2"/>
  <c r="H641" i="2"/>
  <c r="K640" i="2"/>
  <c r="I640" i="2"/>
  <c r="H640" i="2"/>
  <c r="K639" i="2"/>
  <c r="I639" i="2"/>
  <c r="H639" i="2"/>
  <c r="K638" i="2"/>
  <c r="I638" i="2"/>
  <c r="H638" i="2"/>
  <c r="K637" i="2"/>
  <c r="I637" i="2"/>
  <c r="H637" i="2"/>
  <c r="K636" i="2"/>
  <c r="I636" i="2"/>
  <c r="H636" i="2"/>
  <c r="K635" i="2"/>
  <c r="H635" i="2"/>
  <c r="I635" i="2" s="1"/>
  <c r="K634" i="2"/>
  <c r="H634" i="2"/>
  <c r="I634" i="2" s="1"/>
  <c r="K633" i="2"/>
  <c r="H633" i="2"/>
  <c r="I633" i="2" s="1"/>
  <c r="K632" i="2"/>
  <c r="H632" i="2"/>
  <c r="I632" i="2" s="1"/>
  <c r="K631" i="2"/>
  <c r="H631" i="2"/>
  <c r="I631" i="2" s="1"/>
  <c r="K630" i="2"/>
  <c r="I630" i="2"/>
  <c r="H630" i="2"/>
  <c r="K629" i="2"/>
  <c r="H629" i="2"/>
  <c r="I629" i="2" s="1"/>
  <c r="K628" i="2"/>
  <c r="H628" i="2"/>
  <c r="I628" i="2" s="1"/>
  <c r="K627" i="2"/>
  <c r="H627" i="2"/>
  <c r="I627" i="2" s="1"/>
  <c r="K626" i="2"/>
  <c r="H626" i="2"/>
  <c r="I626" i="2" s="1"/>
  <c r="K625" i="2"/>
  <c r="H625" i="2"/>
  <c r="I625" i="2" s="1"/>
  <c r="K624" i="2"/>
  <c r="I624" i="2"/>
  <c r="H624" i="2"/>
  <c r="K623" i="2"/>
  <c r="I623" i="2"/>
  <c r="H623" i="2"/>
  <c r="K622" i="2"/>
  <c r="I622" i="2"/>
  <c r="H622" i="2"/>
  <c r="K621" i="2"/>
  <c r="I621" i="2"/>
  <c r="H621" i="2"/>
  <c r="K620" i="2"/>
  <c r="H620" i="2"/>
  <c r="I620" i="2" s="1"/>
  <c r="K619" i="2"/>
  <c r="H619" i="2"/>
  <c r="I619" i="2" s="1"/>
  <c r="K618" i="2"/>
  <c r="I618" i="2"/>
  <c r="H618" i="2"/>
  <c r="K617" i="2"/>
  <c r="H617" i="2"/>
  <c r="I617" i="2" s="1"/>
  <c r="K616" i="2"/>
  <c r="I616" i="2"/>
  <c r="H616" i="2"/>
  <c r="K615" i="2"/>
  <c r="H615" i="2"/>
  <c r="I615" i="2" s="1"/>
  <c r="K614" i="2"/>
  <c r="I614" i="2"/>
  <c r="H614" i="2"/>
  <c r="K613" i="2"/>
  <c r="H613" i="2"/>
  <c r="I613" i="2" s="1"/>
  <c r="K612" i="2"/>
  <c r="H612" i="2"/>
  <c r="I612" i="2" s="1"/>
  <c r="K611" i="2"/>
  <c r="H611" i="2"/>
  <c r="I611" i="2" s="1"/>
  <c r="K610" i="2"/>
  <c r="H610" i="2"/>
  <c r="I610" i="2" s="1"/>
  <c r="K609" i="2"/>
  <c r="H609" i="2"/>
  <c r="I609" i="2" s="1"/>
  <c r="K608" i="2"/>
  <c r="I608" i="2"/>
  <c r="H608" i="2"/>
  <c r="K607" i="2"/>
  <c r="I607" i="2"/>
  <c r="H607" i="2"/>
  <c r="K606" i="2"/>
  <c r="I606" i="2"/>
  <c r="H606" i="2"/>
  <c r="K605" i="2"/>
  <c r="I605" i="2"/>
  <c r="H605" i="2"/>
  <c r="K604" i="2"/>
  <c r="I604" i="2"/>
  <c r="H604" i="2"/>
  <c r="K603" i="2"/>
  <c r="H603" i="2"/>
  <c r="I603" i="2" s="1"/>
  <c r="K602" i="2"/>
  <c r="H602" i="2"/>
  <c r="I602" i="2" s="1"/>
  <c r="K601" i="2"/>
  <c r="H601" i="2"/>
  <c r="I601" i="2" s="1"/>
  <c r="K600" i="2"/>
  <c r="I600" i="2"/>
  <c r="H600" i="2"/>
  <c r="K599" i="2"/>
  <c r="H599" i="2"/>
  <c r="I599" i="2" s="1"/>
  <c r="K598" i="2"/>
  <c r="I598" i="2"/>
  <c r="H598" i="2"/>
  <c r="K597" i="2"/>
  <c r="H597" i="2"/>
  <c r="I597" i="2" s="1"/>
  <c r="K596" i="2"/>
  <c r="H596" i="2"/>
  <c r="I596" i="2" s="1"/>
  <c r="K595" i="2"/>
  <c r="H595" i="2"/>
  <c r="I595" i="2" s="1"/>
  <c r="K594" i="2"/>
  <c r="H594" i="2"/>
  <c r="I594" i="2" s="1"/>
  <c r="K593" i="2"/>
  <c r="H593" i="2"/>
  <c r="I593" i="2" s="1"/>
  <c r="K592" i="2"/>
  <c r="I592" i="2"/>
  <c r="H592" i="2"/>
  <c r="K591" i="2"/>
  <c r="I591" i="2"/>
  <c r="H591" i="2"/>
  <c r="K590" i="2"/>
  <c r="H590" i="2"/>
  <c r="I590" i="2" s="1"/>
  <c r="K589" i="2"/>
  <c r="I589" i="2"/>
  <c r="H589" i="2"/>
  <c r="K588" i="2"/>
  <c r="H588" i="2"/>
  <c r="I588" i="2" s="1"/>
  <c r="K587" i="2"/>
  <c r="H587" i="2"/>
  <c r="I587" i="2" s="1"/>
  <c r="K586" i="2"/>
  <c r="H586" i="2"/>
  <c r="I586" i="2" s="1"/>
  <c r="K585" i="2"/>
  <c r="I585" i="2"/>
  <c r="H585" i="2"/>
  <c r="K584" i="2"/>
  <c r="I584" i="2"/>
  <c r="H584" i="2"/>
  <c r="K583" i="2"/>
  <c r="I583" i="2"/>
  <c r="H583" i="2"/>
  <c r="K582" i="2"/>
  <c r="I582" i="2"/>
  <c r="H582" i="2"/>
  <c r="K581" i="2"/>
  <c r="H581" i="2"/>
  <c r="I581" i="2" s="1"/>
  <c r="K580" i="2"/>
  <c r="H580" i="2"/>
  <c r="I580" i="2" s="1"/>
  <c r="K579" i="2"/>
  <c r="I579" i="2"/>
  <c r="H579" i="2"/>
  <c r="K578" i="2"/>
  <c r="H578" i="2"/>
  <c r="I578" i="2" s="1"/>
  <c r="K577" i="2"/>
  <c r="I577" i="2"/>
  <c r="H577" i="2"/>
  <c r="K576" i="2"/>
  <c r="I576" i="2"/>
  <c r="H576" i="2"/>
  <c r="K575" i="2"/>
  <c r="I575" i="2"/>
  <c r="H575" i="2"/>
  <c r="K574" i="2"/>
  <c r="H574" i="2"/>
  <c r="I574" i="2" s="1"/>
  <c r="K573" i="2"/>
  <c r="I573" i="2"/>
  <c r="H573" i="2"/>
  <c r="K572" i="2"/>
  <c r="H572" i="2"/>
  <c r="I572" i="2" s="1"/>
  <c r="K571" i="2"/>
  <c r="H571" i="2"/>
  <c r="I571" i="2" s="1"/>
  <c r="K570" i="2"/>
  <c r="H570" i="2"/>
  <c r="I570" i="2" s="1"/>
  <c r="K569" i="2"/>
  <c r="I569" i="2"/>
  <c r="H569" i="2"/>
  <c r="K568" i="2"/>
  <c r="H568" i="2"/>
  <c r="I568" i="2" s="1"/>
  <c r="K567" i="2"/>
  <c r="H567" i="2"/>
  <c r="I567" i="2" s="1"/>
  <c r="K566" i="2"/>
  <c r="I566" i="2"/>
  <c r="H566" i="2"/>
  <c r="K565" i="2"/>
  <c r="H565" i="2"/>
  <c r="I565" i="2" s="1"/>
  <c r="K564" i="2"/>
  <c r="H564" i="2"/>
  <c r="I564" i="2" s="1"/>
  <c r="K563" i="2"/>
  <c r="I563" i="2"/>
  <c r="H563" i="2"/>
  <c r="K562" i="2"/>
  <c r="H562" i="2"/>
  <c r="I562" i="2" s="1"/>
  <c r="K561" i="2"/>
  <c r="H561" i="2"/>
  <c r="I561" i="2" s="1"/>
  <c r="K560" i="2"/>
  <c r="I560" i="2"/>
  <c r="H560" i="2"/>
  <c r="K559" i="2"/>
  <c r="I559" i="2"/>
  <c r="H559" i="2"/>
  <c r="K558" i="2"/>
  <c r="H558" i="2"/>
  <c r="I558" i="2" s="1"/>
  <c r="K557" i="2"/>
  <c r="I557" i="2"/>
  <c r="H557" i="2"/>
  <c r="K556" i="2"/>
  <c r="I556" i="2"/>
  <c r="H556" i="2"/>
  <c r="K555" i="2"/>
  <c r="H555" i="2"/>
  <c r="I555" i="2" s="1"/>
  <c r="K554" i="2"/>
  <c r="I554" i="2"/>
  <c r="H554" i="2"/>
  <c r="K553" i="2"/>
  <c r="H553" i="2"/>
  <c r="I553" i="2" s="1"/>
  <c r="K552" i="2"/>
  <c r="H552" i="2"/>
  <c r="I552" i="2" s="1"/>
  <c r="K551" i="2"/>
  <c r="H551" i="2"/>
  <c r="I551" i="2" s="1"/>
  <c r="K550" i="2"/>
  <c r="I550" i="2"/>
  <c r="H550" i="2"/>
  <c r="K549" i="2"/>
  <c r="H549" i="2"/>
  <c r="I549" i="2" s="1"/>
  <c r="K548" i="2"/>
  <c r="H548" i="2"/>
  <c r="I548" i="2" s="1"/>
  <c r="K547" i="2"/>
  <c r="H547" i="2"/>
  <c r="I547" i="2" s="1"/>
  <c r="K546" i="2"/>
  <c r="H546" i="2"/>
  <c r="I546" i="2" s="1"/>
  <c r="K545" i="2"/>
  <c r="H545" i="2"/>
  <c r="I545" i="2" s="1"/>
  <c r="K544" i="2"/>
  <c r="I544" i="2"/>
  <c r="H544" i="2"/>
  <c r="K543" i="2"/>
  <c r="I543" i="2"/>
  <c r="H543" i="2"/>
  <c r="K542" i="2"/>
  <c r="I542" i="2"/>
  <c r="H542" i="2"/>
  <c r="K541" i="2"/>
  <c r="H541" i="2"/>
  <c r="I541" i="2" s="1"/>
  <c r="K540" i="2"/>
  <c r="H540" i="2"/>
  <c r="I540" i="2" s="1"/>
  <c r="K539" i="2"/>
  <c r="H539" i="2"/>
  <c r="I539" i="2" s="1"/>
  <c r="K538" i="2"/>
  <c r="H538" i="2"/>
  <c r="I538" i="2" s="1"/>
  <c r="K537" i="2"/>
  <c r="I537" i="2"/>
  <c r="H537" i="2"/>
  <c r="K536" i="2"/>
  <c r="H536" i="2"/>
  <c r="I536" i="2" s="1"/>
  <c r="K535" i="2"/>
  <c r="H535" i="2"/>
  <c r="I535" i="2" s="1"/>
  <c r="K534" i="2"/>
  <c r="I534" i="2"/>
  <c r="H534" i="2"/>
  <c r="K533" i="2"/>
  <c r="H533" i="2"/>
  <c r="I533" i="2" s="1"/>
  <c r="K532" i="2"/>
  <c r="H532" i="2"/>
  <c r="I532" i="2" s="1"/>
  <c r="K531" i="2"/>
  <c r="I531" i="2"/>
  <c r="H531" i="2"/>
  <c r="K530" i="2"/>
  <c r="H530" i="2"/>
  <c r="I530" i="2" s="1"/>
  <c r="K529" i="2"/>
  <c r="H529" i="2"/>
  <c r="I529" i="2" s="1"/>
  <c r="K528" i="2"/>
  <c r="I528" i="2"/>
  <c r="H528" i="2"/>
  <c r="K527" i="2"/>
  <c r="I527" i="2"/>
  <c r="H527" i="2"/>
  <c r="K526" i="2"/>
  <c r="H526" i="2"/>
  <c r="I526" i="2" s="1"/>
  <c r="K525" i="2"/>
  <c r="I525" i="2"/>
  <c r="H525" i="2"/>
  <c r="K524" i="2"/>
  <c r="H524" i="2"/>
  <c r="I524" i="2" s="1"/>
  <c r="K523" i="2"/>
  <c r="H523" i="2"/>
  <c r="I523" i="2" s="1"/>
  <c r="K522" i="2"/>
  <c r="H522" i="2"/>
  <c r="I522" i="2" s="1"/>
  <c r="K521" i="2"/>
  <c r="H521" i="2"/>
  <c r="I521" i="2" s="1"/>
  <c r="K520" i="2"/>
  <c r="I520" i="2"/>
  <c r="H520" i="2"/>
  <c r="K519" i="2"/>
  <c r="H519" i="2"/>
  <c r="I519" i="2" s="1"/>
  <c r="K518" i="2"/>
  <c r="I518" i="2"/>
  <c r="H518" i="2"/>
  <c r="K517" i="2"/>
  <c r="H517" i="2"/>
  <c r="I517" i="2" s="1"/>
  <c r="K516" i="2"/>
  <c r="H516" i="2"/>
  <c r="I516" i="2" s="1"/>
  <c r="K515" i="2"/>
  <c r="H515" i="2"/>
  <c r="I515" i="2" s="1"/>
  <c r="K514" i="2"/>
  <c r="I514" i="2"/>
  <c r="H514" i="2"/>
  <c r="K513" i="2"/>
  <c r="H513" i="2"/>
  <c r="I513" i="2" s="1"/>
  <c r="K512" i="2"/>
  <c r="I512" i="2"/>
  <c r="H512" i="2"/>
  <c r="K511" i="2"/>
  <c r="I511" i="2"/>
  <c r="H511" i="2"/>
  <c r="K510" i="2"/>
  <c r="H510" i="2"/>
  <c r="I510" i="2" s="1"/>
  <c r="K509" i="2"/>
  <c r="H509" i="2"/>
  <c r="I509" i="2" s="1"/>
  <c r="K508" i="2"/>
  <c r="I508" i="2"/>
  <c r="H508" i="2"/>
  <c r="K507" i="2"/>
  <c r="H507" i="2"/>
  <c r="I507" i="2" s="1"/>
  <c r="K506" i="2"/>
  <c r="I506" i="2"/>
  <c r="H506" i="2"/>
  <c r="K505" i="2"/>
  <c r="H505" i="2"/>
  <c r="I505" i="2" s="1"/>
  <c r="K504" i="2"/>
  <c r="H504" i="2"/>
  <c r="I504" i="2" s="1"/>
  <c r="K503" i="2"/>
  <c r="I503" i="2"/>
  <c r="H503" i="2"/>
  <c r="K502" i="2"/>
  <c r="I502" i="2"/>
  <c r="H502" i="2"/>
  <c r="K501" i="2"/>
  <c r="H501" i="2"/>
  <c r="I501" i="2" s="1"/>
  <c r="K500" i="2"/>
  <c r="H500" i="2"/>
  <c r="I500" i="2" s="1"/>
  <c r="K499" i="2"/>
  <c r="H499" i="2"/>
  <c r="I499" i="2" s="1"/>
  <c r="K498" i="2"/>
  <c r="H498" i="2"/>
  <c r="I498" i="2" s="1"/>
  <c r="K497" i="2"/>
  <c r="I497" i="2"/>
  <c r="H497" i="2"/>
  <c r="K496" i="2"/>
  <c r="I496" i="2"/>
  <c r="H496" i="2"/>
  <c r="K495" i="2"/>
  <c r="I495" i="2"/>
  <c r="H495" i="2"/>
  <c r="K494" i="2"/>
  <c r="H494" i="2"/>
  <c r="I494" i="2" s="1"/>
  <c r="K493" i="2"/>
  <c r="H493" i="2"/>
  <c r="I493" i="2" s="1"/>
  <c r="K492" i="2"/>
  <c r="H492" i="2"/>
  <c r="I492" i="2" s="1"/>
  <c r="K491" i="2"/>
  <c r="H491" i="2"/>
  <c r="I491" i="2" s="1"/>
  <c r="K490" i="2"/>
  <c r="H490" i="2"/>
  <c r="I490" i="2" s="1"/>
  <c r="K489" i="2"/>
  <c r="I489" i="2"/>
  <c r="H489" i="2"/>
  <c r="K488" i="2"/>
  <c r="H488" i="2"/>
  <c r="I488" i="2" s="1"/>
  <c r="K487" i="2"/>
  <c r="H487" i="2"/>
  <c r="I487" i="2" s="1"/>
  <c r="K486" i="2"/>
  <c r="I486" i="2"/>
  <c r="H486" i="2"/>
  <c r="K485" i="2"/>
  <c r="H485" i="2"/>
  <c r="I485" i="2" s="1"/>
  <c r="K484" i="2"/>
  <c r="H484" i="2"/>
  <c r="I484" i="2" s="1"/>
  <c r="K483" i="2"/>
  <c r="H483" i="2"/>
  <c r="I483" i="2" s="1"/>
  <c r="K482" i="2"/>
  <c r="I482" i="2"/>
  <c r="H482" i="2"/>
  <c r="K481" i="2"/>
  <c r="I481" i="2"/>
  <c r="H481" i="2"/>
  <c r="K480" i="2"/>
  <c r="I480" i="2"/>
  <c r="H480" i="2"/>
  <c r="K479" i="2"/>
  <c r="H479" i="2"/>
  <c r="I479" i="2" s="1"/>
  <c r="K478" i="2"/>
  <c r="I478" i="2"/>
  <c r="H478" i="2"/>
  <c r="K477" i="2"/>
  <c r="H477" i="2"/>
  <c r="I477" i="2" s="1"/>
  <c r="K476" i="2"/>
  <c r="H476" i="2"/>
  <c r="I476" i="2" s="1"/>
  <c r="K475" i="2"/>
  <c r="H475" i="2"/>
  <c r="I475" i="2" s="1"/>
  <c r="K474" i="2"/>
  <c r="I474" i="2"/>
  <c r="H474" i="2"/>
  <c r="K473" i="2"/>
  <c r="H473" i="2"/>
  <c r="I473" i="2" s="1"/>
  <c r="K472" i="2"/>
  <c r="H472" i="2"/>
  <c r="I472" i="2" s="1"/>
  <c r="K471" i="2"/>
  <c r="I471" i="2"/>
  <c r="H471" i="2"/>
  <c r="K470" i="2"/>
  <c r="I470" i="2"/>
  <c r="H470" i="2"/>
  <c r="K469" i="2"/>
  <c r="H469" i="2"/>
  <c r="I469" i="2" s="1"/>
  <c r="K468" i="2"/>
  <c r="H468" i="2"/>
  <c r="I468" i="2" s="1"/>
  <c r="K467" i="2"/>
  <c r="H467" i="2"/>
  <c r="I467" i="2" s="1"/>
  <c r="K466" i="2"/>
  <c r="H466" i="2"/>
  <c r="I466" i="2" s="1"/>
  <c r="K465" i="2"/>
  <c r="H465" i="2"/>
  <c r="I465" i="2" s="1"/>
  <c r="K464" i="2"/>
  <c r="I464" i="2"/>
  <c r="H464" i="2"/>
  <c r="K463" i="2"/>
  <c r="I463" i="2"/>
  <c r="H463" i="2"/>
  <c r="K462" i="2"/>
  <c r="H462" i="2"/>
  <c r="I462" i="2" s="1"/>
  <c r="K461" i="2"/>
  <c r="H461" i="2"/>
  <c r="I461" i="2" s="1"/>
  <c r="K460" i="2"/>
  <c r="I460" i="2"/>
  <c r="H460" i="2"/>
  <c r="K459" i="2"/>
  <c r="H459" i="2"/>
  <c r="I459" i="2" s="1"/>
  <c r="K458" i="2"/>
  <c r="I458" i="2"/>
  <c r="H458" i="2"/>
  <c r="K457" i="2"/>
  <c r="H457" i="2"/>
  <c r="I457" i="2" s="1"/>
  <c r="K456" i="2"/>
  <c r="H456" i="2"/>
  <c r="I456" i="2" s="1"/>
  <c r="K455" i="2"/>
  <c r="H455" i="2"/>
  <c r="I455" i="2" s="1"/>
  <c r="K454" i="2"/>
  <c r="I454" i="2"/>
  <c r="H454" i="2"/>
  <c r="K453" i="2"/>
  <c r="H453" i="2"/>
  <c r="I453" i="2" s="1"/>
  <c r="K452" i="2"/>
  <c r="I452" i="2"/>
  <c r="H452" i="2"/>
  <c r="K451" i="2"/>
  <c r="H451" i="2"/>
  <c r="I451" i="2" s="1"/>
  <c r="K450" i="2"/>
  <c r="I450" i="2"/>
  <c r="H450" i="2"/>
  <c r="K449" i="2"/>
  <c r="H449" i="2"/>
  <c r="I449" i="2" s="1"/>
  <c r="K448" i="2"/>
  <c r="I448" i="2"/>
  <c r="H448" i="2"/>
  <c r="K447" i="2"/>
  <c r="I447" i="2"/>
  <c r="H447" i="2"/>
  <c r="K446" i="2"/>
  <c r="H446" i="2"/>
  <c r="I446" i="2" s="1"/>
  <c r="K445" i="2"/>
  <c r="H445" i="2"/>
  <c r="I445" i="2" s="1"/>
  <c r="K444" i="2"/>
  <c r="H444" i="2"/>
  <c r="I444" i="2" s="1"/>
  <c r="K443" i="2"/>
  <c r="H443" i="2"/>
  <c r="I443" i="2" s="1"/>
  <c r="K442" i="2"/>
  <c r="I442" i="2"/>
  <c r="H442" i="2"/>
  <c r="K441" i="2"/>
  <c r="I441" i="2"/>
  <c r="H441" i="2"/>
  <c r="K440" i="2"/>
  <c r="H440" i="2"/>
  <c r="I440" i="2" s="1"/>
  <c r="K439" i="2"/>
  <c r="I439" i="2"/>
  <c r="H439" i="2"/>
  <c r="K438" i="2"/>
  <c r="I438" i="2"/>
  <c r="H438" i="2"/>
  <c r="K437" i="2"/>
  <c r="H437" i="2"/>
  <c r="I437" i="2" s="1"/>
  <c r="K436" i="2"/>
  <c r="H436" i="2"/>
  <c r="I436" i="2" s="1"/>
  <c r="K435" i="2"/>
  <c r="I435" i="2"/>
  <c r="H435" i="2"/>
  <c r="K434" i="2"/>
  <c r="H434" i="2"/>
  <c r="I434" i="2" s="1"/>
  <c r="K433" i="2"/>
  <c r="H433" i="2"/>
  <c r="I433" i="2" s="1"/>
  <c r="K432" i="2"/>
  <c r="I432" i="2"/>
  <c r="H432" i="2"/>
  <c r="K431" i="2"/>
  <c r="I431" i="2"/>
  <c r="H431" i="2"/>
  <c r="K430" i="2"/>
  <c r="I430" i="2"/>
  <c r="H430" i="2"/>
  <c r="K429" i="2"/>
  <c r="H429" i="2"/>
  <c r="I429" i="2" s="1"/>
  <c r="K428" i="2"/>
  <c r="I428" i="2"/>
  <c r="H428" i="2"/>
  <c r="K427" i="2"/>
  <c r="H427" i="2"/>
  <c r="I427" i="2" s="1"/>
  <c r="K426" i="2"/>
  <c r="H426" i="2"/>
  <c r="I426" i="2" s="1"/>
  <c r="K425" i="2"/>
  <c r="H425" i="2"/>
  <c r="I425" i="2" s="1"/>
  <c r="K424" i="2"/>
  <c r="I424" i="2"/>
  <c r="H424" i="2"/>
  <c r="K423" i="2"/>
  <c r="H423" i="2"/>
  <c r="I423" i="2" s="1"/>
  <c r="K422" i="2"/>
  <c r="I422" i="2"/>
  <c r="H422" i="2"/>
  <c r="K421" i="2"/>
  <c r="H421" i="2"/>
  <c r="I421" i="2" s="1"/>
  <c r="K420" i="2"/>
  <c r="H420" i="2"/>
  <c r="I420" i="2" s="1"/>
  <c r="K419" i="2"/>
  <c r="I419" i="2"/>
  <c r="H419" i="2"/>
  <c r="K418" i="2"/>
  <c r="H418" i="2"/>
  <c r="I418" i="2" s="1"/>
  <c r="K417" i="2"/>
  <c r="H417" i="2"/>
  <c r="I417" i="2" s="1"/>
  <c r="K416" i="2"/>
  <c r="I416" i="2"/>
  <c r="H416" i="2"/>
  <c r="K415" i="2"/>
  <c r="H415" i="2"/>
  <c r="I415" i="2" s="1"/>
  <c r="K414" i="2"/>
  <c r="H414" i="2"/>
  <c r="I414" i="2" s="1"/>
  <c r="K413" i="2"/>
  <c r="I413" i="2"/>
  <c r="H413" i="2"/>
  <c r="K412" i="2"/>
  <c r="H412" i="2"/>
  <c r="I412" i="2" s="1"/>
  <c r="K411" i="2"/>
  <c r="H411" i="2"/>
  <c r="I411" i="2" s="1"/>
  <c r="K410" i="2"/>
  <c r="H410" i="2"/>
  <c r="I410" i="2" s="1"/>
  <c r="K409" i="2"/>
  <c r="H409" i="2"/>
  <c r="I409" i="2" s="1"/>
  <c r="K408" i="2"/>
  <c r="I408" i="2"/>
  <c r="H408" i="2"/>
  <c r="K407" i="2"/>
  <c r="H407" i="2"/>
  <c r="I407" i="2" s="1"/>
  <c r="K406" i="2"/>
  <c r="I406" i="2"/>
  <c r="H406" i="2"/>
  <c r="K405" i="2"/>
  <c r="H405" i="2"/>
  <c r="I405" i="2" s="1"/>
  <c r="K404" i="2"/>
  <c r="I404" i="2"/>
  <c r="H404" i="2"/>
  <c r="K403" i="2"/>
  <c r="I403" i="2"/>
  <c r="H403" i="2"/>
  <c r="K402" i="2"/>
  <c r="I402" i="2"/>
  <c r="H402" i="2"/>
  <c r="K401" i="2"/>
  <c r="H401" i="2"/>
  <c r="I401" i="2" s="1"/>
  <c r="K400" i="2"/>
  <c r="I400" i="2"/>
  <c r="H400" i="2"/>
  <c r="K399" i="2"/>
  <c r="H399" i="2"/>
  <c r="I399" i="2" s="1"/>
  <c r="K398" i="2"/>
  <c r="H398" i="2"/>
  <c r="I398" i="2" s="1"/>
  <c r="K397" i="2"/>
  <c r="I397" i="2"/>
  <c r="H397" i="2"/>
  <c r="K396" i="2"/>
  <c r="H396" i="2"/>
  <c r="I396" i="2" s="1"/>
  <c r="K395" i="2"/>
  <c r="H395" i="2"/>
  <c r="I395" i="2" s="1"/>
  <c r="K394" i="2"/>
  <c r="H394" i="2"/>
  <c r="I394" i="2" s="1"/>
  <c r="K393" i="2"/>
  <c r="I393" i="2"/>
  <c r="H393" i="2"/>
  <c r="K392" i="2"/>
  <c r="I392" i="2"/>
  <c r="H392" i="2"/>
  <c r="K391" i="2"/>
  <c r="I391" i="2"/>
  <c r="H391" i="2"/>
  <c r="K390" i="2"/>
  <c r="I390" i="2"/>
  <c r="H390" i="2"/>
  <c r="K389" i="2"/>
  <c r="H389" i="2"/>
  <c r="I389" i="2" s="1"/>
  <c r="K388" i="2"/>
  <c r="H388" i="2"/>
  <c r="I388" i="2" s="1"/>
  <c r="K387" i="2"/>
  <c r="H387" i="2"/>
  <c r="I387" i="2" s="1"/>
  <c r="K386" i="2"/>
  <c r="H386" i="2"/>
  <c r="I386" i="2" s="1"/>
  <c r="K385" i="2"/>
  <c r="I385" i="2"/>
  <c r="H385" i="2"/>
  <c r="K384" i="2"/>
  <c r="I384" i="2"/>
  <c r="H384" i="2"/>
  <c r="K383" i="2"/>
  <c r="H383" i="2"/>
  <c r="I383" i="2" s="1"/>
  <c r="K382" i="2"/>
  <c r="I382" i="2"/>
  <c r="H382" i="2"/>
  <c r="K381" i="2"/>
  <c r="I381" i="2"/>
  <c r="H381" i="2"/>
  <c r="K380" i="2"/>
  <c r="I380" i="2"/>
  <c r="H380" i="2"/>
  <c r="K379" i="2"/>
  <c r="H379" i="2"/>
  <c r="I379" i="2" s="1"/>
  <c r="K378" i="2"/>
  <c r="H378" i="2"/>
  <c r="I378" i="2" s="1"/>
  <c r="K377" i="2"/>
  <c r="H377" i="2"/>
  <c r="I377" i="2" s="1"/>
  <c r="K376" i="2"/>
  <c r="H376" i="2"/>
  <c r="I376" i="2" s="1"/>
  <c r="K375" i="2"/>
  <c r="H375" i="2"/>
  <c r="I375" i="2" s="1"/>
  <c r="K374" i="2"/>
  <c r="I374" i="2"/>
  <c r="H374" i="2"/>
  <c r="K373" i="2"/>
  <c r="H373" i="2"/>
  <c r="I373" i="2" s="1"/>
  <c r="K372" i="2"/>
  <c r="I372" i="2"/>
  <c r="H372" i="2"/>
  <c r="K371" i="2"/>
  <c r="H371" i="2"/>
  <c r="I371" i="2" s="1"/>
  <c r="K370" i="2"/>
  <c r="H370" i="2"/>
  <c r="I370" i="2" s="1"/>
  <c r="K369" i="2"/>
  <c r="I369" i="2"/>
  <c r="H369" i="2"/>
  <c r="K368" i="2"/>
  <c r="I368" i="2"/>
  <c r="H368" i="2"/>
  <c r="K367" i="2"/>
  <c r="H367" i="2"/>
  <c r="I367" i="2" s="1"/>
  <c r="K366" i="2"/>
  <c r="H366" i="2"/>
  <c r="I366" i="2" s="1"/>
  <c r="K365" i="2"/>
  <c r="H365" i="2"/>
  <c r="I365" i="2" s="1"/>
  <c r="K364" i="2"/>
  <c r="H364" i="2"/>
  <c r="I364" i="2" s="1"/>
  <c r="K363" i="2"/>
  <c r="H363" i="2"/>
  <c r="I363" i="2" s="1"/>
  <c r="K362" i="2"/>
  <c r="H362" i="2"/>
  <c r="I362" i="2" s="1"/>
  <c r="K361" i="2"/>
  <c r="I361" i="2"/>
  <c r="H361" i="2"/>
  <c r="K360" i="2"/>
  <c r="H360" i="2"/>
  <c r="I360" i="2" s="1"/>
  <c r="K359" i="2"/>
  <c r="H359" i="2"/>
  <c r="I359" i="2" s="1"/>
  <c r="K358" i="2"/>
  <c r="I358" i="2"/>
  <c r="H358" i="2"/>
  <c r="K357" i="2"/>
  <c r="H357" i="2"/>
  <c r="I357" i="2" s="1"/>
  <c r="K356" i="2"/>
  <c r="H356" i="2"/>
  <c r="I356" i="2" s="1"/>
  <c r="K355" i="2"/>
  <c r="H355" i="2"/>
  <c r="I355" i="2" s="1"/>
  <c r="K354" i="2"/>
  <c r="I354" i="2"/>
  <c r="H354" i="2"/>
  <c r="K353" i="2"/>
  <c r="I353" i="2"/>
  <c r="H353" i="2"/>
  <c r="K352" i="2"/>
  <c r="I352" i="2"/>
  <c r="H352" i="2"/>
  <c r="K351" i="2"/>
  <c r="H351" i="2"/>
  <c r="I351" i="2" s="1"/>
  <c r="K350" i="2"/>
  <c r="I350" i="2"/>
  <c r="H350" i="2"/>
  <c r="K349" i="2"/>
  <c r="H349" i="2"/>
  <c r="I349" i="2" s="1"/>
  <c r="K348" i="2"/>
  <c r="H348" i="2"/>
  <c r="I348" i="2" s="1"/>
  <c r="K347" i="2"/>
  <c r="H347" i="2"/>
  <c r="I347" i="2" s="1"/>
  <c r="K346" i="2"/>
  <c r="I346" i="2"/>
  <c r="H346" i="2"/>
  <c r="K345" i="2"/>
  <c r="H345" i="2"/>
  <c r="I345" i="2" s="1"/>
  <c r="K344" i="2"/>
  <c r="H344" i="2"/>
  <c r="I344" i="2" s="1"/>
  <c r="K343" i="2"/>
  <c r="I343" i="2"/>
  <c r="H343" i="2"/>
  <c r="K342" i="2"/>
  <c r="I342" i="2"/>
  <c r="H342" i="2"/>
  <c r="K341" i="2"/>
  <c r="H341" i="2"/>
  <c r="I341" i="2" s="1"/>
  <c r="K340" i="2"/>
  <c r="H340" i="2"/>
  <c r="I340" i="2" s="1"/>
  <c r="K339" i="2"/>
  <c r="H339" i="2"/>
  <c r="I339" i="2" s="1"/>
  <c r="K338" i="2"/>
  <c r="H338" i="2"/>
  <c r="I338" i="2" s="1"/>
  <c r="K337" i="2"/>
  <c r="H337" i="2"/>
  <c r="I337" i="2" s="1"/>
  <c r="K336" i="2"/>
  <c r="I336" i="2"/>
  <c r="H336" i="2"/>
  <c r="K335" i="2"/>
  <c r="I335" i="2"/>
  <c r="H335" i="2"/>
  <c r="K334" i="2"/>
  <c r="H334" i="2"/>
  <c r="I334" i="2" s="1"/>
  <c r="K333" i="2"/>
  <c r="H333" i="2"/>
  <c r="I333" i="2" s="1"/>
  <c r="K332" i="2"/>
  <c r="I332" i="2"/>
  <c r="H332" i="2"/>
  <c r="K331" i="2"/>
  <c r="H331" i="2"/>
  <c r="I331" i="2" s="1"/>
  <c r="K330" i="2"/>
  <c r="I330" i="2"/>
  <c r="H330" i="2"/>
  <c r="K329" i="2"/>
  <c r="H329" i="2"/>
  <c r="I329" i="2" s="1"/>
  <c r="K328" i="2"/>
  <c r="H328" i="2"/>
  <c r="I328" i="2" s="1"/>
  <c r="K327" i="2"/>
  <c r="H327" i="2"/>
  <c r="I327" i="2" s="1"/>
  <c r="K326" i="2"/>
  <c r="I326" i="2"/>
  <c r="H326" i="2"/>
  <c r="K325" i="2"/>
  <c r="H325" i="2"/>
  <c r="I325" i="2" s="1"/>
  <c r="K324" i="2"/>
  <c r="I324" i="2"/>
  <c r="H324" i="2"/>
  <c r="K323" i="2"/>
  <c r="H323" i="2"/>
  <c r="I323" i="2" s="1"/>
  <c r="K322" i="2"/>
  <c r="I322" i="2"/>
  <c r="H322" i="2"/>
  <c r="K321" i="2"/>
  <c r="H321" i="2"/>
  <c r="I321" i="2" s="1"/>
  <c r="K320" i="2"/>
  <c r="I320" i="2"/>
  <c r="H320" i="2"/>
  <c r="K319" i="2"/>
  <c r="I319" i="2"/>
  <c r="H319" i="2"/>
  <c r="K318" i="2"/>
  <c r="H318" i="2"/>
  <c r="I318" i="2" s="1"/>
  <c r="K317" i="2"/>
  <c r="H317" i="2"/>
  <c r="I317" i="2" s="1"/>
  <c r="K316" i="2"/>
  <c r="H316" i="2"/>
  <c r="I316" i="2" s="1"/>
  <c r="K315" i="2"/>
  <c r="H315" i="2"/>
  <c r="I315" i="2" s="1"/>
  <c r="K314" i="2"/>
  <c r="I314" i="2"/>
  <c r="H314" i="2"/>
  <c r="K313" i="2"/>
  <c r="I313" i="2"/>
  <c r="H313" i="2"/>
  <c r="K312" i="2"/>
  <c r="H312" i="2"/>
  <c r="I312" i="2" s="1"/>
  <c r="K311" i="2"/>
  <c r="I311" i="2"/>
  <c r="H311" i="2"/>
  <c r="K310" i="2"/>
  <c r="I310" i="2"/>
  <c r="H310" i="2"/>
  <c r="K309" i="2"/>
  <c r="H309" i="2"/>
  <c r="I309" i="2" s="1"/>
  <c r="K308" i="2"/>
  <c r="I308" i="2"/>
  <c r="H308" i="2"/>
  <c r="K307" i="2"/>
  <c r="H307" i="2"/>
  <c r="I307" i="2" s="1"/>
  <c r="K306" i="2"/>
  <c r="H306" i="2"/>
  <c r="I306" i="2" s="1"/>
  <c r="K305" i="2"/>
  <c r="H305" i="2"/>
  <c r="I305" i="2" s="1"/>
  <c r="K304" i="2"/>
  <c r="I304" i="2"/>
  <c r="H304" i="2"/>
  <c r="K303" i="2"/>
  <c r="H303" i="2"/>
  <c r="I303" i="2" s="1"/>
  <c r="K302" i="2"/>
  <c r="I302" i="2"/>
  <c r="H302" i="2"/>
  <c r="K301" i="2"/>
  <c r="H301" i="2"/>
  <c r="I301" i="2" s="1"/>
  <c r="K300" i="2"/>
  <c r="H300" i="2"/>
  <c r="I300" i="2" s="1"/>
  <c r="K299" i="2"/>
  <c r="H299" i="2"/>
  <c r="I299" i="2" s="1"/>
  <c r="K298" i="2"/>
  <c r="H298" i="2"/>
  <c r="I298" i="2" s="1"/>
  <c r="K297" i="2"/>
  <c r="I297" i="2"/>
  <c r="H297" i="2"/>
  <c r="K296" i="2"/>
  <c r="H296" i="2"/>
  <c r="I296" i="2" s="1"/>
  <c r="K295" i="2"/>
  <c r="H295" i="2"/>
  <c r="I295" i="2" s="1"/>
  <c r="K294" i="2"/>
  <c r="I294" i="2"/>
  <c r="H294" i="2"/>
  <c r="K293" i="2"/>
  <c r="I293" i="2"/>
  <c r="H293" i="2"/>
  <c r="K292" i="2"/>
  <c r="H292" i="2"/>
  <c r="I292" i="2" s="1"/>
  <c r="K291" i="2"/>
  <c r="I291" i="2"/>
  <c r="H291" i="2"/>
  <c r="K290" i="2"/>
  <c r="H290" i="2"/>
  <c r="I290" i="2" s="1"/>
  <c r="K289" i="2"/>
  <c r="H289" i="2"/>
  <c r="I289" i="2" s="1"/>
  <c r="K288" i="2"/>
  <c r="I288" i="2"/>
  <c r="H288" i="2"/>
  <c r="K287" i="2"/>
  <c r="I287" i="2"/>
  <c r="H287" i="2"/>
  <c r="K286" i="2"/>
  <c r="I286" i="2"/>
  <c r="H286" i="2"/>
  <c r="K285" i="2"/>
  <c r="H285" i="2"/>
  <c r="I285" i="2" s="1"/>
  <c r="K284" i="2"/>
  <c r="I284" i="2"/>
  <c r="H284" i="2"/>
  <c r="K283" i="2"/>
  <c r="H283" i="2"/>
  <c r="I283" i="2" s="1"/>
  <c r="K282" i="2"/>
  <c r="I282" i="2"/>
  <c r="H282" i="2"/>
  <c r="K281" i="2"/>
  <c r="H281" i="2"/>
  <c r="I281" i="2" s="1"/>
  <c r="K280" i="2"/>
  <c r="I280" i="2"/>
  <c r="H280" i="2"/>
  <c r="K279" i="2"/>
  <c r="H279" i="2"/>
  <c r="I279" i="2" s="1"/>
  <c r="K278" i="2"/>
  <c r="I278" i="2"/>
  <c r="H278" i="2"/>
  <c r="K277" i="2"/>
  <c r="I277" i="2"/>
  <c r="H277" i="2"/>
  <c r="K276" i="2"/>
  <c r="I276" i="2"/>
  <c r="H276" i="2"/>
  <c r="K275" i="2"/>
  <c r="I275" i="2"/>
  <c r="H275" i="2"/>
  <c r="K274" i="2"/>
  <c r="H274" i="2"/>
  <c r="I274" i="2" s="1"/>
  <c r="K273" i="2"/>
  <c r="I273" i="2"/>
  <c r="H273" i="2"/>
  <c r="K272" i="2"/>
  <c r="H272" i="2"/>
  <c r="I272" i="2" s="1"/>
  <c r="K271" i="2"/>
  <c r="H271" i="2"/>
  <c r="I271" i="2" s="1"/>
  <c r="K270" i="2"/>
  <c r="I270" i="2"/>
  <c r="H270" i="2"/>
  <c r="K269" i="2"/>
  <c r="H269" i="2"/>
  <c r="I269" i="2" s="1"/>
  <c r="K268" i="2"/>
  <c r="H268" i="2"/>
  <c r="I268" i="2" s="1"/>
  <c r="K267" i="2"/>
  <c r="H267" i="2"/>
  <c r="I267" i="2" s="1"/>
  <c r="K266" i="2"/>
  <c r="I266" i="2"/>
  <c r="H266" i="2"/>
  <c r="K265" i="2"/>
  <c r="I265" i="2"/>
  <c r="H265" i="2"/>
  <c r="K264" i="2"/>
  <c r="I264" i="2"/>
  <c r="H264" i="2"/>
  <c r="K263" i="2"/>
  <c r="H263" i="2"/>
  <c r="I263" i="2" s="1"/>
  <c r="K262" i="2"/>
  <c r="I262" i="2"/>
  <c r="H262" i="2"/>
  <c r="K261" i="2"/>
  <c r="H261" i="2"/>
  <c r="I261" i="2" s="1"/>
  <c r="K260" i="2"/>
  <c r="H260" i="2"/>
  <c r="I260" i="2" s="1"/>
  <c r="K259" i="2"/>
  <c r="I259" i="2"/>
  <c r="H259" i="2"/>
  <c r="K258" i="2"/>
  <c r="H258" i="2"/>
  <c r="I258" i="2" s="1"/>
  <c r="K257" i="2"/>
  <c r="H257" i="2"/>
  <c r="I257" i="2" s="1"/>
  <c r="K256" i="2"/>
  <c r="H256" i="2"/>
  <c r="I256" i="2" s="1"/>
  <c r="K255" i="2"/>
  <c r="I255" i="2"/>
  <c r="H255" i="2"/>
  <c r="K254" i="2"/>
  <c r="H254" i="2"/>
  <c r="I254" i="2" s="1"/>
  <c r="K253" i="2"/>
  <c r="I253" i="2"/>
  <c r="H253" i="2"/>
  <c r="K252" i="2"/>
  <c r="H252" i="2"/>
  <c r="I252" i="2" s="1"/>
  <c r="K251" i="2"/>
  <c r="H251" i="2"/>
  <c r="I251" i="2" s="1"/>
  <c r="K250" i="2"/>
  <c r="H250" i="2"/>
  <c r="I250" i="2" s="1"/>
  <c r="K249" i="2"/>
  <c r="H249" i="2"/>
  <c r="I249" i="2" s="1"/>
  <c r="K248" i="2"/>
  <c r="I248" i="2"/>
  <c r="H248" i="2"/>
  <c r="K247" i="2"/>
  <c r="H247" i="2"/>
  <c r="I247" i="2" s="1"/>
  <c r="K246" i="2"/>
  <c r="I246" i="2"/>
  <c r="H246" i="2"/>
  <c r="K245" i="2"/>
  <c r="H245" i="2"/>
  <c r="I245" i="2" s="1"/>
  <c r="K244" i="2"/>
  <c r="I244" i="2"/>
  <c r="H244" i="2"/>
  <c r="K243" i="2"/>
  <c r="H243" i="2"/>
  <c r="I243" i="2" s="1"/>
  <c r="K242" i="2"/>
  <c r="I242" i="2"/>
  <c r="H242" i="2"/>
  <c r="K241" i="2"/>
  <c r="H241" i="2"/>
  <c r="I241" i="2" s="1"/>
  <c r="K240" i="2"/>
  <c r="H240" i="2"/>
  <c r="I240" i="2" s="1"/>
  <c r="K239" i="2"/>
  <c r="I239" i="2"/>
  <c r="H239" i="2"/>
  <c r="K238" i="2"/>
  <c r="I238" i="2"/>
  <c r="H238" i="2"/>
  <c r="K237" i="2"/>
  <c r="I237" i="2"/>
  <c r="H237" i="2"/>
  <c r="K236" i="2"/>
  <c r="H236" i="2"/>
  <c r="I236" i="2" s="1"/>
  <c r="K235" i="2"/>
  <c r="H235" i="2"/>
  <c r="I235" i="2" s="1"/>
  <c r="K234" i="2"/>
  <c r="H234" i="2"/>
  <c r="I234" i="2" s="1"/>
  <c r="K233" i="2"/>
  <c r="I233" i="2"/>
  <c r="H233" i="2"/>
  <c r="K232" i="2"/>
  <c r="H232" i="2"/>
  <c r="I232" i="2" s="1"/>
  <c r="K231" i="2"/>
  <c r="I231" i="2"/>
  <c r="H231" i="2"/>
  <c r="K230" i="2"/>
  <c r="I230" i="2"/>
  <c r="H230" i="2"/>
  <c r="K229" i="2"/>
  <c r="H229" i="2"/>
  <c r="I229" i="2" s="1"/>
  <c r="K228" i="2"/>
  <c r="I228" i="2"/>
  <c r="H228" i="2"/>
  <c r="K227" i="2"/>
  <c r="I227" i="2"/>
  <c r="H227" i="2"/>
  <c r="K226" i="2"/>
  <c r="I226" i="2"/>
  <c r="H226" i="2"/>
  <c r="K225" i="2"/>
  <c r="H225" i="2"/>
  <c r="I225" i="2" s="1"/>
  <c r="K224" i="2"/>
  <c r="I224" i="2"/>
  <c r="H224" i="2"/>
  <c r="K223" i="2"/>
  <c r="H223" i="2"/>
  <c r="I223" i="2" s="1"/>
  <c r="K222" i="2"/>
  <c r="H222" i="2"/>
  <c r="I222" i="2" s="1"/>
  <c r="K221" i="2"/>
  <c r="I221" i="2"/>
  <c r="H221" i="2"/>
  <c r="K220" i="2"/>
  <c r="H220" i="2"/>
  <c r="I220" i="2" s="1"/>
  <c r="K219" i="2"/>
  <c r="H219" i="2"/>
  <c r="I219" i="2" s="1"/>
  <c r="K218" i="2"/>
  <c r="H218" i="2"/>
  <c r="I218" i="2" s="1"/>
  <c r="K217" i="2"/>
  <c r="I217" i="2"/>
  <c r="H217" i="2"/>
  <c r="K216" i="2"/>
  <c r="I216" i="2"/>
  <c r="H216" i="2"/>
  <c r="K215" i="2"/>
  <c r="I215" i="2"/>
  <c r="H215" i="2"/>
  <c r="K214" i="2"/>
  <c r="I214" i="2"/>
  <c r="H214" i="2"/>
  <c r="K213" i="2"/>
  <c r="I213" i="2"/>
  <c r="H213" i="2"/>
  <c r="K212" i="2"/>
  <c r="H212" i="2"/>
  <c r="I212" i="2" s="1"/>
  <c r="K211" i="2"/>
  <c r="H211" i="2"/>
  <c r="I211" i="2" s="1"/>
  <c r="K210" i="2"/>
  <c r="I210" i="2"/>
  <c r="H210" i="2"/>
  <c r="K209" i="2"/>
  <c r="H209" i="2"/>
  <c r="I209" i="2" s="1"/>
  <c r="K208" i="2"/>
  <c r="H208" i="2"/>
  <c r="I208" i="2" s="1"/>
  <c r="K207" i="2"/>
  <c r="H207" i="2"/>
  <c r="I207" i="2" s="1"/>
  <c r="K206" i="2"/>
  <c r="I206" i="2"/>
  <c r="H206" i="2"/>
  <c r="K205" i="2"/>
  <c r="H205" i="2"/>
  <c r="I205" i="2" s="1"/>
  <c r="M37" i="4" s="1"/>
  <c r="K204" i="2"/>
  <c r="I204" i="2"/>
  <c r="H204" i="2"/>
  <c r="K203" i="2"/>
  <c r="H203" i="2"/>
  <c r="I203" i="2" s="1"/>
  <c r="K202" i="2"/>
  <c r="I202" i="2"/>
  <c r="H202" i="2"/>
  <c r="K201" i="2"/>
  <c r="H201" i="2"/>
  <c r="I201" i="2" s="1"/>
  <c r="K200" i="2"/>
  <c r="H200" i="2"/>
  <c r="I200" i="2" s="1"/>
  <c r="K199" i="2"/>
  <c r="I199" i="2"/>
  <c r="M23" i="4" s="1"/>
  <c r="H199" i="2"/>
  <c r="K198" i="2"/>
  <c r="H198" i="2"/>
  <c r="I198" i="2" s="1"/>
  <c r="K197" i="2"/>
  <c r="H197" i="2"/>
  <c r="I197" i="2" s="1"/>
  <c r="K196" i="2"/>
  <c r="H196" i="2"/>
  <c r="I196" i="2" s="1"/>
  <c r="K195" i="2"/>
  <c r="I195" i="2"/>
  <c r="H195" i="2"/>
  <c r="K194" i="2"/>
  <c r="H194" i="2"/>
  <c r="I194" i="2" s="1"/>
  <c r="M15" i="4" s="1"/>
  <c r="K193" i="2"/>
  <c r="I193" i="2"/>
  <c r="M14" i="4" s="1"/>
  <c r="H193" i="2"/>
  <c r="K192" i="2"/>
  <c r="H192" i="2"/>
  <c r="I192" i="2" s="1"/>
  <c r="M11" i="4" s="1"/>
  <c r="K191" i="2"/>
  <c r="H191" i="2"/>
  <c r="I191" i="2" s="1"/>
  <c r="M10" i="4" s="1"/>
  <c r="M9" i="4" s="1"/>
  <c r="K190" i="2"/>
  <c r="I190" i="2"/>
  <c r="H190" i="2"/>
  <c r="K189" i="2"/>
  <c r="I189" i="2"/>
  <c r="M7" i="4" s="1"/>
  <c r="H189" i="2"/>
  <c r="K188" i="2"/>
  <c r="H188" i="2"/>
  <c r="I188" i="2" s="1"/>
  <c r="K187" i="2"/>
  <c r="H187" i="2"/>
  <c r="I187" i="2" s="1"/>
  <c r="K186" i="2"/>
  <c r="I186" i="2"/>
  <c r="H186" i="2"/>
  <c r="K185" i="2"/>
  <c r="H185" i="2"/>
  <c r="I185" i="2" s="1"/>
  <c r="L26" i="4" s="1"/>
  <c r="K184" i="2"/>
  <c r="H184" i="2"/>
  <c r="I184" i="2" s="1"/>
  <c r="L25" i="4" s="1"/>
  <c r="K183" i="2"/>
  <c r="I183" i="2"/>
  <c r="H183" i="2"/>
  <c r="K182" i="2"/>
  <c r="H182" i="2"/>
  <c r="I182" i="2" s="1"/>
  <c r="K181" i="2"/>
  <c r="H181" i="2"/>
  <c r="I181" i="2" s="1"/>
  <c r="L22" i="4" s="1"/>
  <c r="K180" i="2"/>
  <c r="H180" i="2"/>
  <c r="I180" i="2" s="1"/>
  <c r="L21" i="4" s="1"/>
  <c r="K179" i="2"/>
  <c r="I179" i="2"/>
  <c r="L20" i="4" s="1"/>
  <c r="H179" i="2"/>
  <c r="K178" i="2"/>
  <c r="H178" i="2"/>
  <c r="I178" i="2" s="1"/>
  <c r="K177" i="2"/>
  <c r="I177" i="2"/>
  <c r="L15" i="4" s="1"/>
  <c r="H177" i="2"/>
  <c r="K176" i="2"/>
  <c r="H176" i="2"/>
  <c r="I176" i="2" s="1"/>
  <c r="K175" i="2"/>
  <c r="H175" i="2"/>
  <c r="I175" i="2" s="1"/>
  <c r="L11" i="4" s="1"/>
  <c r="K174" i="2"/>
  <c r="I174" i="2"/>
  <c r="H174" i="2"/>
  <c r="K173" i="2"/>
  <c r="I173" i="2"/>
  <c r="H173" i="2"/>
  <c r="K172" i="2"/>
  <c r="H172" i="2"/>
  <c r="I172" i="2" s="1"/>
  <c r="L7" i="4" s="1"/>
  <c r="K171" i="2"/>
  <c r="H171" i="2"/>
  <c r="I171" i="2" s="1"/>
  <c r="K170" i="2"/>
  <c r="I170" i="2"/>
  <c r="H170" i="2"/>
  <c r="K169" i="2"/>
  <c r="H169" i="2"/>
  <c r="I169" i="2" s="1"/>
  <c r="K168" i="2"/>
  <c r="H168" i="2"/>
  <c r="I168" i="2" s="1"/>
  <c r="K167" i="2"/>
  <c r="I167" i="2"/>
  <c r="H167" i="2"/>
  <c r="K166" i="2"/>
  <c r="H166" i="2"/>
  <c r="I166" i="2" s="1"/>
  <c r="K165" i="2"/>
  <c r="H165" i="2"/>
  <c r="I165" i="2" s="1"/>
  <c r="K164" i="2"/>
  <c r="H164" i="2"/>
  <c r="I164" i="2" s="1"/>
  <c r="K163" i="2"/>
  <c r="I163" i="2"/>
  <c r="H163" i="2"/>
  <c r="K162" i="2"/>
  <c r="H162" i="2"/>
  <c r="I162" i="2" s="1"/>
  <c r="K161" i="2"/>
  <c r="I161" i="2"/>
  <c r="H161" i="2"/>
  <c r="K160" i="2"/>
  <c r="H160" i="2"/>
  <c r="I160" i="2" s="1"/>
  <c r="K159" i="2"/>
  <c r="H159" i="2"/>
  <c r="I159" i="2" s="1"/>
  <c r="K158" i="2"/>
  <c r="I158" i="2"/>
  <c r="H158" i="2"/>
  <c r="K157" i="2"/>
  <c r="I157" i="2"/>
  <c r="H157" i="2"/>
  <c r="K156" i="2"/>
  <c r="H156" i="2"/>
  <c r="I156" i="2" s="1"/>
  <c r="K155" i="2"/>
  <c r="H155" i="2"/>
  <c r="I155" i="2" s="1"/>
  <c r="K154" i="2"/>
  <c r="I154" i="2"/>
  <c r="H154" i="2"/>
  <c r="K153" i="2"/>
  <c r="H153" i="2"/>
  <c r="I153" i="2" s="1"/>
  <c r="K152" i="2"/>
  <c r="H152" i="2"/>
  <c r="I152" i="2" s="1"/>
  <c r="K151" i="2"/>
  <c r="I151" i="2"/>
  <c r="H151" i="2"/>
  <c r="K150" i="2"/>
  <c r="H150" i="2"/>
  <c r="I150" i="2" s="1"/>
  <c r="J25" i="4" s="1"/>
  <c r="K149" i="2"/>
  <c r="H149" i="2"/>
  <c r="I149" i="2" s="1"/>
  <c r="J24" i="4" s="1"/>
  <c r="K148" i="2"/>
  <c r="H148" i="2"/>
  <c r="I148" i="2" s="1"/>
  <c r="K147" i="2"/>
  <c r="I147" i="2"/>
  <c r="H147" i="2"/>
  <c r="K146" i="2"/>
  <c r="H146" i="2"/>
  <c r="I146" i="2" s="1"/>
  <c r="J21" i="4" s="1"/>
  <c r="K145" i="2"/>
  <c r="I145" i="2"/>
  <c r="J20" i="4" s="1"/>
  <c r="H145" i="2"/>
  <c r="K144" i="2"/>
  <c r="H144" i="2"/>
  <c r="I144" i="2" s="1"/>
  <c r="J19" i="4" s="1"/>
  <c r="K143" i="2"/>
  <c r="H143" i="2"/>
  <c r="I143" i="2" s="1"/>
  <c r="K142" i="2"/>
  <c r="I142" i="2"/>
  <c r="J14" i="4" s="1"/>
  <c r="H142" i="2"/>
  <c r="K141" i="2"/>
  <c r="I141" i="2"/>
  <c r="H141" i="2"/>
  <c r="K140" i="2"/>
  <c r="H140" i="2"/>
  <c r="I140" i="2" s="1"/>
  <c r="J10" i="4" s="1"/>
  <c r="K139" i="2"/>
  <c r="H139" i="2"/>
  <c r="I139" i="2" s="1"/>
  <c r="K138" i="2"/>
  <c r="I138" i="2"/>
  <c r="H138" i="2"/>
  <c r="K137" i="2"/>
  <c r="H137" i="2"/>
  <c r="I137" i="2" s="1"/>
  <c r="K136" i="2"/>
  <c r="H136" i="2"/>
  <c r="I136" i="2" s="1"/>
  <c r="K135" i="2"/>
  <c r="I135" i="2"/>
  <c r="H135" i="2"/>
  <c r="K134" i="2"/>
  <c r="H134" i="2"/>
  <c r="I134" i="2" s="1"/>
  <c r="K133" i="2"/>
  <c r="H133" i="2"/>
  <c r="I133" i="2" s="1"/>
  <c r="K132" i="2"/>
  <c r="H132" i="2"/>
  <c r="I132" i="2" s="1"/>
  <c r="K131" i="2"/>
  <c r="I131" i="2"/>
  <c r="H131" i="2"/>
  <c r="K130" i="2"/>
  <c r="H130" i="2"/>
  <c r="I130" i="2" s="1"/>
  <c r="K129" i="2"/>
  <c r="I129" i="2"/>
  <c r="H129" i="2"/>
  <c r="K128" i="2"/>
  <c r="H128" i="2"/>
  <c r="I128" i="2" s="1"/>
  <c r="K127" i="2"/>
  <c r="H127" i="2"/>
  <c r="I127" i="2" s="1"/>
  <c r="K126" i="2"/>
  <c r="I126" i="2"/>
  <c r="H126" i="2"/>
  <c r="K125" i="2"/>
  <c r="I125" i="2"/>
  <c r="H125" i="2"/>
  <c r="K124" i="2"/>
  <c r="H124" i="2"/>
  <c r="I124" i="2" s="1"/>
  <c r="K123" i="2"/>
  <c r="H123" i="2"/>
  <c r="I123" i="2" s="1"/>
  <c r="K122" i="2"/>
  <c r="I122" i="2"/>
  <c r="H122" i="2"/>
  <c r="K121" i="2"/>
  <c r="H121" i="2"/>
  <c r="I121" i="2" s="1"/>
  <c r="K120" i="2"/>
  <c r="H120" i="2"/>
  <c r="I120" i="2" s="1"/>
  <c r="K119" i="2"/>
  <c r="I119" i="2"/>
  <c r="H119" i="2"/>
  <c r="K118" i="2"/>
  <c r="H118" i="2"/>
  <c r="I118" i="2" s="1"/>
  <c r="K117" i="2"/>
  <c r="H117" i="2"/>
  <c r="I117" i="2" s="1"/>
  <c r="K116" i="2"/>
  <c r="H116" i="2"/>
  <c r="I116" i="2" s="1"/>
  <c r="K115" i="2"/>
  <c r="I115" i="2"/>
  <c r="H115" i="2"/>
  <c r="K114" i="2"/>
  <c r="H114" i="2"/>
  <c r="I114" i="2" s="1"/>
  <c r="H23" i="4" s="1"/>
  <c r="K113" i="2"/>
  <c r="I113" i="2"/>
  <c r="H113" i="2"/>
  <c r="K112" i="2"/>
  <c r="H112" i="2"/>
  <c r="I112" i="2" s="1"/>
  <c r="K111" i="2"/>
  <c r="H111" i="2"/>
  <c r="I111" i="2" s="1"/>
  <c r="H20" i="4" s="1"/>
  <c r="K110" i="2"/>
  <c r="I110" i="2"/>
  <c r="H19" i="4" s="1"/>
  <c r="H110" i="2"/>
  <c r="K109" i="2"/>
  <c r="I109" i="2"/>
  <c r="H109" i="2"/>
  <c r="K108" i="2"/>
  <c r="H108" i="2"/>
  <c r="I108" i="2" s="1"/>
  <c r="K107" i="2"/>
  <c r="H107" i="2"/>
  <c r="I107" i="2" s="1"/>
  <c r="K106" i="2"/>
  <c r="I106" i="2"/>
  <c r="H106" i="2"/>
  <c r="K105" i="2"/>
  <c r="H105" i="2"/>
  <c r="I105" i="2" s="1"/>
  <c r="K104" i="2"/>
  <c r="H104" i="2"/>
  <c r="I104" i="2" s="1"/>
  <c r="K103" i="2"/>
  <c r="I103" i="2"/>
  <c r="H103" i="2"/>
  <c r="K102" i="2"/>
  <c r="H102" i="2"/>
  <c r="I102" i="2" s="1"/>
  <c r="K101" i="2"/>
  <c r="H101" i="2"/>
  <c r="I101" i="2" s="1"/>
  <c r="K100" i="2"/>
  <c r="H100" i="2"/>
  <c r="I100" i="2" s="1"/>
  <c r="K99" i="2"/>
  <c r="I99" i="2"/>
  <c r="H99" i="2"/>
  <c r="K98" i="2"/>
  <c r="H98" i="2"/>
  <c r="I98" i="2" s="1"/>
  <c r="K97" i="2"/>
  <c r="I97" i="2"/>
  <c r="H97" i="2"/>
  <c r="K96" i="2"/>
  <c r="H96" i="2"/>
  <c r="I96" i="2" s="1"/>
  <c r="K95" i="2"/>
  <c r="H95" i="2"/>
  <c r="I95" i="2" s="1"/>
  <c r="K94" i="2"/>
  <c r="I94" i="2"/>
  <c r="H94" i="2"/>
  <c r="K93" i="2"/>
  <c r="I93" i="2"/>
  <c r="H93" i="2"/>
  <c r="K92" i="2"/>
  <c r="H92" i="2"/>
  <c r="I92" i="2" s="1"/>
  <c r="K91" i="2"/>
  <c r="H91" i="2"/>
  <c r="I91" i="2" s="1"/>
  <c r="K90" i="2"/>
  <c r="I90" i="2"/>
  <c r="H90" i="2"/>
  <c r="K89" i="2"/>
  <c r="H89" i="2"/>
  <c r="I89" i="2" s="1"/>
  <c r="K88" i="2"/>
  <c r="H88" i="2"/>
  <c r="I88" i="2" s="1"/>
  <c r="K87" i="2"/>
  <c r="I87" i="2"/>
  <c r="H87" i="2"/>
  <c r="K86" i="2"/>
  <c r="H86" i="2"/>
  <c r="I86" i="2" s="1"/>
  <c r="K85" i="2"/>
  <c r="H85" i="2"/>
  <c r="I85" i="2" s="1"/>
  <c r="K84" i="2"/>
  <c r="H84" i="2"/>
  <c r="I84" i="2" s="1"/>
  <c r="K83" i="2"/>
  <c r="I83" i="2"/>
  <c r="H83" i="2"/>
  <c r="K82" i="2"/>
  <c r="H82" i="2"/>
  <c r="I82" i="2" s="1"/>
  <c r="K81" i="2"/>
  <c r="I81" i="2"/>
  <c r="H81" i="2"/>
  <c r="K80" i="2"/>
  <c r="H80" i="2"/>
  <c r="I80" i="2" s="1"/>
  <c r="K79" i="2"/>
  <c r="H79" i="2"/>
  <c r="I79" i="2" s="1"/>
  <c r="K78" i="2"/>
  <c r="I78" i="2"/>
  <c r="H78" i="2"/>
  <c r="K77" i="2"/>
  <c r="I77" i="2"/>
  <c r="H77" i="2"/>
  <c r="K76" i="2"/>
  <c r="H76" i="2"/>
  <c r="I76" i="2" s="1"/>
  <c r="F19" i="4" s="1"/>
  <c r="K75" i="2"/>
  <c r="H75" i="2"/>
  <c r="I75" i="2" s="1"/>
  <c r="K74" i="2"/>
  <c r="I74" i="2"/>
  <c r="H74" i="2"/>
  <c r="K73" i="2"/>
  <c r="H73" i="2"/>
  <c r="I73" i="2" s="1"/>
  <c r="K72" i="2"/>
  <c r="H72" i="2"/>
  <c r="I72" i="2" s="1"/>
  <c r="K71" i="2"/>
  <c r="I71" i="2"/>
  <c r="H71" i="2"/>
  <c r="K70" i="2"/>
  <c r="I70" i="2"/>
  <c r="H70" i="2"/>
  <c r="K69" i="2"/>
  <c r="H69" i="2"/>
  <c r="I69" i="2" s="1"/>
  <c r="E37" i="4" s="1"/>
  <c r="K68" i="2"/>
  <c r="H68" i="2"/>
  <c r="I68" i="2" s="1"/>
  <c r="E32" i="4" s="1"/>
  <c r="K67" i="2"/>
  <c r="I67" i="2"/>
  <c r="E31" i="4" s="1"/>
  <c r="H67" i="2"/>
  <c r="K66" i="2"/>
  <c r="H66" i="2"/>
  <c r="I66" i="2" s="1"/>
  <c r="E26" i="4" s="1"/>
  <c r="K65" i="2"/>
  <c r="I65" i="2"/>
  <c r="E25" i="4" s="1"/>
  <c r="H65" i="2"/>
  <c r="K64" i="2"/>
  <c r="H64" i="2"/>
  <c r="I64" i="2" s="1"/>
  <c r="E24" i="4" s="1"/>
  <c r="K63" i="2"/>
  <c r="H63" i="2"/>
  <c r="I63" i="2" s="1"/>
  <c r="E23" i="4" s="1"/>
  <c r="K62" i="2"/>
  <c r="I62" i="2"/>
  <c r="E22" i="4" s="1"/>
  <c r="H62" i="2"/>
  <c r="K61" i="2"/>
  <c r="I61" i="2"/>
  <c r="E21" i="4" s="1"/>
  <c r="H61" i="2"/>
  <c r="K60" i="2"/>
  <c r="H60" i="2"/>
  <c r="I60" i="2" s="1"/>
  <c r="E20" i="4" s="1"/>
  <c r="K59" i="2"/>
  <c r="H59" i="2"/>
  <c r="I59" i="2" s="1"/>
  <c r="E19" i="4" s="1"/>
  <c r="E18" i="4" s="1"/>
  <c r="K58" i="2"/>
  <c r="I58" i="2"/>
  <c r="E15" i="4" s="1"/>
  <c r="H58" i="2"/>
  <c r="K57" i="2"/>
  <c r="H57" i="2"/>
  <c r="I57" i="2" s="1"/>
  <c r="E14" i="4" s="1"/>
  <c r="E13" i="4" s="1"/>
  <c r="K56" i="2"/>
  <c r="H56" i="2"/>
  <c r="I56" i="2" s="1"/>
  <c r="E11" i="4" s="1"/>
  <c r="K55" i="2"/>
  <c r="I55" i="2"/>
  <c r="E10" i="4" s="1"/>
  <c r="E9" i="4" s="1"/>
  <c r="H55" i="2"/>
  <c r="K54" i="2"/>
  <c r="I54" i="2"/>
  <c r="E8" i="4" s="1"/>
  <c r="H54" i="2"/>
  <c r="K53" i="2"/>
  <c r="H53" i="2"/>
  <c r="I53" i="2" s="1"/>
  <c r="E7" i="4" s="1"/>
  <c r="E6" i="4" s="1"/>
  <c r="K52" i="2"/>
  <c r="H52" i="2"/>
  <c r="I52" i="2" s="1"/>
  <c r="K51" i="2"/>
  <c r="I51" i="2"/>
  <c r="H51" i="2"/>
  <c r="K50" i="2"/>
  <c r="H50" i="2"/>
  <c r="I50" i="2" s="1"/>
  <c r="K49" i="2"/>
  <c r="H49" i="2"/>
  <c r="I49" i="2" s="1"/>
  <c r="D26" i="4" s="1"/>
  <c r="K48" i="2"/>
  <c r="H48" i="2"/>
  <c r="I48" i="2" s="1"/>
  <c r="D25" i="4" s="1"/>
  <c r="K47" i="2"/>
  <c r="H47" i="2"/>
  <c r="I47" i="2" s="1"/>
  <c r="D24" i="4" s="1"/>
  <c r="K46" i="2"/>
  <c r="I46" i="2"/>
  <c r="H46" i="2"/>
  <c r="K45" i="2"/>
  <c r="I45" i="2"/>
  <c r="D22" i="4" s="1"/>
  <c r="H45" i="2"/>
  <c r="K44" i="2"/>
  <c r="H44" i="2"/>
  <c r="I44" i="2" s="1"/>
  <c r="D21" i="4" s="1"/>
  <c r="K43" i="2"/>
  <c r="H43" i="2"/>
  <c r="I43" i="2" s="1"/>
  <c r="K42" i="2"/>
  <c r="I42" i="2"/>
  <c r="H42" i="2"/>
  <c r="K41" i="2"/>
  <c r="H41" i="2"/>
  <c r="I41" i="2" s="1"/>
  <c r="D15" i="4" s="1"/>
  <c r="K40" i="2"/>
  <c r="H40" i="2"/>
  <c r="I40" i="2" s="1"/>
  <c r="K39" i="2"/>
  <c r="I39" i="2"/>
  <c r="D11" i="4" s="1"/>
  <c r="H39" i="2"/>
  <c r="K38" i="2"/>
  <c r="I38" i="2"/>
  <c r="D10" i="4" s="1"/>
  <c r="H38" i="2"/>
  <c r="K37" i="2"/>
  <c r="H37" i="2"/>
  <c r="I37" i="2" s="1"/>
  <c r="D8" i="4" s="1"/>
  <c r="K36" i="2"/>
  <c r="H36" i="2"/>
  <c r="I36" i="2" s="1"/>
  <c r="D7" i="4" s="1"/>
  <c r="K35" i="2"/>
  <c r="I35" i="2"/>
  <c r="C37" i="4" s="1"/>
  <c r="H35" i="2"/>
  <c r="K34" i="2"/>
  <c r="H34" i="2"/>
  <c r="I34" i="2" s="1"/>
  <c r="C32" i="4" s="1"/>
  <c r="K33" i="2"/>
  <c r="H33" i="2"/>
  <c r="I33" i="2" s="1"/>
  <c r="C31" i="4" s="1"/>
  <c r="K32" i="2"/>
  <c r="H32" i="2"/>
  <c r="I32" i="2" s="1"/>
  <c r="C26" i="4" s="1"/>
  <c r="K31" i="2"/>
  <c r="H31" i="2"/>
  <c r="I31" i="2" s="1"/>
  <c r="C25" i="4" s="1"/>
  <c r="K30" i="2"/>
  <c r="H30" i="2"/>
  <c r="I30" i="2" s="1"/>
  <c r="C24" i="4" s="1"/>
  <c r="K29" i="2"/>
  <c r="I29" i="2"/>
  <c r="C23" i="4" s="1"/>
  <c r="H29" i="2"/>
  <c r="K28" i="2"/>
  <c r="H28" i="2"/>
  <c r="I28" i="2" s="1"/>
  <c r="C22" i="4" s="1"/>
  <c r="K27" i="2"/>
  <c r="H27" i="2"/>
  <c r="I27" i="2" s="1"/>
  <c r="C21" i="4" s="1"/>
  <c r="K26" i="2"/>
  <c r="I26" i="2"/>
  <c r="C20" i="4" s="1"/>
  <c r="H26" i="2"/>
  <c r="K25" i="2"/>
  <c r="H25" i="2"/>
  <c r="I25" i="2" s="1"/>
  <c r="C19" i="4" s="1"/>
  <c r="K24" i="2"/>
  <c r="H24" i="2"/>
  <c r="I24" i="2" s="1"/>
  <c r="C15" i="4" s="1"/>
  <c r="K23" i="2"/>
  <c r="I23" i="2"/>
  <c r="C14" i="4" s="1"/>
  <c r="C13" i="4" s="1"/>
  <c r="H23" i="2"/>
  <c r="K22" i="2"/>
  <c r="I22" i="2"/>
  <c r="H22" i="2"/>
  <c r="K21" i="2"/>
  <c r="H21" i="2"/>
  <c r="I21" i="2" s="1"/>
  <c r="C10" i="4" s="1"/>
  <c r="K20" i="2"/>
  <c r="H20" i="2"/>
  <c r="I20" i="2" s="1"/>
  <c r="C8" i="4" s="1"/>
  <c r="K19" i="2"/>
  <c r="I19" i="2"/>
  <c r="C7" i="4" s="1"/>
  <c r="H19" i="2"/>
  <c r="K18" i="2"/>
  <c r="H18" i="2"/>
  <c r="I18" i="2" s="1"/>
  <c r="K17" i="2"/>
  <c r="H17" i="2"/>
  <c r="I17" i="2" s="1"/>
  <c r="K16" i="2"/>
  <c r="H16" i="2"/>
  <c r="I16" i="2" s="1"/>
  <c r="K15" i="2"/>
  <c r="H15" i="2"/>
  <c r="I15" i="2" s="1"/>
  <c r="K14" i="2"/>
  <c r="H14" i="2"/>
  <c r="I14" i="2" s="1"/>
  <c r="B25" i="4" s="1"/>
  <c r="K13" i="2"/>
  <c r="I13" i="2"/>
  <c r="B24" i="4" s="1"/>
  <c r="H13" i="2"/>
  <c r="K12" i="2"/>
  <c r="H12" i="2"/>
  <c r="I12" i="2" s="1"/>
  <c r="B23" i="4" s="1"/>
  <c r="K11" i="2"/>
  <c r="H11" i="2"/>
  <c r="I11" i="2" s="1"/>
  <c r="K10" i="2"/>
  <c r="I10" i="2"/>
  <c r="B21" i="4" s="1"/>
  <c r="H10" i="2"/>
  <c r="K9" i="2"/>
  <c r="H9" i="2"/>
  <c r="I9" i="2" s="1"/>
  <c r="B20" i="4" s="1"/>
  <c r="K8" i="2"/>
  <c r="H8" i="2"/>
  <c r="I8" i="2" s="1"/>
  <c r="K7" i="2"/>
  <c r="I7" i="2"/>
  <c r="H7" i="2"/>
  <c r="K6" i="2"/>
  <c r="I6" i="2"/>
  <c r="B14" i="4" s="1"/>
  <c r="H6" i="2"/>
  <c r="K5" i="2"/>
  <c r="H5" i="2"/>
  <c r="I5" i="2" s="1"/>
  <c r="K4" i="2"/>
  <c r="H4" i="2"/>
  <c r="I4" i="2" s="1"/>
  <c r="B10" i="4" s="1"/>
  <c r="K3" i="2"/>
  <c r="I3" i="2"/>
  <c r="B8" i="4" s="1"/>
  <c r="H3" i="2"/>
  <c r="K2" i="2"/>
  <c r="H2" i="2"/>
  <c r="B6" i="6" s="1"/>
  <c r="C6" i="6" s="1"/>
  <c r="E12" i="4" l="1"/>
  <c r="C6" i="4"/>
  <c r="C30" i="4"/>
  <c r="D6" i="4"/>
  <c r="M13" i="4"/>
  <c r="G10" i="4"/>
  <c r="B26" i="4"/>
  <c r="I2" i="2"/>
  <c r="B7" i="4" s="1"/>
  <c r="F20" i="4"/>
  <c r="F18" i="4" s="1"/>
  <c r="F21" i="4"/>
  <c r="N21" i="4" s="1"/>
  <c r="F37" i="4"/>
  <c r="F14" i="4"/>
  <c r="F15" i="4"/>
  <c r="F7" i="4"/>
  <c r="F6" i="4" s="1"/>
  <c r="F31" i="4"/>
  <c r="F30" i="4" s="1"/>
  <c r="F8" i="4"/>
  <c r="N8" i="4" s="1"/>
  <c r="F24" i="4"/>
  <c r="N24" i="4" s="1"/>
  <c r="F32" i="4"/>
  <c r="F25" i="4"/>
  <c r="F10" i="4"/>
  <c r="F9" i="4" s="1"/>
  <c r="F34" i="4"/>
  <c r="F11" i="4"/>
  <c r="F35" i="4"/>
  <c r="G7" i="4"/>
  <c r="E30" i="4"/>
  <c r="G21" i="4"/>
  <c r="G37" i="4"/>
  <c r="G14" i="4"/>
  <c r="G22" i="4"/>
  <c r="G23" i="4"/>
  <c r="G31" i="4"/>
  <c r="G24" i="4"/>
  <c r="G32" i="4"/>
  <c r="G25" i="4"/>
  <c r="G26" i="4"/>
  <c r="G27" i="4"/>
  <c r="G19" i="4"/>
  <c r="G20" i="4"/>
  <c r="H21" i="4"/>
  <c r="H18" i="4" s="1"/>
  <c r="I37" i="4"/>
  <c r="I14" i="4"/>
  <c r="I13" i="4" s="1"/>
  <c r="I22" i="4"/>
  <c r="I15" i="4"/>
  <c r="I7" i="4"/>
  <c r="I23" i="4"/>
  <c r="I31" i="4"/>
  <c r="I30" i="4" s="1"/>
  <c r="I24" i="4"/>
  <c r="I32" i="4"/>
  <c r="I25" i="4"/>
  <c r="I10" i="4"/>
  <c r="I26" i="4"/>
  <c r="I34" i="4"/>
  <c r="I33" i="4" s="1"/>
  <c r="I27" i="4"/>
  <c r="I19" i="4"/>
  <c r="I20" i="4"/>
  <c r="I21" i="4"/>
  <c r="B5" i="6"/>
  <c r="J22" i="4"/>
  <c r="J18" i="4" s="1"/>
  <c r="G34" i="4"/>
  <c r="K15" i="4"/>
  <c r="K7" i="4"/>
  <c r="K6" i="4" s="1"/>
  <c r="K23" i="4"/>
  <c r="K31" i="4"/>
  <c r="K30" i="4" s="1"/>
  <c r="K8" i="4"/>
  <c r="K24" i="4"/>
  <c r="K32" i="4"/>
  <c r="K25" i="4"/>
  <c r="K26" i="4"/>
  <c r="K34" i="4"/>
  <c r="K11" i="4"/>
  <c r="K9" i="4" s="1"/>
  <c r="K27" i="4"/>
  <c r="K19" i="4"/>
  <c r="K35" i="4"/>
  <c r="K20" i="4"/>
  <c r="K21" i="4"/>
  <c r="K22" i="4"/>
  <c r="G8" i="4"/>
  <c r="G11" i="4"/>
  <c r="F26" i="4"/>
  <c r="L23" i="4"/>
  <c r="I8" i="4"/>
  <c r="I11" i="4"/>
  <c r="K14" i="4"/>
  <c r="K13" i="4" s="1"/>
  <c r="G35" i="4"/>
  <c r="M31" i="4"/>
  <c r="F27" i="4"/>
  <c r="I35" i="4"/>
  <c r="F22" i="4"/>
  <c r="D9" i="4"/>
  <c r="G15" i="4"/>
  <c r="K37" i="4"/>
  <c r="F23" i="4"/>
  <c r="D34" i="4"/>
  <c r="J37" i="4"/>
  <c r="L14" i="4"/>
  <c r="L13" i="4" s="1"/>
  <c r="M22" i="4"/>
  <c r="B32" i="4"/>
  <c r="H35" i="4"/>
  <c r="L37" i="4"/>
  <c r="H11" i="4"/>
  <c r="M21" i="4"/>
  <c r="B31" i="4"/>
  <c r="D32" i="4"/>
  <c r="H34" i="4"/>
  <c r="H33" i="4" s="1"/>
  <c r="J35" i="4"/>
  <c r="H26" i="4"/>
  <c r="J27" i="4"/>
  <c r="H10" i="4"/>
  <c r="J11" i="4"/>
  <c r="J9" i="4" s="1"/>
  <c r="B15" i="4"/>
  <c r="B13" i="4" s="1"/>
  <c r="M20" i="4"/>
  <c r="D31" i="4"/>
  <c r="D30" i="4" s="1"/>
  <c r="J34" i="4"/>
  <c r="L35" i="4"/>
  <c r="L19" i="4"/>
  <c r="B22" i="4"/>
  <c r="D23" i="4"/>
  <c r="N23" i="4" s="1"/>
  <c r="H25" i="4"/>
  <c r="N25" i="4" s="1"/>
  <c r="J26" i="4"/>
  <c r="L27" i="4"/>
  <c r="M35" i="4"/>
  <c r="M33" i="4" s="1"/>
  <c r="M19" i="4"/>
  <c r="M27" i="4"/>
  <c r="H32" i="4"/>
  <c r="L34" i="4"/>
  <c r="B37" i="4"/>
  <c r="H8" i="4"/>
  <c r="L10" i="4"/>
  <c r="L9" i="4" s="1"/>
  <c r="D14" i="4"/>
  <c r="D13" i="4" s="1"/>
  <c r="M26" i="4"/>
  <c r="H31" i="4"/>
  <c r="H30" i="4" s="1"/>
  <c r="J32" i="4"/>
  <c r="D37" i="4"/>
  <c r="H7" i="4"/>
  <c r="H6" i="4" s="1"/>
  <c r="J8" i="4"/>
  <c r="H15" i="4"/>
  <c r="M25" i="4"/>
  <c r="J31" i="4"/>
  <c r="L32" i="4"/>
  <c r="B35" i="4"/>
  <c r="B19" i="4"/>
  <c r="D20" i="4"/>
  <c r="N20" i="4" s="1"/>
  <c r="H22" i="4"/>
  <c r="J23" i="4"/>
  <c r="L24" i="4"/>
  <c r="B27" i="4"/>
  <c r="M32" i="4"/>
  <c r="C35" i="4"/>
  <c r="C33" i="4" s="1"/>
  <c r="J7" i="4"/>
  <c r="J6" i="4" s="1"/>
  <c r="L8" i="4"/>
  <c r="L6" i="4" s="1"/>
  <c r="L12" i="4" s="1"/>
  <c r="B11" i="4"/>
  <c r="H14" i="4"/>
  <c r="J15" i="4"/>
  <c r="J13" i="4" s="1"/>
  <c r="M24" i="4"/>
  <c r="C27" i="4"/>
  <c r="C18" i="4" s="1"/>
  <c r="L31" i="4"/>
  <c r="L30" i="4" s="1"/>
  <c r="B34" i="4"/>
  <c r="D35" i="4"/>
  <c r="H37" i="4"/>
  <c r="M8" i="4"/>
  <c r="M6" i="4" s="1"/>
  <c r="M12" i="4" s="1"/>
  <c r="C11" i="4"/>
  <c r="C9" i="4" s="1"/>
  <c r="D19" i="4"/>
  <c r="M16" i="4" l="1"/>
  <c r="O15" i="5"/>
  <c r="M17" i="4"/>
  <c r="L16" i="4"/>
  <c r="L17" i="4"/>
  <c r="O14" i="5"/>
  <c r="N37" i="4"/>
  <c r="J30" i="4"/>
  <c r="M18" i="4"/>
  <c r="G33" i="4"/>
  <c r="H13" i="4"/>
  <c r="C5" i="6"/>
  <c r="N11" i="4"/>
  <c r="K18" i="4"/>
  <c r="G6" i="4"/>
  <c r="G12" i="4" s="1"/>
  <c r="N7" i="4"/>
  <c r="B6" i="4"/>
  <c r="B30" i="4"/>
  <c r="N31" i="4"/>
  <c r="N26" i="4"/>
  <c r="D12" i="4"/>
  <c r="M30" i="4"/>
  <c r="I18" i="4"/>
  <c r="N14" i="4"/>
  <c r="K33" i="4"/>
  <c r="G18" i="4"/>
  <c r="F33" i="4"/>
  <c r="L18" i="4"/>
  <c r="G9" i="4"/>
  <c r="N27" i="4"/>
  <c r="J33" i="4"/>
  <c r="N32" i="4"/>
  <c r="I9" i="4"/>
  <c r="H12" i="4"/>
  <c r="B9" i="4"/>
  <c r="N9" i="4" s="1"/>
  <c r="D18" i="4"/>
  <c r="N10" i="4"/>
  <c r="N15" i="4"/>
  <c r="G30" i="4"/>
  <c r="C12" i="4"/>
  <c r="N22" i="4"/>
  <c r="F12" i="4"/>
  <c r="B18" i="4"/>
  <c r="N19" i="4"/>
  <c r="D33" i="4"/>
  <c r="N35" i="4"/>
  <c r="H9" i="4"/>
  <c r="K12" i="4"/>
  <c r="J12" i="4"/>
  <c r="N34" i="4"/>
  <c r="B33" i="4"/>
  <c r="L33" i="4"/>
  <c r="I6" i="4"/>
  <c r="I12" i="4" s="1"/>
  <c r="G13" i="4"/>
  <c r="F13" i="4"/>
  <c r="N13" i="4" s="1"/>
  <c r="E16" i="4"/>
  <c r="O7" i="5"/>
  <c r="O8" i="5" l="1"/>
  <c r="F16" i="4"/>
  <c r="F17" i="4"/>
  <c r="O6" i="5"/>
  <c r="D16" i="4"/>
  <c r="D17" i="4"/>
  <c r="N33" i="4"/>
  <c r="N30" i="4"/>
  <c r="O12" i="5"/>
  <c r="J16" i="4"/>
  <c r="J17" i="4"/>
  <c r="B12" i="4"/>
  <c r="N6" i="4"/>
  <c r="K16" i="4"/>
  <c r="O13" i="5"/>
  <c r="K17" i="4"/>
  <c r="O9" i="5"/>
  <c r="G16" i="4"/>
  <c r="P15" i="5"/>
  <c r="M28" i="4"/>
  <c r="H16" i="4"/>
  <c r="H17" i="4"/>
  <c r="O10" i="5"/>
  <c r="P14" i="5"/>
  <c r="L28" i="4"/>
  <c r="E28" i="4"/>
  <c r="P7" i="5"/>
  <c r="O5" i="5"/>
  <c r="C16" i="4"/>
  <c r="O11" i="5"/>
  <c r="I16" i="4"/>
  <c r="E17" i="4"/>
  <c r="N18" i="4"/>
  <c r="P12" i="5" l="1"/>
  <c r="J28" i="4"/>
  <c r="C28" i="4"/>
  <c r="P5" i="5"/>
  <c r="C17" i="4"/>
  <c r="P6" i="5"/>
  <c r="D28" i="4"/>
  <c r="E36" i="4"/>
  <c r="E38" i="4" s="1"/>
  <c r="Q7" i="5"/>
  <c r="E29" i="4"/>
  <c r="M36" i="4"/>
  <c r="M38" i="4" s="1"/>
  <c r="Q15" i="5"/>
  <c r="M29" i="4"/>
  <c r="G28" i="4"/>
  <c r="P9" i="5"/>
  <c r="G17" i="4"/>
  <c r="Q14" i="5"/>
  <c r="L36" i="4"/>
  <c r="L38" i="4" s="1"/>
  <c r="L29" i="4"/>
  <c r="P10" i="5"/>
  <c r="H28" i="4"/>
  <c r="P13" i="5"/>
  <c r="K28" i="4"/>
  <c r="F28" i="4"/>
  <c r="P8" i="5"/>
  <c r="P11" i="5"/>
  <c r="I28" i="4"/>
  <c r="N12" i="4"/>
  <c r="O4" i="5"/>
  <c r="B16" i="4"/>
  <c r="I17" i="4"/>
  <c r="B28" i="4" l="1"/>
  <c r="P4" i="5"/>
  <c r="N16" i="4"/>
  <c r="G36" i="4"/>
  <c r="G38" i="4" s="1"/>
  <c r="Q9" i="5"/>
  <c r="G29" i="4"/>
  <c r="Q11" i="5"/>
  <c r="I36" i="4"/>
  <c r="I38" i="4" s="1"/>
  <c r="I29" i="4"/>
  <c r="O32" i="4"/>
  <c r="O9" i="4"/>
  <c r="O25" i="4"/>
  <c r="N17" i="4"/>
  <c r="F4" i="5" s="1"/>
  <c r="O33" i="4"/>
  <c r="O10" i="4"/>
  <c r="O26" i="4"/>
  <c r="O18" i="4"/>
  <c r="O34" i="4"/>
  <c r="O27" i="4"/>
  <c r="O19" i="4"/>
  <c r="O35" i="4"/>
  <c r="O20" i="4"/>
  <c r="O13" i="4"/>
  <c r="O21" i="4"/>
  <c r="O37" i="4"/>
  <c r="O22" i="4"/>
  <c r="O23" i="4"/>
  <c r="O24" i="4"/>
  <c r="O14" i="4"/>
  <c r="O11" i="4"/>
  <c r="O8" i="4"/>
  <c r="O12" i="4"/>
  <c r="O7" i="4"/>
  <c r="O15" i="4"/>
  <c r="O16" i="4"/>
  <c r="O31" i="4"/>
  <c r="B4" i="5"/>
  <c r="O30" i="4"/>
  <c r="O6" i="4"/>
  <c r="F36" i="4"/>
  <c r="F38" i="4" s="1"/>
  <c r="Q8" i="5"/>
  <c r="F29" i="4"/>
  <c r="R15" i="5"/>
  <c r="M39" i="4"/>
  <c r="S15" i="5" s="1"/>
  <c r="R7" i="5"/>
  <c r="E39" i="4"/>
  <c r="S7" i="5" s="1"/>
  <c r="Q13" i="5"/>
  <c r="K36" i="4"/>
  <c r="K38" i="4" s="1"/>
  <c r="K29" i="4"/>
  <c r="D36" i="4"/>
  <c r="D38" i="4" s="1"/>
  <c r="Q6" i="5"/>
  <c r="D29" i="4"/>
  <c r="Q10" i="5"/>
  <c r="H36" i="4"/>
  <c r="H38" i="4" s="1"/>
  <c r="H29" i="4"/>
  <c r="Q5" i="5"/>
  <c r="C36" i="4"/>
  <c r="C38" i="4" s="1"/>
  <c r="C29" i="4"/>
  <c r="R14" i="5"/>
  <c r="L39" i="4"/>
  <c r="S14" i="5" s="1"/>
  <c r="J36" i="4"/>
  <c r="J38" i="4" s="1"/>
  <c r="Q12" i="5"/>
  <c r="J29" i="4"/>
  <c r="B17" i="4"/>
  <c r="R10" i="5" l="1"/>
  <c r="H39" i="4"/>
  <c r="S10" i="5" s="1"/>
  <c r="R11" i="5"/>
  <c r="I39" i="4"/>
  <c r="S11" i="5" s="1"/>
  <c r="R5" i="5"/>
  <c r="C39" i="4"/>
  <c r="S5" i="5" s="1"/>
  <c r="R8" i="5"/>
  <c r="F39" i="4"/>
  <c r="S8" i="5" s="1"/>
  <c r="R6" i="5"/>
  <c r="D39" i="4"/>
  <c r="S6" i="5" s="1"/>
  <c r="R13" i="5"/>
  <c r="K39" i="4"/>
  <c r="S13" i="5" s="1"/>
  <c r="R9" i="5"/>
  <c r="G39" i="4"/>
  <c r="S9" i="5" s="1"/>
  <c r="R12" i="5"/>
  <c r="J39" i="4"/>
  <c r="S12" i="5" s="1"/>
  <c r="B36" i="4"/>
  <c r="N28" i="4"/>
  <c r="Q4" i="5"/>
  <c r="B29" i="4"/>
  <c r="J4" i="5" l="1"/>
  <c r="O28" i="4"/>
  <c r="N29" i="4"/>
  <c r="B38" i="4"/>
  <c r="N36" i="4"/>
  <c r="O36" i="4" s="1"/>
  <c r="R4" i="5" l="1"/>
  <c r="N38" i="4"/>
  <c r="B39" i="4"/>
  <c r="S4" i="5" s="1"/>
  <c r="B9" i="6" l="1"/>
  <c r="J8" i="5"/>
  <c r="B8" i="5"/>
  <c r="O38" i="4"/>
  <c r="N39" i="4"/>
  <c r="F8" i="5" s="1"/>
  <c r="C9" i="6" l="1"/>
  <c r="B11" i="6"/>
</calcChain>
</file>

<file path=xl/sharedStrings.xml><?xml version="1.0" encoding="utf-8"?>
<sst xmlns="http://schemas.openxmlformats.org/spreadsheetml/2006/main" count="1449" uniqueCount="418">
  <si>
    <t>DRE GERENCIAL — CONTROLE DE LUCRO E PREJUÍZO</t>
  </si>
  <si>
    <t>Versão 1.0 | Modelo profissional genérico | Exemplo fictício Jan–Dez/2026 | Moeda padrão: BRL</t>
  </si>
  <si>
    <t>OBJETIVO</t>
  </si>
  <si>
    <t>Responder de forma gerencial: a empresa está dando lucro? O modelo acompanha Receita Bruta, deduções/impostos sobre vendas, Receita Líquida, Custos Diretos, Margem Bruta, Despesas Operacionais, Resultado Operacional e Lucro/Prejuízo Líquido.</t>
  </si>
  <si>
    <t>COMO USAR</t>
  </si>
  <si>
    <t>REGRAS IMPORTANTES</t>
  </si>
  <si>
    <t>1</t>
  </si>
  <si>
    <t>Em CONFIG, ajuste o ano da análise.</t>
  </si>
  <si>
    <t>•</t>
  </si>
  <si>
    <t>Competência: use a data do período em que a receita/custo/despesa pertence.</t>
  </si>
  <si>
    <t>2</t>
  </si>
  <si>
    <t>Em LANCAMENTOS, substitua/apague os registros marcados como EXEMPLO e lance uma linha por evento de competência.</t>
  </si>
  <si>
    <t>Valor informado: sempre positivo; a natureza da linha define o sinal.</t>
  </si>
  <si>
    <t>3</t>
  </si>
  <si>
    <t>Escolha a Linha DRE no menu. Digite o valor sempre positivo; o sinal é aplicado automaticamente.</t>
  </si>
  <si>
    <t>Impostos sobre vendas e IR/CSLL: lançar os valores efetivamente apurados; não há cálculo automático de alíquotas.</t>
  </si>
  <si>
    <t>4</t>
  </si>
  <si>
    <t>Consulte DRE_MENSAL e DASHBOARD. Use AUDITORIA antes de fechar o período.</t>
  </si>
  <si>
    <t>Resultado operacional: margem bruta + despesas operacionais; resultado financeiro fica depois.</t>
  </si>
  <si>
    <t>BASE TÉCNICA E PESQUISA — CORTE: 11/08/2026</t>
  </si>
  <si>
    <t>Fonte</t>
  </si>
  <si>
    <t>Uso no modelo</t>
  </si>
  <si>
    <t>URL</t>
  </si>
  <si>
    <t>Lei 6.404/1976, art. 187</t>
  </si>
  <si>
    <t>Base da estrutura tradicional: receita bruta, deduções/impostos, receita líquida, custos e lucro bruto.</t>
  </si>
  <si>
    <t>https://www.planalto.gov.br/ccivil_03/leis/l6404compilada.htm</t>
  </si>
  <si>
    <t>CPC 51 / NBC TG 51</t>
  </si>
  <si>
    <t>Referência atual de apresentação e divulgação das demonstrações contábeis, alinhada à IFRS 18.</t>
  </si>
  <si>
    <t>https://www.cpc.org.br/CPC/Documentos-Emitidos/Pronunciamentos</t>
  </si>
  <si>
    <t>CFC — IFRS 18</t>
  </si>
  <si>
    <t>A IFRS 18 reforça categorias e subtotal de lucro operacional; vigência para períodos iniciados em/apos 01/01/2027.</t>
  </si>
  <si>
    <t>https://cfc.org.br/internacional/nova-norma-ifrs-amplia-transparencia-e-comparacao-de-resultados-das-empresas/</t>
  </si>
  <si>
    <t>Sebrae/PR — DRE</t>
  </si>
  <si>
    <t>Uso gerencial da DRE para verificar se vendas cobrem custos/despesas e geram resultado.</t>
  </si>
  <si>
    <t>https://comunidade-apps.pr.sebrae.com.br/comunidade/artigo/organizando-o-seu-financeiro-08-dre</t>
  </si>
  <si>
    <t>LIMITAÇÃO</t>
  </si>
  <si>
    <t>Este arquivo é uma DRE gerencial. Ele não calcula tributos, não substitui a escrituração contábil, não determina enquadramento fiscal e não dispensa revisão do contador responsável. A classificação de custos e despesas deve refletir a realidade do negócio e a política contábil/gerencial adotada.</t>
  </si>
  <si>
    <t>Competência</t>
  </si>
  <si>
    <t>Documento</t>
  </si>
  <si>
    <t>Descrição</t>
  </si>
  <si>
    <t>Centro de custo</t>
  </si>
  <si>
    <t>Unidade/Canal</t>
  </si>
  <si>
    <t>Linha DRE</t>
  </si>
  <si>
    <t>Valor informado (R$)</t>
  </si>
  <si>
    <t>Sinal</t>
  </si>
  <si>
    <t>Valor DRE (R$)</t>
  </si>
  <si>
    <t>Observação</t>
  </si>
  <si>
    <t>Check</t>
  </si>
  <si>
    <t>NF-V01</t>
  </si>
  <si>
    <t>EXEMPLO Receita de Vendas</t>
  </si>
  <si>
    <t>Comercial</t>
  </si>
  <si>
    <t>Matriz</t>
  </si>
  <si>
    <t>Receita de Vendas</t>
  </si>
  <si>
    <t>Vendas fictícias</t>
  </si>
  <si>
    <t>NF-S01</t>
  </si>
  <si>
    <t>EXEMPLO Receita de Serviços</t>
  </si>
  <si>
    <t>Receita de Serviços</t>
  </si>
  <si>
    <t>Serviços fictícios</t>
  </si>
  <si>
    <t>AJ-01</t>
  </si>
  <si>
    <t>EXEMPLO Deduções - Devoluções/Abatimentos</t>
  </si>
  <si>
    <t>Deduções - Devoluções/Abatimentos</t>
  </si>
  <si>
    <t>Exemplo didático</t>
  </si>
  <si>
    <t>IMP-01</t>
  </si>
  <si>
    <t>EXEMPLO Impostos sobre Vendas</t>
  </si>
  <si>
    <t>Fiscal</t>
  </si>
  <si>
    <t>Impostos sobre Vendas</t>
  </si>
  <si>
    <t>Valor fictício; não representa alíquota</t>
  </si>
  <si>
    <t>CPV-01</t>
  </si>
  <si>
    <t>EXEMPLO Custos Diretos - Mercadorias/Produtos</t>
  </si>
  <si>
    <t>Produção</t>
  </si>
  <si>
    <t>Custos Diretos - Mercadorias/Produtos</t>
  </si>
  <si>
    <t>Custo direto fictício</t>
  </si>
  <si>
    <t>CSP-01</t>
  </si>
  <si>
    <t>EXEMPLO Custos Diretos - Serviços/Produção</t>
  </si>
  <si>
    <t>Operações</t>
  </si>
  <si>
    <t>Custos Diretos - Serviços/Produção</t>
  </si>
  <si>
    <t>FOL-01</t>
  </si>
  <si>
    <t>EXEMPLO Despesa Operacional - Pessoal</t>
  </si>
  <si>
    <t>Administrativo</t>
  </si>
  <si>
    <t>Despesa Operacional - Pessoal</t>
  </si>
  <si>
    <t>Despesa fictícia</t>
  </si>
  <si>
    <t>COM-01</t>
  </si>
  <si>
    <t>EXEMPLO Despesa Operacional - Comercial/Vendas</t>
  </si>
  <si>
    <t>Despesa Operacional - Comercial/Vendas</t>
  </si>
  <si>
    <t>ADM-01</t>
  </si>
  <si>
    <t>EXEMPLO Despesa Operacional - Administrativa</t>
  </si>
  <si>
    <t>Despesa Operacional - Administrativa</t>
  </si>
  <si>
    <t>INF-01</t>
  </si>
  <si>
    <t>EXEMPLO Despesa Operacional - Ocupação/Infraestrutura</t>
  </si>
  <si>
    <t>Despesa Operacional - Ocupação/Infraestrutura</t>
  </si>
  <si>
    <t>MKT-01</t>
  </si>
  <si>
    <t>EXEMPLO Despesa Operacional - Marketing</t>
  </si>
  <si>
    <t>Marketing</t>
  </si>
  <si>
    <t>Digital</t>
  </si>
  <si>
    <t>Despesa Operacional - Marketing</t>
  </si>
  <si>
    <t>TEC-01</t>
  </si>
  <si>
    <t>EXEMPLO Despesa Operacional - Tecnologia</t>
  </si>
  <si>
    <t>Tecnologia</t>
  </si>
  <si>
    <t>Despesa Operacional - Tecnologia</t>
  </si>
  <si>
    <t>TER-01</t>
  </si>
  <si>
    <t>EXEMPLO Despesa Operacional - Serviços Terceiros</t>
  </si>
  <si>
    <t>Despesa Operacional - Serviços Terceiros</t>
  </si>
  <si>
    <t>DEP-01</t>
  </si>
  <si>
    <t>EXEMPLO Despesa Operacional - Depreciação/Amortização</t>
  </si>
  <si>
    <t>Despesa Operacional - Depreciação/Amortização</t>
  </si>
  <si>
    <t>RF-01</t>
  </si>
  <si>
    <t>EXEMPLO Receita Financeira</t>
  </si>
  <si>
    <t>Financeiro</t>
  </si>
  <si>
    <t>Receita Financeira</t>
  </si>
  <si>
    <t>Receita fictícia</t>
  </si>
  <si>
    <t>DF-01</t>
  </si>
  <si>
    <t>EXEMPLO Despesa Financeira</t>
  </si>
  <si>
    <t>Despesa Financeira</t>
  </si>
  <si>
    <t>IR-01</t>
  </si>
  <si>
    <t>EXEMPLO IR/CSLL (informado)</t>
  </si>
  <si>
    <t>IR/CSLL (informado)</t>
  </si>
  <si>
    <t>Valor fictício; não representa cálculo tributário</t>
  </si>
  <si>
    <t>NF-V02</t>
  </si>
  <si>
    <t>NF-S02</t>
  </si>
  <si>
    <t>AJ-02</t>
  </si>
  <si>
    <t>IMP-02</t>
  </si>
  <si>
    <t>CPV-02</t>
  </si>
  <si>
    <t>CSP-02</t>
  </si>
  <si>
    <t>FOL-02</t>
  </si>
  <si>
    <t>COM-02</t>
  </si>
  <si>
    <t>ADM-02</t>
  </si>
  <si>
    <t>INF-02</t>
  </si>
  <si>
    <t>MKT-02</t>
  </si>
  <si>
    <t>TEC-02</t>
  </si>
  <si>
    <t>TER-02</t>
  </si>
  <si>
    <t>DEP-02</t>
  </si>
  <si>
    <t>RF-02</t>
  </si>
  <si>
    <t>DF-02</t>
  </si>
  <si>
    <t>IR-02</t>
  </si>
  <si>
    <t>NF-V03</t>
  </si>
  <si>
    <t>NF-S03</t>
  </si>
  <si>
    <t>AJ-03</t>
  </si>
  <si>
    <t>IMP-03</t>
  </si>
  <si>
    <t>CPV-03</t>
  </si>
  <si>
    <t>CSP-03</t>
  </si>
  <si>
    <t>FOL-03</t>
  </si>
  <si>
    <t>COM-03</t>
  </si>
  <si>
    <t>ADM-03</t>
  </si>
  <si>
    <t>INF-03</t>
  </si>
  <si>
    <t>MKT-03</t>
  </si>
  <si>
    <t>TEC-03</t>
  </si>
  <si>
    <t>TER-03</t>
  </si>
  <si>
    <t>DEP-03</t>
  </si>
  <si>
    <t>RF-03</t>
  </si>
  <si>
    <t>DF-03</t>
  </si>
  <si>
    <t>IR-03</t>
  </si>
  <si>
    <t>NF-V04</t>
  </si>
  <si>
    <t>NF-S04</t>
  </si>
  <si>
    <t>AJ-04</t>
  </si>
  <si>
    <t>IMP-04</t>
  </si>
  <si>
    <t>CPV-04</t>
  </si>
  <si>
    <t>CSP-04</t>
  </si>
  <si>
    <t>FOL-04</t>
  </si>
  <si>
    <t>COM-04</t>
  </si>
  <si>
    <t>ADM-04</t>
  </si>
  <si>
    <t>INF-04</t>
  </si>
  <si>
    <t>MKT-04</t>
  </si>
  <si>
    <t>TEC-04</t>
  </si>
  <si>
    <t>TER-04</t>
  </si>
  <si>
    <t>DEP-04</t>
  </si>
  <si>
    <t>RF-04</t>
  </si>
  <si>
    <t>DF-04</t>
  </si>
  <si>
    <t>IR-04</t>
  </si>
  <si>
    <t>NF-V05</t>
  </si>
  <si>
    <t>NF-S05</t>
  </si>
  <si>
    <t>AJ-05</t>
  </si>
  <si>
    <t>IMP-05</t>
  </si>
  <si>
    <t>CPV-05</t>
  </si>
  <si>
    <t>CSP-05</t>
  </si>
  <si>
    <t>FOL-05</t>
  </si>
  <si>
    <t>COM-05</t>
  </si>
  <si>
    <t>ADM-05</t>
  </si>
  <si>
    <t>INF-05</t>
  </si>
  <si>
    <t>MKT-05</t>
  </si>
  <si>
    <t>TEC-05</t>
  </si>
  <si>
    <t>TER-05</t>
  </si>
  <si>
    <t>DEP-05</t>
  </si>
  <si>
    <t>RF-05</t>
  </si>
  <si>
    <t>DF-05</t>
  </si>
  <si>
    <t>IR-05</t>
  </si>
  <si>
    <t>NF-V06</t>
  </si>
  <si>
    <t>NF-S06</t>
  </si>
  <si>
    <t>AJ-06</t>
  </si>
  <si>
    <t>IMP-06</t>
  </si>
  <si>
    <t>CPV-06</t>
  </si>
  <si>
    <t>CSP-06</t>
  </si>
  <si>
    <t>FOL-06</t>
  </si>
  <si>
    <t>COM-06</t>
  </si>
  <si>
    <t>ADM-06</t>
  </si>
  <si>
    <t>INF-06</t>
  </si>
  <si>
    <t>MKT-06</t>
  </si>
  <si>
    <t>TEC-06</t>
  </si>
  <si>
    <t>TER-06</t>
  </si>
  <si>
    <t>DEP-06</t>
  </si>
  <si>
    <t>RF-06</t>
  </si>
  <si>
    <t>DF-06</t>
  </si>
  <si>
    <t>IR-06</t>
  </si>
  <si>
    <t>NF-V07</t>
  </si>
  <si>
    <t>NF-S07</t>
  </si>
  <si>
    <t>AJ-07</t>
  </si>
  <si>
    <t>IMP-07</t>
  </si>
  <si>
    <t>CPV-07</t>
  </si>
  <si>
    <t>CSP-07</t>
  </si>
  <si>
    <t>FOL-07</t>
  </si>
  <si>
    <t>COM-07</t>
  </si>
  <si>
    <t>ADM-07</t>
  </si>
  <si>
    <t>INF-07</t>
  </si>
  <si>
    <t>MKT-07</t>
  </si>
  <si>
    <t>TEC-07</t>
  </si>
  <si>
    <t>TER-07</t>
  </si>
  <si>
    <t>DEP-07</t>
  </si>
  <si>
    <t>RF-07</t>
  </si>
  <si>
    <t>DF-07</t>
  </si>
  <si>
    <t>IR-07</t>
  </si>
  <si>
    <t>NF-V08</t>
  </si>
  <si>
    <t>NF-S08</t>
  </si>
  <si>
    <t>AJ-08</t>
  </si>
  <si>
    <t>IMP-08</t>
  </si>
  <si>
    <t>CPV-08</t>
  </si>
  <si>
    <t>CSP-08</t>
  </si>
  <si>
    <t>FOL-08</t>
  </si>
  <si>
    <t>COM-08</t>
  </si>
  <si>
    <t>ADM-08</t>
  </si>
  <si>
    <t>INF-08</t>
  </si>
  <si>
    <t>MKT-08</t>
  </si>
  <si>
    <t>TEC-08</t>
  </si>
  <si>
    <t>TER-08</t>
  </si>
  <si>
    <t>DEP-08</t>
  </si>
  <si>
    <t>RF-08</t>
  </si>
  <si>
    <t>DF-08</t>
  </si>
  <si>
    <t>IR-08</t>
  </si>
  <si>
    <t>NF-V09</t>
  </si>
  <si>
    <t>NF-S09</t>
  </si>
  <si>
    <t>AJ-09</t>
  </si>
  <si>
    <t>IMP-09</t>
  </si>
  <si>
    <t>CPV-09</t>
  </si>
  <si>
    <t>CSP-09</t>
  </si>
  <si>
    <t>FOL-09</t>
  </si>
  <si>
    <t>COM-09</t>
  </si>
  <si>
    <t>ADM-09</t>
  </si>
  <si>
    <t>INF-09</t>
  </si>
  <si>
    <t>MKT-09</t>
  </si>
  <si>
    <t>TEC-09</t>
  </si>
  <si>
    <t>TER-09</t>
  </si>
  <si>
    <t>DEP-09</t>
  </si>
  <si>
    <t>RF-09</t>
  </si>
  <si>
    <t>DF-09</t>
  </si>
  <si>
    <t>IR-09</t>
  </si>
  <si>
    <t>NF-V10</t>
  </si>
  <si>
    <t>NF-S10</t>
  </si>
  <si>
    <t>AJ-10</t>
  </si>
  <si>
    <t>IMP-10</t>
  </si>
  <si>
    <t>CPV-10</t>
  </si>
  <si>
    <t>CSP-10</t>
  </si>
  <si>
    <t>FOL-10</t>
  </si>
  <si>
    <t>COM-10</t>
  </si>
  <si>
    <t>ADM-10</t>
  </si>
  <si>
    <t>INF-10</t>
  </si>
  <si>
    <t>MKT-10</t>
  </si>
  <si>
    <t>TEC-10</t>
  </si>
  <si>
    <t>TER-10</t>
  </si>
  <si>
    <t>DEP-10</t>
  </si>
  <si>
    <t>RF-10</t>
  </si>
  <si>
    <t>DF-10</t>
  </si>
  <si>
    <t>IR-10</t>
  </si>
  <si>
    <t>NF-V11</t>
  </si>
  <si>
    <t>NF-S11</t>
  </si>
  <si>
    <t>AJ-11</t>
  </si>
  <si>
    <t>IMP-11</t>
  </si>
  <si>
    <t>CPV-11</t>
  </si>
  <si>
    <t>CSP-11</t>
  </si>
  <si>
    <t>FOL-11</t>
  </si>
  <si>
    <t>COM-11</t>
  </si>
  <si>
    <t>ADM-11</t>
  </si>
  <si>
    <t>INF-11</t>
  </si>
  <si>
    <t>MKT-11</t>
  </si>
  <si>
    <t>TEC-11</t>
  </si>
  <si>
    <t>TER-11</t>
  </si>
  <si>
    <t>DEP-11</t>
  </si>
  <si>
    <t>RF-11</t>
  </si>
  <si>
    <t>DF-11</t>
  </si>
  <si>
    <t>IR-11</t>
  </si>
  <si>
    <t>NF-V12</t>
  </si>
  <si>
    <t>NF-S12</t>
  </si>
  <si>
    <t>AJ-12</t>
  </si>
  <si>
    <t>IMP-12</t>
  </si>
  <si>
    <t>CPV-12</t>
  </si>
  <si>
    <t>CSP-12</t>
  </si>
  <si>
    <t>FOL-12</t>
  </si>
  <si>
    <t>COM-12</t>
  </si>
  <si>
    <t>ADM-12</t>
  </si>
  <si>
    <t>INF-12</t>
  </si>
  <si>
    <t>MKT-12</t>
  </si>
  <si>
    <t>TEC-12</t>
  </si>
  <si>
    <t>TER-12</t>
  </si>
  <si>
    <t>DEP-12</t>
  </si>
  <si>
    <t>RF-12</t>
  </si>
  <si>
    <t>DF-12</t>
  </si>
  <si>
    <t>IR-12</t>
  </si>
  <si>
    <t>CONFIGURAÇÕES E PLANO GERENCIAL</t>
  </si>
  <si>
    <t>Ano da análise</t>
  </si>
  <si>
    <t>Moeda</t>
  </si>
  <si>
    <t>BRL (R$)</t>
  </si>
  <si>
    <t>Código</t>
  </si>
  <si>
    <t>Grupo gerencial</t>
  </si>
  <si>
    <t>Orientação</t>
  </si>
  <si>
    <t>R01</t>
  </si>
  <si>
    <t>Receita Bruta</t>
  </si>
  <si>
    <t>Vendas de mercadorias/produtos</t>
  </si>
  <si>
    <t>R02</t>
  </si>
  <si>
    <t>Serviços prestados</t>
  </si>
  <si>
    <t>D01</t>
  </si>
  <si>
    <t>Deduções da Receita</t>
  </si>
  <si>
    <t>Devoluções, cancelamentos e abatimentos</t>
  </si>
  <si>
    <t>D02</t>
  </si>
  <si>
    <t>Tributos incidentes sobre vendas; lançar valor efetivamente apurado</t>
  </si>
  <si>
    <t>C01</t>
  </si>
  <si>
    <t>Custos Diretos</t>
  </si>
  <si>
    <t>CMV/CPV e custos diretamente atribuíveis</t>
  </si>
  <si>
    <t>C02</t>
  </si>
  <si>
    <t>CSP/produção e mão de obra diretamente atribuível</t>
  </si>
  <si>
    <t>O01</t>
  </si>
  <si>
    <t>Despesas Operacionais</t>
  </si>
  <si>
    <t>Folha, encargos e benefícios administrativos/operacionais</t>
  </si>
  <si>
    <t>O02</t>
  </si>
  <si>
    <t>Comissões, fretes de venda e despesas comerciais</t>
  </si>
  <si>
    <t>O03</t>
  </si>
  <si>
    <t>Despesas administrativas e de gestão</t>
  </si>
  <si>
    <t>O04</t>
  </si>
  <si>
    <t>Aluguel, condomínio, utilidades e infraestrutura</t>
  </si>
  <si>
    <t>O05</t>
  </si>
  <si>
    <t>Marketing e mídia</t>
  </si>
  <si>
    <t>O06</t>
  </si>
  <si>
    <t>Sistemas, software e tecnologia</t>
  </si>
  <si>
    <t>O07</t>
  </si>
  <si>
    <t>Honorários e serviços de terceiros</t>
  </si>
  <si>
    <t>O08</t>
  </si>
  <si>
    <t>Depreciação e amortização reconhecidas no período</t>
  </si>
  <si>
    <t>O09</t>
  </si>
  <si>
    <t>Despesa Operacional - Outras</t>
  </si>
  <si>
    <t>Outras despesas operacionais</t>
  </si>
  <si>
    <t>F01</t>
  </si>
  <si>
    <t>Resultado Financeiro</t>
  </si>
  <si>
    <t>Juros ativos, rendimentos e descontos obtidos</t>
  </si>
  <si>
    <t>F02</t>
  </si>
  <si>
    <t>Juros, tarifas e despesas financeiras</t>
  </si>
  <si>
    <t>X01</t>
  </si>
  <si>
    <t>Outras Receitas</t>
  </si>
  <si>
    <t>Outras Receitas/Despesas</t>
  </si>
  <si>
    <t>Receitas fora das linhas operacionais usuais</t>
  </si>
  <si>
    <t>X02</t>
  </si>
  <si>
    <t>Outras Despesas</t>
  </si>
  <si>
    <t>Despesas fora das linhas operacionais usuais</t>
  </si>
  <si>
    <t>T01</t>
  </si>
  <si>
    <t>Tributos sobre o Lucro</t>
  </si>
  <si>
    <t>Informar o valor reconhecido; a planilha não calcula alíquotas</t>
  </si>
  <si>
    <t>DRE GERENCIAL — VISÃO MENSAL</t>
  </si>
  <si>
    <t>Estrutura por competência. Valores negativos aparecem em vermelho e entre parênteses.</t>
  </si>
  <si>
    <t>Ano selecionado</t>
  </si>
  <si>
    <t>Linha da DRE | valores em R$</t>
  </si>
  <si>
    <t>Total Ano (R$)</t>
  </si>
  <si>
    <t>% Receita Líquida</t>
  </si>
  <si>
    <t>(-) Deduções e Impostos sobre Vendas</t>
  </si>
  <si>
    <t>Receita Líquida</t>
  </si>
  <si>
    <t>(-) Custos Diretos</t>
  </si>
  <si>
    <t>Margem Bruta</t>
  </si>
  <si>
    <t>Margem Bruta %</t>
  </si>
  <si>
    <t>(-) Despesas Operacionais</t>
  </si>
  <si>
    <t>Resultado Operacional</t>
  </si>
  <si>
    <t>Margem Operacional %</t>
  </si>
  <si>
    <t>(+/-) Resultado Financeiro</t>
  </si>
  <si>
    <t>(+/-) Outras Receitas/Despesas</t>
  </si>
  <si>
    <t>Resultado Antes de IR/CSLL</t>
  </si>
  <si>
    <t>Lucro / Prejuízo Líquido</t>
  </si>
  <si>
    <t>Margem Líquida %</t>
  </si>
  <si>
    <t>PAINEL EXECUTIVO — DRE GERENCIAL</t>
  </si>
  <si>
    <t>Resposta rápida: receita, margens, resultado operacional e lucro/prejuízo do ano selecionado.</t>
  </si>
  <si>
    <t>Receita Líquida (R$)</t>
  </si>
  <si>
    <t>Resultado Operacional (R$)</t>
  </si>
  <si>
    <t>Mês</t>
  </si>
  <si>
    <t>Lucro Líquido</t>
  </si>
  <si>
    <t>Margem Líquida</t>
  </si>
  <si>
    <t>Jan</t>
  </si>
  <si>
    <t>Fev</t>
  </si>
  <si>
    <t>Mar</t>
  </si>
  <si>
    <t>Lucro / Prejuízo Líquido (R$)</t>
  </si>
  <si>
    <t>Situação</t>
  </si>
  <si>
    <t>Abr</t>
  </si>
  <si>
    <t>Mai</t>
  </si>
  <si>
    <t>Jun</t>
  </si>
  <si>
    <t>Jul</t>
  </si>
  <si>
    <t>Ago</t>
  </si>
  <si>
    <t>Set</t>
  </si>
  <si>
    <t>Out</t>
  </si>
  <si>
    <t>Nov</t>
  </si>
  <si>
    <t>Dez</t>
  </si>
  <si>
    <t>Leitura: o resultado operacional mede a operação antes do resultado financeiro, outras receitas/despesas e IR/CSLL. A planilha é gerencial e não substitui as demonstrações contábeis oficiais.</t>
  </si>
  <si>
    <t>AUDITORIA E CONTROLES DE QUALIDADE</t>
  </si>
  <si>
    <t>Controle</t>
  </si>
  <si>
    <t>Resultado</t>
  </si>
  <si>
    <t>Status</t>
  </si>
  <si>
    <t>Interpretação</t>
  </si>
  <si>
    <t>Lançamentos com competência</t>
  </si>
  <si>
    <t>Informativo</t>
  </si>
  <si>
    <t>Lançamentos incompletos</t>
  </si>
  <si>
    <t>Deve ser zero</t>
  </si>
  <si>
    <t>Classificação sem sinal</t>
  </si>
  <si>
    <t>Valores manuais negativos</t>
  </si>
  <si>
    <t>Deve ser zero; use o sinal automático</t>
  </si>
  <si>
    <t>Lançamentos fora do ano selecionado</t>
  </si>
  <si>
    <t>Informativo; ficam fora da DRE anual</t>
  </si>
  <si>
    <t>Diferença de reconciliação</t>
  </si>
  <si>
    <t>Status geral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</si>
</sst>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R\$\ #,##0.00;[Red]\(\R\$\ #,##0.00\);\-"/>
    <numFmt numFmtId="165" formatCode="0.0%;[Red]\(0.0%\);\-"/>
  </numFmts>
  <fonts count="13">
    <font>
      <sz val="11"/>
      <name val="Carlito"/>
    </font>
    <font>
      <b/>
      <sz val="17"/>
      <color rgb="FFFFFFFF"/>
      <name val="Carlito"/>
    </font>
    <font>
      <i/>
      <sz val="11"/>
      <color rgb="FF1F2937"/>
      <name val="Carlito"/>
    </font>
    <font>
      <b/>
      <sz val="11"/>
      <color rgb="FFFFFFFF"/>
      <name val="Carlito"/>
    </font>
    <font>
      <b/>
      <sz val="11"/>
      <color rgb="FF0F766E"/>
      <name val="Carlito"/>
    </font>
    <font>
      <b/>
      <sz val="11"/>
      <color rgb="FF1F2937"/>
      <name val="Carlito"/>
    </font>
    <font>
      <b/>
      <sz val="14"/>
      <color rgb="FFFFFFFF"/>
      <name val="Carlito"/>
    </font>
    <font>
      <sz val="11"/>
      <color rgb="FF0000FF"/>
      <name val="Carlito"/>
    </font>
    <font>
      <sz val="11"/>
      <color rgb="FF008000"/>
      <name val="Carlito"/>
    </font>
    <font>
      <sz val="11"/>
      <color rgb="FF1F2937"/>
      <name val="Carlito"/>
    </font>
    <font>
      <b/>
      <sz val="16"/>
      <color rgb="FFFFFFFF"/>
      <name val="Carlito"/>
    </font>
    <font>
      <b/>
      <sz val="11"/>
      <color rgb="FF008000"/>
      <name val="Carlito"/>
    </font>
    <font>
      <b/>
      <sz val="15"/>
      <color rgb="FF008000"/>
      <name val="Carlito"/>
    </font>
  </fonts>
  <fills count="11">
    <fill>
      <patternFill patternType="none"/>
    </fill>
    <fill>
      <patternFill patternType="gray125"/>
    </fill>
    <fill>
      <patternFill patternType="solid">
        <fgColor rgb="FF17324D"/>
      </patternFill>
    </fill>
    <fill>
      <patternFill patternType="solid">
        <fgColor rgb="FFEAF2F8"/>
      </patternFill>
    </fill>
    <fill>
      <patternFill patternType="solid">
        <fgColor rgb="FF244A68"/>
      </patternFill>
    </fill>
    <fill>
      <patternFill patternType="solid">
        <fgColor rgb="FF0F766E"/>
      </patternFill>
    </fill>
    <fill>
      <patternFill patternType="solid">
        <fgColor rgb="FFF3F4F6"/>
      </patternFill>
    </fill>
    <fill>
      <patternFill patternType="solid">
        <fgColor rgb="FFFFF2CC"/>
      </patternFill>
    </fill>
    <fill>
      <patternFill patternType="solid">
        <fgColor rgb="FFFFFDF0"/>
      </patternFill>
    </fill>
    <fill>
      <patternFill patternType="solid">
        <fgColor rgb="FFDDF4EF"/>
      </patternFill>
    </fill>
    <fill>
      <patternFill patternType="solid">
        <f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3" fillId="4" borderId="0" xfId="0" applyNumberFormat="1" applyFont="1" applyFill="1" applyBorder="1"/>
    <xf numFmtId="0" fontId="0" fillId="0" borderId="0" xfId="0" applyNumberFormat="1" applyFont="1" applyFill="1" applyBorder="1" applyAlignment="1">
      <alignment wrapText="1"/>
    </xf>
    <xf numFmtId="0" fontId="4" fillId="0" borderId="0" xfId="0" applyNumberFormat="1" applyFont="1" applyFill="1" applyBorder="1" applyAlignment="1">
      <alignment horizontal="center"/>
    </xf>
    <xf numFmtId="0" fontId="5" fillId="6" borderId="0" xfId="0" applyNumberFormat="1" applyFont="1" applyFill="1" applyBorder="1"/>
    <xf numFmtId="0" fontId="7" fillId="0" borderId="0" xfId="0" applyNumberFormat="1" applyFont="1" applyFill="1" applyBorder="1"/>
    <xf numFmtId="1" fontId="7" fillId="0" borderId="0" xfId="0" applyNumberFormat="1" applyFont="1" applyFill="1" applyBorder="1"/>
    <xf numFmtId="0" fontId="3" fillId="4" borderId="0" xfId="0" applyNumberFormat="1" applyFont="1" applyFill="1" applyBorder="1" applyAlignment="1">
      <alignment horizontal="center" wrapText="1"/>
    </xf>
    <xf numFmtId="0" fontId="0" fillId="0" borderId="0" xfId="0" applyNumberFormat="1" applyFont="1" applyFill="1" applyBorder="1"/>
    <xf numFmtId="0" fontId="3" fillId="2" borderId="0" xfId="0" applyNumberFormat="1" applyFont="1" applyFill="1" applyBorder="1" applyAlignment="1">
      <alignment horizontal="center" vertical="center" wrapText="1"/>
    </xf>
    <xf numFmtId="164" fontId="0" fillId="0" borderId="0" xfId="0" applyNumberFormat="1" applyFont="1" applyFill="1" applyBorder="1"/>
    <xf numFmtId="14" fontId="7" fillId="0" borderId="0" xfId="0" applyNumberFormat="1" applyFont="1" applyFill="1" applyBorder="1"/>
    <xf numFmtId="164" fontId="7" fillId="0" borderId="0" xfId="0" applyNumberFormat="1" applyFont="1" applyFill="1" applyBorder="1"/>
    <xf numFmtId="0" fontId="8" fillId="0" borderId="0" xfId="0" applyNumberFormat="1" applyFont="1" applyFill="1" applyBorder="1"/>
    <xf numFmtId="164" fontId="9" fillId="0" borderId="0" xfId="0" applyNumberFormat="1" applyFont="1" applyFill="1" applyBorder="1"/>
    <xf numFmtId="0" fontId="9" fillId="0" borderId="0" xfId="0" applyNumberFormat="1" applyFont="1" applyFill="1" applyBorder="1"/>
    <xf numFmtId="0" fontId="7" fillId="0" borderId="0" xfId="0" applyNumberFormat="1" applyFont="1" applyFill="1" applyBorder="1" applyAlignment="1">
      <alignment wrapText="1"/>
    </xf>
    <xf numFmtId="0" fontId="9" fillId="0" borderId="0" xfId="0" applyNumberFormat="1" applyFont="1" applyFill="1" applyBorder="1" applyAlignment="1">
      <alignment wrapText="1"/>
    </xf>
    <xf numFmtId="0" fontId="11" fillId="0" borderId="0" xfId="0" applyNumberFormat="1" applyFont="1" applyFill="1" applyBorder="1"/>
    <xf numFmtId="0" fontId="3" fillId="4" borderId="0" xfId="0" applyNumberFormat="1" applyFont="1" applyFill="1" applyBorder="1" applyAlignment="1">
      <alignment horizontal="center" vertical="center"/>
    </xf>
    <xf numFmtId="17" fontId="3" fillId="4" borderId="0" xfId="0" applyNumberFormat="1" applyFont="1" applyFill="1" applyBorder="1" applyAlignment="1">
      <alignment horizontal="center" vertical="center"/>
    </xf>
    <xf numFmtId="0" fontId="3" fillId="4" borderId="0" xfId="0" applyNumberFormat="1" applyFont="1" applyFill="1" applyBorder="1" applyAlignment="1">
      <alignment horizontal="left" vertical="center"/>
    </xf>
    <xf numFmtId="165" fontId="0" fillId="0" borderId="0" xfId="0" applyNumberFormat="1" applyFont="1" applyFill="1" applyBorder="1"/>
    <xf numFmtId="164" fontId="8" fillId="0" borderId="0" xfId="0" applyNumberFormat="1" applyFont="1" applyFill="1" applyBorder="1"/>
    <xf numFmtId="0" fontId="5" fillId="3" borderId="0" xfId="0" applyNumberFormat="1" applyFont="1" applyFill="1" applyBorder="1"/>
    <xf numFmtId="164" fontId="5" fillId="3" borderId="0" xfId="0" applyNumberFormat="1" applyFont="1" applyFill="1" applyBorder="1"/>
    <xf numFmtId="165" fontId="5" fillId="3" borderId="0" xfId="0" applyNumberFormat="1" applyFont="1" applyFill="1" applyBorder="1"/>
    <xf numFmtId="0" fontId="5" fillId="9" borderId="0" xfId="0" applyNumberFormat="1" applyFont="1" applyFill="1" applyBorder="1"/>
    <xf numFmtId="164" fontId="5" fillId="9" borderId="0" xfId="0" applyNumberFormat="1" applyFont="1" applyFill="1" applyBorder="1"/>
    <xf numFmtId="165" fontId="5" fillId="9" borderId="0" xfId="0" applyNumberFormat="1" applyFont="1" applyFill="1" applyBorder="1"/>
    <xf numFmtId="0" fontId="2" fillId="6" borderId="0" xfId="0" applyNumberFormat="1" applyFont="1" applyFill="1" applyBorder="1"/>
    <xf numFmtId="165" fontId="2" fillId="6" borderId="0" xfId="0" applyNumberFormat="1" applyFont="1" applyFill="1" applyBorder="1"/>
    <xf numFmtId="165" fontId="8" fillId="0" borderId="0" xfId="0" applyNumberFormat="1" applyFont="1" applyFill="1" applyBorder="1"/>
    <xf numFmtId="0" fontId="5" fillId="9" borderId="0" xfId="0" applyNumberFormat="1" applyFont="1" applyFill="1" applyBorder="1" applyAlignment="1">
      <alignment wrapText="1"/>
    </xf>
    <xf numFmtId="0" fontId="1" fillId="2" borderId="0" xfId="0" applyNumberFormat="1" applyFont="1" applyFill="1" applyBorder="1" applyAlignment="1">
      <alignment vertical="center"/>
    </xf>
    <xf numFmtId="0" fontId="2" fillId="3" borderId="0" xfId="0" applyNumberFormat="1" applyFont="1" applyFill="1" applyBorder="1"/>
    <xf numFmtId="0" fontId="3" fillId="4" borderId="0" xfId="0" applyNumberFormat="1" applyFont="1" applyFill="1" applyBorder="1"/>
    <xf numFmtId="0" fontId="0" fillId="0" borderId="0" xfId="0" applyNumberFormat="1" applyFont="1" applyFill="1" applyBorder="1" applyAlignment="1">
      <alignment vertical="top" wrapText="1"/>
    </xf>
    <xf numFmtId="0" fontId="3" fillId="5" borderId="0" xfId="0" applyNumberFormat="1" applyFont="1" applyFill="1" applyBorder="1"/>
    <xf numFmtId="0" fontId="0" fillId="0" borderId="0" xfId="0" applyNumberFormat="1" applyFont="1" applyFill="1" applyBorder="1" applyAlignment="1">
      <alignment wrapText="1"/>
    </xf>
    <xf numFmtId="0" fontId="5" fillId="6" borderId="0" xfId="0" applyNumberFormat="1" applyFont="1" applyFill="1" applyBorder="1"/>
    <xf numFmtId="0" fontId="5" fillId="7" borderId="0" xfId="0" applyNumberFormat="1" applyFont="1" applyFill="1" applyBorder="1"/>
    <xf numFmtId="0" fontId="0" fillId="8" borderId="0" xfId="0" applyNumberFormat="1" applyFont="1" applyFill="1" applyBorder="1" applyAlignment="1">
      <alignment vertical="top" wrapText="1"/>
    </xf>
    <xf numFmtId="0" fontId="6" fillId="2" borderId="0" xfId="0" applyNumberFormat="1" applyFont="1" applyFill="1" applyBorder="1" applyAlignment="1">
      <alignment vertical="center"/>
    </xf>
    <xf numFmtId="0" fontId="10" fillId="2" borderId="0" xfId="0" applyNumberFormat="1" applyFont="1" applyFill="1" applyBorder="1" applyAlignment="1">
      <alignment vertical="center"/>
    </xf>
    <xf numFmtId="164" fontId="12" fillId="10" borderId="0" xfId="0" applyNumberFormat="1" applyFont="1" applyFill="1" applyBorder="1" applyAlignment="1">
      <alignment horizontal="center" vertical="center"/>
    </xf>
    <xf numFmtId="0" fontId="12" fillId="10" borderId="0" xfId="0" applyNumberFormat="1" applyFont="1" applyFill="1" applyBorder="1" applyAlignment="1">
      <alignment horizontal="center" vertical="center"/>
    </xf>
    <xf numFmtId="0" fontId="3" fillId="4" borderId="0" xfId="0" applyNumberFormat="1" applyFont="1" applyFill="1" applyBorder="1" applyAlignment="1">
      <alignment horizontal="center"/>
    </xf>
    <xf numFmtId="165" fontId="12" fillId="10" borderId="0" xfId="0" applyNumberFormat="1" applyFont="1" applyFill="1" applyBorder="1" applyAlignment="1">
      <alignment horizontal="center" vertical="center"/>
    </xf>
    <xf numFmtId="49" fontId="12" fillId="10" borderId="0" xfId="0" applyNumberFormat="1" applyFont="1" applyFill="1" applyBorder="1" applyAlignment="1">
      <alignment horizontal="center" vertical="center"/>
    </xf>
    <xf numFmtId="0" fontId="9" fillId="7" borderId="0" xfId="0" applyNumberFormat="1" applyFont="1" applyFill="1" applyBorder="1" applyAlignment="1">
      <alignment vertical="center" wrapText="1"/>
    </xf>
    <xf numFmtId="0" fontId="6" fillId="2" borderId="0" xfId="0" applyNumberFormat="1" applyFont="1" applyFill="1" applyBorder="1"/>
  </cellXfs>
  <cellStyles count="1">
    <cellStyle name="Normal" xfId="0" builtinId="0"/>
  </cellStyles>
  <dxfs count="7">
    <dxf>
      <font>
        <b/>
        <color rgb="FF0F766E"/>
      </font>
      <fill>
        <patternFill patternType="solid">
          <bgColor rgb="FFDDF4EF"/>
        </patternFill>
      </fill>
    </dxf>
    <dxf>
      <font>
        <b/>
        <color rgb="FFB91C1C"/>
      </font>
      <fill>
        <patternFill patternType="solid">
          <bgColor rgb="FFFDE2E2"/>
        </patternFill>
      </fill>
    </dxf>
    <dxf>
      <font>
        <b/>
        <sz val="15"/>
        <color rgb="FF0F766E"/>
      </font>
      <fill>
        <patternFill patternType="solid">
          <bgColor rgb="FFDDF4EF"/>
        </patternFill>
      </fill>
    </dxf>
    <dxf>
      <font>
        <b/>
        <sz val="15"/>
        <color rgb="FFB91C1C"/>
      </font>
      <fill>
        <patternFill patternType="solid">
          <bgColor rgb="FFFDE2E2"/>
        </patternFill>
      </fill>
    </dxf>
    <dxf>
      <font>
        <b/>
        <color rgb="FF0F766E"/>
      </font>
      <fill>
        <patternFill patternType="solid">
          <bgColor rgb="FFDDF4EF"/>
        </patternFill>
      </fill>
    </dxf>
    <dxf>
      <font>
        <b/>
        <color rgb="FFB91C1C"/>
      </font>
      <fill>
        <patternFill patternType="solid">
          <bgColor rgb="FFFDE2E2"/>
        </patternFill>
      </fill>
    </dxf>
    <dxf>
      <font>
        <b/>
        <color rgb="FFB91C1C"/>
      </font>
      <fill>
        <patternFill patternType="solid">
          <bgColor rgb="FFFDE2E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c:style val="2"/>
  <c:chart>
    <c:autoTitleDeleted val="1"/>
    <c:plotArea>
      <c:layout/>
      <c:lineChart>
        <c:grouping val="standard"/>
        <c:varyColors val="1"/>
        <c:ser>
          <c:idx val="0"/>
          <c:order val="0"/>
          <c:tx>
            <c:v>Receita Líquida</c:v>
          </c:tx>
          <c:marker>
            <c:symbol val="none"/>
          </c:marker>
          <c:cat>
            <c:strRef>
              <c:f>DASHBOARD!$N$4:$N$15</c:f>
              <c:strCache>
                <c:ptCount val="12"/>
                <c:pt idx="0">
                  <c:v>Jan</c:v>
                </c:pt>
                <c:pt idx="1">
                  <c:v>Fev</c:v>
                </c:pt>
                <c:pt idx="2">
                  <c:v>Mar</c:v>
                </c:pt>
                <c:pt idx="3">
                  <c:v>Abr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Out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DASHBOARD!$O$4:$O$15</c:f>
              <c:numCache>
                <c:formatCode>\R\$\ #,##0.00;[Red]\(\R\$\ #,##0.00\);\-</c:formatCode>
                <c:ptCount val="12"/>
                <c:pt idx="0">
                  <c:v>124370</c:v>
                </c:pt>
                <c:pt idx="1">
                  <c:v>130040</c:v>
                </c:pt>
                <c:pt idx="2">
                  <c:v>135710</c:v>
                </c:pt>
                <c:pt idx="3">
                  <c:v>141380</c:v>
                </c:pt>
                <c:pt idx="4">
                  <c:v>147050</c:v>
                </c:pt>
                <c:pt idx="5">
                  <c:v>152720</c:v>
                </c:pt>
                <c:pt idx="6">
                  <c:v>158390</c:v>
                </c:pt>
                <c:pt idx="7">
                  <c:v>164060</c:v>
                </c:pt>
                <c:pt idx="8">
                  <c:v>169730</c:v>
                </c:pt>
                <c:pt idx="9">
                  <c:v>175400</c:v>
                </c:pt>
                <c:pt idx="10">
                  <c:v>181070</c:v>
                </c:pt>
                <c:pt idx="11">
                  <c:v>186740</c:v>
                </c:pt>
              </c:numCache>
            </c:numRef>
          </c:val>
          <c:smooth val="1"/>
        </c:ser>
        <c:ser>
          <c:idx val="1"/>
          <c:order val="1"/>
          <c:tx>
            <c:v>Margem Bruta</c:v>
          </c:tx>
          <c:marker>
            <c:symbol val="none"/>
          </c:marker>
          <c:cat>
            <c:strRef>
              <c:f>DASHBOARD!$N$4:$N$15</c:f>
              <c:strCache>
                <c:ptCount val="12"/>
                <c:pt idx="0">
                  <c:v>Jan</c:v>
                </c:pt>
                <c:pt idx="1">
                  <c:v>Fev</c:v>
                </c:pt>
                <c:pt idx="2">
                  <c:v>Mar</c:v>
                </c:pt>
                <c:pt idx="3">
                  <c:v>Abr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Out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DASHBOARD!$P$4:$P$15</c:f>
              <c:numCache>
                <c:formatCode>\R\$\ #,##0.00;[Red]\(\R\$\ #,##0.00\);\-</c:formatCode>
                <c:ptCount val="12"/>
                <c:pt idx="0">
                  <c:v>67620</c:v>
                </c:pt>
                <c:pt idx="1">
                  <c:v>70640</c:v>
                </c:pt>
                <c:pt idx="2">
                  <c:v>73660</c:v>
                </c:pt>
                <c:pt idx="3">
                  <c:v>76680</c:v>
                </c:pt>
                <c:pt idx="4">
                  <c:v>79700</c:v>
                </c:pt>
                <c:pt idx="5">
                  <c:v>82720</c:v>
                </c:pt>
                <c:pt idx="6">
                  <c:v>85740</c:v>
                </c:pt>
                <c:pt idx="7">
                  <c:v>88760</c:v>
                </c:pt>
                <c:pt idx="8">
                  <c:v>91780</c:v>
                </c:pt>
                <c:pt idx="9">
                  <c:v>94800</c:v>
                </c:pt>
                <c:pt idx="10">
                  <c:v>97820</c:v>
                </c:pt>
                <c:pt idx="11">
                  <c:v>100840</c:v>
                </c:pt>
              </c:numCache>
            </c:numRef>
          </c:val>
          <c:smooth val="1"/>
        </c:ser>
        <c:ser>
          <c:idx val="2"/>
          <c:order val="2"/>
          <c:tx>
            <c:v>Resultado Operacional</c:v>
          </c:tx>
          <c:marker>
            <c:symbol val="none"/>
          </c:marker>
          <c:cat>
            <c:strRef>
              <c:f>DASHBOARD!$N$4:$N$15</c:f>
              <c:strCache>
                <c:ptCount val="12"/>
                <c:pt idx="0">
                  <c:v>Jan</c:v>
                </c:pt>
                <c:pt idx="1">
                  <c:v>Fev</c:v>
                </c:pt>
                <c:pt idx="2">
                  <c:v>Mar</c:v>
                </c:pt>
                <c:pt idx="3">
                  <c:v>Abr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Out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DASHBOARD!$Q$4:$Q$15</c:f>
              <c:numCache>
                <c:formatCode>\R\$\ #,##0.00;[Red]\(\R\$\ #,##0.00\);\-</c:formatCode>
                <c:ptCount val="12"/>
                <c:pt idx="0">
                  <c:v>13700</c:v>
                </c:pt>
                <c:pt idx="1">
                  <c:v>15700</c:v>
                </c:pt>
                <c:pt idx="2">
                  <c:v>17700</c:v>
                </c:pt>
                <c:pt idx="3">
                  <c:v>19700</c:v>
                </c:pt>
                <c:pt idx="4">
                  <c:v>21700</c:v>
                </c:pt>
                <c:pt idx="5">
                  <c:v>23700</c:v>
                </c:pt>
                <c:pt idx="6">
                  <c:v>25700</c:v>
                </c:pt>
                <c:pt idx="7">
                  <c:v>27700</c:v>
                </c:pt>
                <c:pt idx="8">
                  <c:v>29700</c:v>
                </c:pt>
                <c:pt idx="9">
                  <c:v>31700</c:v>
                </c:pt>
                <c:pt idx="10">
                  <c:v>33700</c:v>
                </c:pt>
                <c:pt idx="11">
                  <c:v>35700</c:v>
                </c:pt>
              </c:numCache>
            </c:numRef>
          </c:val>
          <c:smooth val="1"/>
        </c:ser>
        <c:ser>
          <c:idx val="3"/>
          <c:order val="3"/>
          <c:tx>
            <c:v>Lucro Líquido</c:v>
          </c:tx>
          <c:marker>
            <c:symbol val="none"/>
          </c:marker>
          <c:cat>
            <c:strRef>
              <c:f>DASHBOARD!$N$4:$N$15</c:f>
              <c:strCache>
                <c:ptCount val="12"/>
                <c:pt idx="0">
                  <c:v>Jan</c:v>
                </c:pt>
                <c:pt idx="1">
                  <c:v>Fev</c:v>
                </c:pt>
                <c:pt idx="2">
                  <c:v>Mar</c:v>
                </c:pt>
                <c:pt idx="3">
                  <c:v>Abr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Out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DASHBOARD!$R$4:$R$15</c:f>
              <c:numCache>
                <c:formatCode>\R\$\ #,##0.00;[Red]\(\R\$\ #,##0.00\);\-</c:formatCode>
                <c:ptCount val="12"/>
                <c:pt idx="0">
                  <c:v>9300</c:v>
                </c:pt>
                <c:pt idx="1">
                  <c:v>11000</c:v>
                </c:pt>
                <c:pt idx="2">
                  <c:v>12700</c:v>
                </c:pt>
                <c:pt idx="3">
                  <c:v>14400</c:v>
                </c:pt>
                <c:pt idx="4">
                  <c:v>16100</c:v>
                </c:pt>
                <c:pt idx="5">
                  <c:v>17800</c:v>
                </c:pt>
                <c:pt idx="6">
                  <c:v>19500</c:v>
                </c:pt>
                <c:pt idx="7">
                  <c:v>21200</c:v>
                </c:pt>
                <c:pt idx="8">
                  <c:v>22900</c:v>
                </c:pt>
                <c:pt idx="9">
                  <c:v>24600</c:v>
                </c:pt>
                <c:pt idx="10">
                  <c:v>26300</c:v>
                </c:pt>
                <c:pt idx="11">
                  <c:v>28000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8321128"/>
        <c:axId val="438313680"/>
      </c:lineChart>
      <c:catAx>
        <c:axId val="438321128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38313680"/>
        <c:crosses val="autoZero"/>
        <c:auto val="1"/>
        <c:lblAlgn val="ctr"/>
        <c:lblOffset val="100"/>
        <c:noMultiLvlLbl val="0"/>
      </c:catAx>
      <c:valAx>
        <c:axId val="438313680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\R\$\ #,##0" sourceLinked="0"/>
        <c:majorTickMark val="none"/>
        <c:minorTickMark val="none"/>
        <c:tickLblPos val="nextTo"/>
        <c:crossAx val="438321128"/>
        <c:crosses val="autoZero"/>
        <c:crossBetween val="between"/>
      </c:valAx>
    </c:plotArea>
    <c:legend>
      <c:legendPos val="b"/>
      <c:layout/>
      <c:overlay val="0"/>
    </c:legend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c:style val="2"/>
  <c:chart>
    <c:autoTitleDeleted val="1"/>
    <c:plotArea>
      <c:layout/>
      <c:lineChart>
        <c:grouping val="standard"/>
        <c:varyColors val="1"/>
        <c:ser>
          <c:idx val="0"/>
          <c:order val="0"/>
          <c:tx>
            <c:v>Margem Bruta %</c:v>
          </c:tx>
          <c:marker>
            <c:symbol val="none"/>
          </c:marker>
          <c:cat>
            <c:strRef>
              <c:f>DASHBOARD!$N$4:$N$15</c:f>
              <c:strCache>
                <c:ptCount val="12"/>
                <c:pt idx="0">
                  <c:v>Jan</c:v>
                </c:pt>
                <c:pt idx="1">
                  <c:v>Fev</c:v>
                </c:pt>
                <c:pt idx="2">
                  <c:v>Mar</c:v>
                </c:pt>
                <c:pt idx="3">
                  <c:v>Abr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Out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DRE_MENSAL!$B$17:$M$17</c:f>
              <c:numCache>
                <c:formatCode>0.0%;[Red]\(0.0%\);\-</c:formatCode>
                <c:ptCount val="12"/>
                <c:pt idx="0">
                  <c:v>0.54370024925625149</c:v>
                </c:pt>
                <c:pt idx="1">
                  <c:v>0.54321747154721622</c:v>
                </c:pt>
                <c:pt idx="2">
                  <c:v>0.54277503500110524</c:v>
                </c:pt>
                <c:pt idx="3">
                  <c:v>0.5423680860093365</c:v>
                </c:pt>
                <c:pt idx="4">
                  <c:v>0.54199251955117311</c:v>
                </c:pt>
                <c:pt idx="5">
                  <c:v>0.5416448402304872</c:v>
                </c:pt>
                <c:pt idx="6">
                  <c:v>0.54132205315992166</c:v>
                </c:pt>
                <c:pt idx="7">
                  <c:v>0.54102157747165669</c:v>
                </c:pt>
                <c:pt idx="8">
                  <c:v>0.5407411771637306</c:v>
                </c:pt>
                <c:pt idx="9">
                  <c:v>0.54047890535917897</c:v>
                </c:pt>
                <c:pt idx="10">
                  <c:v>0.54023305903794117</c:v>
                </c:pt>
                <c:pt idx="11">
                  <c:v>0.54000214201563668</c:v>
                </c:pt>
              </c:numCache>
            </c:numRef>
          </c:val>
          <c:smooth val="1"/>
        </c:ser>
        <c:ser>
          <c:idx val="1"/>
          <c:order val="1"/>
          <c:tx>
            <c:v>Margem Operacional %</c:v>
          </c:tx>
          <c:marker>
            <c:symbol val="none"/>
          </c:marker>
          <c:cat>
            <c:strRef>
              <c:f>DASHBOARD!$N$4:$N$15</c:f>
              <c:strCache>
                <c:ptCount val="12"/>
                <c:pt idx="0">
                  <c:v>Jan</c:v>
                </c:pt>
                <c:pt idx="1">
                  <c:v>Fev</c:v>
                </c:pt>
                <c:pt idx="2">
                  <c:v>Mar</c:v>
                </c:pt>
                <c:pt idx="3">
                  <c:v>Abr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Out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DRE_MENSAL!$B$29:$M$29</c:f>
              <c:numCache>
                <c:formatCode>0.0%;[Red]\(0.0%\);\-</c:formatCode>
                <c:ptCount val="12"/>
                <c:pt idx="0">
                  <c:v>0.11015518211787409</c:v>
                </c:pt>
                <c:pt idx="1">
                  <c:v>0.12073208243617349</c:v>
                </c:pt>
                <c:pt idx="2">
                  <c:v>0.13042517132119963</c:v>
                </c:pt>
                <c:pt idx="3">
                  <c:v>0.13934078370349412</c:v>
                </c:pt>
                <c:pt idx="4">
                  <c:v>0.14756885413124787</c:v>
                </c:pt>
                <c:pt idx="5">
                  <c:v>0.15518596123624934</c:v>
                </c:pt>
                <c:pt idx="6">
                  <c:v>0.16225771829029612</c:v>
                </c:pt>
                <c:pt idx="7">
                  <c:v>0.16884066804827502</c:v>
                </c:pt>
                <c:pt idx="8">
                  <c:v>0.17498379779650033</c:v>
                </c:pt>
                <c:pt idx="9">
                  <c:v>0.1807297605473204</c:v>
                </c:pt>
                <c:pt idx="10">
                  <c:v>0.18611586679184847</c:v>
                </c:pt>
                <c:pt idx="11">
                  <c:v>0.1911748955767377</c:v>
                </c:pt>
              </c:numCache>
            </c:numRef>
          </c:val>
          <c:smooth val="1"/>
        </c:ser>
        <c:ser>
          <c:idx val="2"/>
          <c:order val="2"/>
          <c:tx>
            <c:v>Margem Líquida %</c:v>
          </c:tx>
          <c:marker>
            <c:symbol val="none"/>
          </c:marker>
          <c:cat>
            <c:strRef>
              <c:f>DASHBOARD!$N$4:$N$15</c:f>
              <c:strCache>
                <c:ptCount val="12"/>
                <c:pt idx="0">
                  <c:v>Jan</c:v>
                </c:pt>
                <c:pt idx="1">
                  <c:v>Fev</c:v>
                </c:pt>
                <c:pt idx="2">
                  <c:v>Mar</c:v>
                </c:pt>
                <c:pt idx="3">
                  <c:v>Abr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Out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DRE_MENSAL!$B$39:$M$39</c:f>
              <c:numCache>
                <c:formatCode>0.0%;[Red]\(0.0%\);\-</c:formatCode>
                <c:ptCount val="12"/>
                <c:pt idx="0">
                  <c:v>7.4776875452279484E-2</c:v>
                </c:pt>
                <c:pt idx="1">
                  <c:v>8.4589357120885875E-2</c:v>
                </c:pt>
                <c:pt idx="2">
                  <c:v>9.3581902586397467E-2</c:v>
                </c:pt>
                <c:pt idx="3">
                  <c:v>0.10185316169189419</c:v>
                </c:pt>
                <c:pt idx="4">
                  <c:v>0.10948656919415165</c:v>
                </c:pt>
                <c:pt idx="5">
                  <c:v>0.11655316919853326</c:v>
                </c:pt>
                <c:pt idx="6">
                  <c:v>0.123113832943999</c:v>
                </c:pt>
                <c:pt idx="7">
                  <c:v>0.12922101670120686</c:v>
                </c:pt>
                <c:pt idx="8">
                  <c:v>0.13492016732457432</c:v>
                </c:pt>
                <c:pt idx="9">
                  <c:v>0.1402508551881414</c:v>
                </c:pt>
                <c:pt idx="10">
                  <c:v>0.14524769426188766</c:v>
                </c:pt>
                <c:pt idx="11">
                  <c:v>0.14994109456999036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8316032"/>
        <c:axId val="438318776"/>
      </c:lineChart>
      <c:catAx>
        <c:axId val="43831603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38318776"/>
        <c:crosses val="autoZero"/>
        <c:auto val="1"/>
        <c:lblAlgn val="ctr"/>
        <c:lblOffset val="100"/>
        <c:noMultiLvlLbl val="0"/>
      </c:catAx>
      <c:valAx>
        <c:axId val="438318776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0%" sourceLinked="0"/>
        <c:majorTickMark val="none"/>
        <c:minorTickMark val="none"/>
        <c:tickLblPos val="nextTo"/>
        <c:crossAx val="438316032"/>
        <c:crosses val="autoZero"/>
        <c:crossBetween val="between"/>
      </c:valAx>
    </c:plotArea>
    <c:legend>
      <c:legendPos val="b"/>
      <c:layout/>
      <c:overlay val="0"/>
    </c:legend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12</xdr:row>
      <xdr:rowOff>0</xdr:rowOff>
    </xdr:from>
    <xdr:to>
      <xdr:col>12</xdr:col>
      <xdr:colOff>0</xdr:colOff>
      <xdr:row>29</xdr:row>
      <xdr:rowOff>0</xdr:rowOff>
    </xdr:to>
    <xdr:graphicFrame macro="">
      <xdr:nvGraphicFramePr>
        <xdr:cNvPr id="2" nam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30</xdr:row>
      <xdr:rowOff>0</xdr:rowOff>
    </xdr:from>
    <xdr:to>
      <xdr:col>12</xdr:col>
      <xdr:colOff>0</xdr:colOff>
      <xdr:row>47</xdr:row>
      <xdr:rowOff>0</xdr:rowOff>
    </xdr:to>
    <xdr:graphicFrame macro="">
      <xdr:nvGraphicFramePr>
        <xdr:cNvPr id="3" nam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bLancamentos" displayName="tbLancamentos" ref="A1:K1001" totalsRowShown="0">
  <tableColumns count="11">
    <tableColumn id="1" name="Competência"/>
    <tableColumn id="2" name="Documento"/>
    <tableColumn id="3" name="Descrição"/>
    <tableColumn id="4" name="Centro de custo"/>
    <tableColumn id="5" name="Unidade/Canal"/>
    <tableColumn id="6" name="Linha DRE"/>
    <tableColumn id="7" name="Valor informado (R$)"/>
    <tableColumn id="8" name="Sinal"/>
    <tableColumn id="9" name="Valor DRE (R$)"/>
    <tableColumn id="10" name="Observação"/>
    <tableColumn id="11" name="Check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2"/>
  <sheetViews>
    <sheetView showGridLines="0" tabSelected="1" workbookViewId="0">
      <selection sqref="A1:S1"/>
    </sheetView>
  </sheetViews>
  <sheetFormatPr defaultRowHeight="14.25"/>
  <cols>
    <col min="1" max="1" width="3" customWidth="1"/>
    <col min="2" max="4" width="14" customWidth="1"/>
    <col min="5" max="5" width="3" customWidth="1"/>
    <col min="6" max="8" width="14" customWidth="1"/>
    <col min="9" max="9" width="3" customWidth="1"/>
    <col min="10" max="12" width="14" customWidth="1"/>
    <col min="13" max="13" width="3" customWidth="1"/>
    <col min="14" max="14" width="12" customWidth="1"/>
    <col min="15" max="16" width="16" customWidth="1"/>
    <col min="17" max="17" width="18" customWidth="1"/>
    <col min="18" max="19" width="16" customWidth="1"/>
  </cols>
  <sheetData>
    <row r="1" spans="1:19" ht="20.25">
      <c r="A1" s="44" t="s">
        <v>380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</row>
    <row r="2" spans="1:19">
      <c r="A2" s="35" t="s">
        <v>381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</row>
    <row r="3" spans="1:19" ht="15">
      <c r="B3" s="47" t="s">
        <v>382</v>
      </c>
      <c r="C3" s="47"/>
      <c r="D3" s="47"/>
      <c r="F3" s="47" t="s">
        <v>370</v>
      </c>
      <c r="G3" s="47"/>
      <c r="H3" s="47"/>
      <c r="J3" s="47" t="s">
        <v>383</v>
      </c>
      <c r="K3" s="47"/>
      <c r="L3" s="47"/>
      <c r="N3" s="4" t="s">
        <v>384</v>
      </c>
      <c r="O3" s="4" t="s">
        <v>368</v>
      </c>
      <c r="P3" s="4" t="s">
        <v>370</v>
      </c>
      <c r="Q3" s="4" t="s">
        <v>373</v>
      </c>
      <c r="R3" s="4" t="s">
        <v>385</v>
      </c>
      <c r="S3" s="4" t="s">
        <v>386</v>
      </c>
    </row>
    <row r="4" spans="1:19">
      <c r="B4" s="45">
        <f>DRE_MENSAL!N12</f>
        <v>1866660</v>
      </c>
      <c r="C4" s="46"/>
      <c r="D4" s="46"/>
      <c r="F4" s="48">
        <f>DRE_MENSAL!N17</f>
        <v>0.5414805052875189</v>
      </c>
      <c r="G4" s="46"/>
      <c r="H4" s="46"/>
      <c r="J4" s="45">
        <f>DRE_MENSAL!N28</f>
        <v>296400</v>
      </c>
      <c r="K4" s="46"/>
      <c r="L4" s="46"/>
      <c r="N4" t="s">
        <v>387</v>
      </c>
      <c r="O4" s="23">
        <f>DRE_MENSAL!B12</f>
        <v>124370</v>
      </c>
      <c r="P4" s="23">
        <f>DRE_MENSAL!B16</f>
        <v>67620</v>
      </c>
      <c r="Q4" s="23">
        <f>DRE_MENSAL!B28</f>
        <v>13700</v>
      </c>
      <c r="R4" s="23">
        <f>DRE_MENSAL!B38</f>
        <v>9300</v>
      </c>
      <c r="S4" s="32">
        <f>DRE_MENSAL!B39</f>
        <v>7.4776875452279484E-2</v>
      </c>
    </row>
    <row r="5" spans="1:19">
      <c r="B5" s="46"/>
      <c r="C5" s="46"/>
      <c r="D5" s="46"/>
      <c r="F5" s="46"/>
      <c r="G5" s="46"/>
      <c r="H5" s="46"/>
      <c r="J5" s="46"/>
      <c r="K5" s="46"/>
      <c r="L5" s="46"/>
      <c r="N5" t="s">
        <v>388</v>
      </c>
      <c r="O5" s="23">
        <f>DRE_MENSAL!C12</f>
        <v>130040</v>
      </c>
      <c r="P5" s="23">
        <f>DRE_MENSAL!C16</f>
        <v>70640</v>
      </c>
      <c r="Q5" s="23">
        <f>DRE_MENSAL!C28</f>
        <v>15700</v>
      </c>
      <c r="R5" s="23">
        <f>DRE_MENSAL!C38</f>
        <v>11000</v>
      </c>
      <c r="S5" s="32">
        <f>DRE_MENSAL!C39</f>
        <v>8.4589357120885875E-2</v>
      </c>
    </row>
    <row r="6" spans="1:19">
      <c r="B6" s="46"/>
      <c r="C6" s="46"/>
      <c r="D6" s="46"/>
      <c r="F6" s="46"/>
      <c r="G6" s="46"/>
      <c r="H6" s="46"/>
      <c r="J6" s="46"/>
      <c r="K6" s="46"/>
      <c r="L6" s="46"/>
      <c r="N6" t="s">
        <v>389</v>
      </c>
      <c r="O6" s="23">
        <f>DRE_MENSAL!D12</f>
        <v>135710</v>
      </c>
      <c r="P6" s="23">
        <f>DRE_MENSAL!D16</f>
        <v>73660</v>
      </c>
      <c r="Q6" s="23">
        <f>DRE_MENSAL!D28</f>
        <v>17700</v>
      </c>
      <c r="R6" s="23">
        <f>DRE_MENSAL!D38</f>
        <v>12700</v>
      </c>
      <c r="S6" s="32">
        <f>DRE_MENSAL!D39</f>
        <v>9.3581902586397467E-2</v>
      </c>
    </row>
    <row r="7" spans="1:19" ht="15">
      <c r="B7" s="47" t="s">
        <v>390</v>
      </c>
      <c r="C7" s="47"/>
      <c r="D7" s="47"/>
      <c r="F7" s="47" t="s">
        <v>386</v>
      </c>
      <c r="G7" s="47"/>
      <c r="H7" s="47"/>
      <c r="J7" s="47" t="s">
        <v>391</v>
      </c>
      <c r="K7" s="47"/>
      <c r="L7" s="47"/>
      <c r="N7" t="s">
        <v>392</v>
      </c>
      <c r="O7" s="23">
        <f>DRE_MENSAL!E12</f>
        <v>141380</v>
      </c>
      <c r="P7" s="23">
        <f>DRE_MENSAL!E16</f>
        <v>76680</v>
      </c>
      <c r="Q7" s="23">
        <f>DRE_MENSAL!E28</f>
        <v>19700</v>
      </c>
      <c r="R7" s="23">
        <f>DRE_MENSAL!E38</f>
        <v>14400</v>
      </c>
      <c r="S7" s="32">
        <f>DRE_MENSAL!E39</f>
        <v>0.10185316169189419</v>
      </c>
    </row>
    <row r="8" spans="1:19">
      <c r="B8" s="45">
        <f>DRE_MENSAL!N38</f>
        <v>223800</v>
      </c>
      <c r="C8" s="46"/>
      <c r="D8" s="46"/>
      <c r="F8" s="48">
        <f>DRE_MENSAL!N39</f>
        <v>0.1198932853331619</v>
      </c>
      <c r="G8" s="46"/>
      <c r="H8" s="46"/>
      <c r="J8" s="49" t="str">
        <f>IF(DRE_MENSAL!N38&gt;0,"LUCRO",IF(DRE_MENSAL!N38&lt;0,"PREJUÍZO","ZERO"))</f>
        <v>LUCRO</v>
      </c>
      <c r="K8" s="46"/>
      <c r="L8" s="46"/>
      <c r="N8" t="s">
        <v>393</v>
      </c>
      <c r="O8" s="23">
        <f>DRE_MENSAL!F12</f>
        <v>147050</v>
      </c>
      <c r="P8" s="23">
        <f>DRE_MENSAL!F16</f>
        <v>79700</v>
      </c>
      <c r="Q8" s="23">
        <f>DRE_MENSAL!F28</f>
        <v>21700</v>
      </c>
      <c r="R8" s="23">
        <f>DRE_MENSAL!F38</f>
        <v>16100</v>
      </c>
      <c r="S8" s="32">
        <f>DRE_MENSAL!F39</f>
        <v>0.10948656919415165</v>
      </c>
    </row>
    <row r="9" spans="1:19">
      <c r="B9" s="46"/>
      <c r="C9" s="46"/>
      <c r="D9" s="46"/>
      <c r="F9" s="46"/>
      <c r="G9" s="46"/>
      <c r="H9" s="46"/>
      <c r="J9" s="46"/>
      <c r="K9" s="46"/>
      <c r="L9" s="46"/>
      <c r="N9" t="s">
        <v>394</v>
      </c>
      <c r="O9" s="23">
        <f>DRE_MENSAL!G12</f>
        <v>152720</v>
      </c>
      <c r="P9" s="23">
        <f>DRE_MENSAL!G16</f>
        <v>82720</v>
      </c>
      <c r="Q9" s="23">
        <f>DRE_MENSAL!G28</f>
        <v>23700</v>
      </c>
      <c r="R9" s="23">
        <f>DRE_MENSAL!G38</f>
        <v>17800</v>
      </c>
      <c r="S9" s="32">
        <f>DRE_MENSAL!G39</f>
        <v>0.11655316919853326</v>
      </c>
    </row>
    <row r="10" spans="1:19">
      <c r="B10" s="46"/>
      <c r="C10" s="46"/>
      <c r="D10" s="46"/>
      <c r="F10" s="46"/>
      <c r="G10" s="46"/>
      <c r="H10" s="46"/>
      <c r="J10" s="46"/>
      <c r="K10" s="46"/>
      <c r="L10" s="46"/>
      <c r="N10" t="s">
        <v>395</v>
      </c>
      <c r="O10" s="23">
        <f>DRE_MENSAL!H12</f>
        <v>158390</v>
      </c>
      <c r="P10" s="23">
        <f>DRE_MENSAL!H16</f>
        <v>85740</v>
      </c>
      <c r="Q10" s="23">
        <f>DRE_MENSAL!H28</f>
        <v>25700</v>
      </c>
      <c r="R10" s="23">
        <f>DRE_MENSAL!H38</f>
        <v>19500</v>
      </c>
      <c r="S10" s="32">
        <f>DRE_MENSAL!H39</f>
        <v>0.123113832943999</v>
      </c>
    </row>
    <row r="11" spans="1:19">
      <c r="N11" t="s">
        <v>396</v>
      </c>
      <c r="O11" s="23">
        <f>DRE_MENSAL!I12</f>
        <v>164060</v>
      </c>
      <c r="P11" s="23">
        <f>DRE_MENSAL!I16</f>
        <v>88760</v>
      </c>
      <c r="Q11" s="23">
        <f>DRE_MENSAL!I28</f>
        <v>27700</v>
      </c>
      <c r="R11" s="23">
        <f>DRE_MENSAL!I38</f>
        <v>21200</v>
      </c>
      <c r="S11" s="32">
        <f>DRE_MENSAL!I39</f>
        <v>0.12922101670120686</v>
      </c>
    </row>
    <row r="12" spans="1:19">
      <c r="N12" t="s">
        <v>397</v>
      </c>
      <c r="O12" s="23">
        <f>DRE_MENSAL!J12</f>
        <v>169730</v>
      </c>
      <c r="P12" s="23">
        <f>DRE_MENSAL!J16</f>
        <v>91780</v>
      </c>
      <c r="Q12" s="23">
        <f>DRE_MENSAL!J28</f>
        <v>29700</v>
      </c>
      <c r="R12" s="23">
        <f>DRE_MENSAL!J38</f>
        <v>22900</v>
      </c>
      <c r="S12" s="32">
        <f>DRE_MENSAL!J39</f>
        <v>0.13492016732457432</v>
      </c>
    </row>
    <row r="13" spans="1:19">
      <c r="N13" t="s">
        <v>398</v>
      </c>
      <c r="O13" s="23">
        <f>DRE_MENSAL!K12</f>
        <v>175400</v>
      </c>
      <c r="P13" s="23">
        <f>DRE_MENSAL!K16</f>
        <v>94800</v>
      </c>
      <c r="Q13" s="23">
        <f>DRE_MENSAL!K28</f>
        <v>31700</v>
      </c>
      <c r="R13" s="23">
        <f>DRE_MENSAL!K38</f>
        <v>24600</v>
      </c>
      <c r="S13" s="32">
        <f>DRE_MENSAL!K39</f>
        <v>0.1402508551881414</v>
      </c>
    </row>
    <row r="14" spans="1:19">
      <c r="N14" t="s">
        <v>399</v>
      </c>
      <c r="O14" s="23">
        <f>DRE_MENSAL!L12</f>
        <v>181070</v>
      </c>
      <c r="P14" s="23">
        <f>DRE_MENSAL!L16</f>
        <v>97820</v>
      </c>
      <c r="Q14" s="23">
        <f>DRE_MENSAL!L28</f>
        <v>33700</v>
      </c>
      <c r="R14" s="23">
        <f>DRE_MENSAL!L38</f>
        <v>26300</v>
      </c>
      <c r="S14" s="32">
        <f>DRE_MENSAL!L39</f>
        <v>0.14524769426188766</v>
      </c>
    </row>
    <row r="15" spans="1:19">
      <c r="N15" t="s">
        <v>400</v>
      </c>
      <c r="O15" s="23">
        <f>DRE_MENSAL!M12</f>
        <v>186740</v>
      </c>
      <c r="P15" s="23">
        <f>DRE_MENSAL!M16</f>
        <v>100840</v>
      </c>
      <c r="Q15" s="23">
        <f>DRE_MENSAL!M28</f>
        <v>35700</v>
      </c>
      <c r="R15" s="23">
        <f>DRE_MENSAL!M38</f>
        <v>28000</v>
      </c>
      <c r="S15" s="32">
        <f>DRE_MENSAL!M39</f>
        <v>0.14994109456999036</v>
      </c>
    </row>
    <row r="49" spans="2:12">
      <c r="B49" s="50" t="s">
        <v>401</v>
      </c>
      <c r="C49" s="50"/>
      <c r="D49" s="50"/>
      <c r="E49" s="50"/>
      <c r="F49" s="50"/>
      <c r="G49" s="50"/>
      <c r="H49" s="50"/>
      <c r="I49" s="50"/>
      <c r="J49" s="50"/>
      <c r="K49" s="50"/>
      <c r="L49" s="50"/>
    </row>
    <row r="50" spans="2:12">
      <c r="B50" s="50"/>
      <c r="C50" s="50"/>
      <c r="D50" s="50"/>
      <c r="E50" s="50"/>
      <c r="F50" s="50"/>
      <c r="G50" s="50"/>
      <c r="H50" s="50"/>
      <c r="I50" s="50"/>
      <c r="J50" s="50"/>
      <c r="K50" s="50"/>
      <c r="L50" s="50"/>
    </row>
    <row r="51" spans="2:12">
      <c r="B51" s="50"/>
      <c r="C51" s="50"/>
      <c r="D51" s="50"/>
      <c r="E51" s="50"/>
      <c r="F51" s="50"/>
      <c r="G51" s="50"/>
      <c r="H51" s="50"/>
      <c r="I51" s="50"/>
      <c r="J51" s="50"/>
      <c r="K51" s="50"/>
      <c r="L51" s="50"/>
    </row>
    <row r="52" spans="2:12">
      <c r="B52" s="50"/>
      <c r="C52" s="50"/>
      <c r="D52" s="50"/>
      <c r="E52" s="50"/>
      <c r="F52" s="50"/>
      <c r="G52" s="50"/>
      <c r="H52" s="50"/>
      <c r="I52" s="50"/>
      <c r="J52" s="50"/>
      <c r="K52" s="50"/>
      <c r="L52" s="50"/>
    </row>
  </sheetData>
  <mergeCells count="15">
    <mergeCell ref="B49:L52"/>
    <mergeCell ref="B8:D10"/>
    <mergeCell ref="B7:D7"/>
    <mergeCell ref="F8:H10"/>
    <mergeCell ref="F7:H7"/>
    <mergeCell ref="J8:L10"/>
    <mergeCell ref="J7:L7"/>
    <mergeCell ref="A1:S1"/>
    <mergeCell ref="A2:S2"/>
    <mergeCell ref="B4:D6"/>
    <mergeCell ref="B3:D3"/>
    <mergeCell ref="F4:H6"/>
    <mergeCell ref="F3:H3"/>
    <mergeCell ref="J4:L6"/>
    <mergeCell ref="J3:L3"/>
  </mergeCells>
  <conditionalFormatting sqref="J8:L10">
    <cfRule type="expression" dxfId="3" priority="1">
      <formula>J8="PREJUÍZO"</formula>
    </cfRule>
    <cfRule type="expression" dxfId="2" priority="2">
      <formula>J8="LUCRO"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workbookViewId="0">
      <selection activeCell="G26" sqref="G26"/>
    </sheetView>
  </sheetViews>
  <sheetFormatPr defaultRowHeight="14.25"/>
  <cols>
    <col min="1" max="1" width="18" customWidth="1"/>
    <col min="2" max="3" width="20" customWidth="1"/>
    <col min="4" max="4" width="24" customWidth="1"/>
    <col min="5" max="5" width="4" customWidth="1"/>
    <col min="6" max="6" width="8" customWidth="1"/>
    <col min="7" max="8" width="26" customWidth="1"/>
  </cols>
  <sheetData>
    <row r="1" spans="1:8" ht="21.75">
      <c r="A1" s="34" t="s">
        <v>0</v>
      </c>
      <c r="B1" s="34"/>
      <c r="C1" s="34"/>
      <c r="D1" s="34"/>
      <c r="E1" s="34"/>
      <c r="F1" s="34"/>
      <c r="G1" s="34"/>
      <c r="H1" s="34"/>
    </row>
    <row r="2" spans="1:8">
      <c r="A2" s="35" t="s">
        <v>1</v>
      </c>
      <c r="B2" s="35"/>
      <c r="C2" s="35"/>
      <c r="D2" s="35"/>
      <c r="E2" s="35"/>
      <c r="F2" s="35"/>
      <c r="G2" s="35"/>
      <c r="H2" s="35"/>
    </row>
    <row r="4" spans="1:8" ht="15">
      <c r="A4" s="36" t="s">
        <v>2</v>
      </c>
      <c r="B4" s="36"/>
      <c r="C4" s="36"/>
      <c r="D4" s="36"/>
      <c r="E4" s="36"/>
      <c r="F4" s="36"/>
      <c r="G4" s="36"/>
      <c r="H4" s="36"/>
    </row>
    <row r="5" spans="1:8">
      <c r="A5" s="37" t="s">
        <v>3</v>
      </c>
      <c r="B5" s="37"/>
      <c r="C5" s="37"/>
      <c r="D5" s="37"/>
      <c r="E5" s="37"/>
      <c r="F5" s="37"/>
      <c r="G5" s="37"/>
      <c r="H5" s="37"/>
    </row>
    <row r="6" spans="1:8">
      <c r="A6" s="37"/>
      <c r="B6" s="37"/>
      <c r="C6" s="37"/>
      <c r="D6" s="37"/>
      <c r="E6" s="37"/>
      <c r="F6" s="37"/>
      <c r="G6" s="37"/>
      <c r="H6" s="37"/>
    </row>
    <row r="8" spans="1:8" ht="15">
      <c r="A8" s="38" t="s">
        <v>4</v>
      </c>
      <c r="B8" s="38"/>
      <c r="C8" s="38"/>
      <c r="D8" s="38"/>
      <c r="F8" s="36" t="s">
        <v>5</v>
      </c>
      <c r="G8" s="36"/>
      <c r="H8" s="36"/>
    </row>
    <row r="9" spans="1:8" ht="15">
      <c r="A9" s="3" t="s">
        <v>6</v>
      </c>
      <c r="B9" s="39" t="s">
        <v>7</v>
      </c>
      <c r="C9" s="39"/>
      <c r="D9" s="39"/>
      <c r="F9" t="s">
        <v>8</v>
      </c>
      <c r="G9" s="39" t="s">
        <v>9</v>
      </c>
      <c r="H9" s="39"/>
    </row>
    <row r="10" spans="1:8" ht="15">
      <c r="A10" s="3" t="s">
        <v>10</v>
      </c>
      <c r="B10" s="39" t="s">
        <v>11</v>
      </c>
      <c r="C10" s="39"/>
      <c r="D10" s="39"/>
      <c r="F10" t="s">
        <v>8</v>
      </c>
      <c r="G10" s="39" t="s">
        <v>12</v>
      </c>
      <c r="H10" s="39"/>
    </row>
    <row r="11" spans="1:8" ht="15">
      <c r="A11" s="3" t="s">
        <v>13</v>
      </c>
      <c r="B11" s="39" t="s">
        <v>14</v>
      </c>
      <c r="C11" s="39"/>
      <c r="D11" s="39"/>
      <c r="F11" t="s">
        <v>8</v>
      </c>
      <c r="G11" s="39" t="s">
        <v>15</v>
      </c>
      <c r="H11" s="39"/>
    </row>
    <row r="12" spans="1:8" ht="15">
      <c r="A12" s="3" t="s">
        <v>16</v>
      </c>
      <c r="B12" s="39" t="s">
        <v>17</v>
      </c>
      <c r="C12" s="39"/>
      <c r="D12" s="39"/>
      <c r="F12" t="s">
        <v>8</v>
      </c>
      <c r="G12" s="39" t="s">
        <v>18</v>
      </c>
      <c r="H12" s="39"/>
    </row>
    <row r="15" spans="1:8" ht="15">
      <c r="A15" s="36" t="s">
        <v>19</v>
      </c>
      <c r="B15" s="36"/>
      <c r="C15" s="36"/>
      <c r="D15" s="36"/>
      <c r="E15" s="36"/>
      <c r="F15" s="36"/>
      <c r="G15" s="36"/>
      <c r="H15" s="36"/>
    </row>
    <row r="16" spans="1:8" ht="15">
      <c r="A16" s="4" t="s">
        <v>20</v>
      </c>
      <c r="B16" s="40" t="s">
        <v>21</v>
      </c>
      <c r="C16" s="40"/>
      <c r="D16" s="40" t="s">
        <v>22</v>
      </c>
      <c r="E16" s="40"/>
      <c r="F16" s="40"/>
      <c r="G16" s="40"/>
      <c r="H16" s="40"/>
    </row>
    <row r="17" spans="1:8" ht="28.5">
      <c r="A17" s="2" t="s">
        <v>23</v>
      </c>
      <c r="B17" s="39" t="s">
        <v>24</v>
      </c>
      <c r="C17" s="39"/>
      <c r="D17" s="39" t="s">
        <v>25</v>
      </c>
      <c r="E17" s="39"/>
      <c r="F17" s="39"/>
      <c r="G17" s="39"/>
      <c r="H17" s="39"/>
    </row>
    <row r="18" spans="1:8" ht="28.5">
      <c r="A18" s="2" t="s">
        <v>26</v>
      </c>
      <c r="B18" s="39" t="s">
        <v>27</v>
      </c>
      <c r="C18" s="39"/>
      <c r="D18" s="39" t="s">
        <v>28</v>
      </c>
      <c r="E18" s="39"/>
      <c r="F18" s="39"/>
      <c r="G18" s="39"/>
      <c r="H18" s="39"/>
    </row>
    <row r="19" spans="1:8">
      <c r="A19" s="2" t="s">
        <v>29</v>
      </c>
      <c r="B19" s="39" t="s">
        <v>30</v>
      </c>
      <c r="C19" s="39"/>
      <c r="D19" s="39" t="s">
        <v>31</v>
      </c>
      <c r="E19" s="39"/>
      <c r="F19" s="39"/>
      <c r="G19" s="39"/>
      <c r="H19" s="39"/>
    </row>
    <row r="20" spans="1:8">
      <c r="A20" s="2" t="s">
        <v>32</v>
      </c>
      <c r="B20" s="39" t="s">
        <v>33</v>
      </c>
      <c r="C20" s="39"/>
      <c r="D20" s="39" t="s">
        <v>34</v>
      </c>
      <c r="E20" s="39"/>
      <c r="F20" s="39"/>
      <c r="G20" s="39"/>
      <c r="H20" s="39"/>
    </row>
    <row r="22" spans="1:8" ht="15">
      <c r="A22" s="41" t="s">
        <v>35</v>
      </c>
      <c r="B22" s="41"/>
      <c r="C22" s="41"/>
      <c r="D22" s="41"/>
      <c r="E22" s="41"/>
      <c r="F22" s="41"/>
      <c r="G22" s="41"/>
      <c r="H22" s="41"/>
    </row>
    <row r="23" spans="1:8">
      <c r="A23" s="42" t="s">
        <v>36</v>
      </c>
      <c r="B23" s="42"/>
      <c r="C23" s="42"/>
      <c r="D23" s="42"/>
      <c r="E23" s="42"/>
      <c r="F23" s="42"/>
      <c r="G23" s="42"/>
      <c r="H23" s="42"/>
    </row>
    <row r="24" spans="1:8">
      <c r="A24" s="42"/>
      <c r="B24" s="42"/>
      <c r="C24" s="42"/>
      <c r="D24" s="42"/>
      <c r="E24" s="42"/>
      <c r="F24" s="42"/>
      <c r="G24" s="42"/>
      <c r="H24" s="42"/>
    </row>
    <row r="25" spans="1:8">
      <c r="A25" s="42"/>
      <c r="B25" s="42"/>
      <c r="C25" s="42"/>
      <c r="D25" s="42"/>
      <c r="E25" s="42"/>
      <c r="F25" s="42"/>
      <c r="G25" s="42"/>
      <c r="H25" s="42"/>
    </row>
  </sheetData>
  <mergeCells count="27">
    <mergeCell ref="A22:H22"/>
    <mergeCell ref="A23:H25"/>
    <mergeCell ref="B18:C18"/>
    <mergeCell ref="D18:H18"/>
    <mergeCell ref="B19:C19"/>
    <mergeCell ref="D19:H19"/>
    <mergeCell ref="B20:C20"/>
    <mergeCell ref="D20:H20"/>
    <mergeCell ref="A15:H15"/>
    <mergeCell ref="B16:C16"/>
    <mergeCell ref="D16:H16"/>
    <mergeCell ref="B17:C17"/>
    <mergeCell ref="D17:H17"/>
    <mergeCell ref="B9:D9"/>
    <mergeCell ref="B10:D10"/>
    <mergeCell ref="B11:D11"/>
    <mergeCell ref="B12:D12"/>
    <mergeCell ref="F8:H8"/>
    <mergeCell ref="G9:H9"/>
    <mergeCell ref="G10:H10"/>
    <mergeCell ref="G11:H11"/>
    <mergeCell ref="G12:H12"/>
    <mergeCell ref="A1:H1"/>
    <mergeCell ref="A2:H2"/>
    <mergeCell ref="A4:H4"/>
    <mergeCell ref="A5:H6"/>
    <mergeCell ref="A8:D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1"/>
  <sheetViews>
    <sheetView workbookViewId="0"/>
  </sheetViews>
  <sheetFormatPr defaultRowHeight="14.25"/>
  <cols>
    <col min="1" max="2" width="14" customWidth="1"/>
    <col min="3" max="3" width="40" customWidth="1"/>
    <col min="4" max="4" width="20" customWidth="1"/>
    <col min="5" max="5" width="18" customWidth="1"/>
    <col min="6" max="6" width="44" customWidth="1"/>
    <col min="7" max="7" width="18" customWidth="1"/>
    <col min="8" max="8" width="8" customWidth="1"/>
    <col min="9" max="9" width="18" customWidth="1"/>
    <col min="10" max="10" width="38" customWidth="1"/>
    <col min="11" max="11" width="14" customWidth="1"/>
  </cols>
  <sheetData>
    <row r="1" spans="1:11" ht="30">
      <c r="A1" s="9" t="s">
        <v>37</v>
      </c>
      <c r="B1" s="9" t="s">
        <v>38</v>
      </c>
      <c r="C1" s="9" t="s">
        <v>39</v>
      </c>
      <c r="D1" s="9" t="s">
        <v>40</v>
      </c>
      <c r="E1" s="9" t="s">
        <v>41</v>
      </c>
      <c r="F1" s="9" t="s">
        <v>42</v>
      </c>
      <c r="G1" s="9" t="s">
        <v>43</v>
      </c>
      <c r="H1" s="9" t="s">
        <v>44</v>
      </c>
      <c r="I1" s="9" t="s">
        <v>45</v>
      </c>
      <c r="J1" s="9" t="s">
        <v>46</v>
      </c>
      <c r="K1" s="9" t="s">
        <v>47</v>
      </c>
    </row>
    <row r="2" spans="1:11">
      <c r="A2" s="11">
        <v>46037</v>
      </c>
      <c r="B2" s="5" t="s">
        <v>48</v>
      </c>
      <c r="C2" s="16" t="s">
        <v>49</v>
      </c>
      <c r="D2" s="5" t="s">
        <v>50</v>
      </c>
      <c r="E2" s="5" t="s">
        <v>51</v>
      </c>
      <c r="F2" s="16" t="s">
        <v>52</v>
      </c>
      <c r="G2" s="12">
        <v>123500</v>
      </c>
      <c r="H2" s="13">
        <f>IF(F2="","",INDEX(CONFIG!$C$7:$C$26,MATCH(F2,CONFIG!$B$7:$B$26,0)))</f>
        <v>1</v>
      </c>
      <c r="I2" s="14">
        <f t="shared" ref="I2:I65" si="0">IF(OR(G2="",H2=""),"",G2*H2)</f>
        <v>123500</v>
      </c>
      <c r="J2" s="17" t="s">
        <v>53</v>
      </c>
      <c r="K2" s="15" t="str">
        <f t="shared" ref="K2:K65" si="1">IF(COUNTA(A2:G2)=0,"",IF(OR(A2="",F2="",G2=""),"INCOMPLETO","OK"))</f>
        <v>OK</v>
      </c>
    </row>
    <row r="3" spans="1:11">
      <c r="A3" s="11">
        <v>46037</v>
      </c>
      <c r="B3" s="5" t="s">
        <v>54</v>
      </c>
      <c r="C3" s="16" t="s">
        <v>55</v>
      </c>
      <c r="D3" s="5" t="s">
        <v>50</v>
      </c>
      <c r="E3" s="5" t="s">
        <v>51</v>
      </c>
      <c r="F3" s="16" t="s">
        <v>56</v>
      </c>
      <c r="G3" s="12">
        <v>20100</v>
      </c>
      <c r="H3" s="13">
        <f>IF(F3="","",INDEX(CONFIG!$C$7:$C$26,MATCH(F3,CONFIG!$B$7:$B$26,0)))</f>
        <v>1</v>
      </c>
      <c r="I3" s="14">
        <f t="shared" si="0"/>
        <v>20100</v>
      </c>
      <c r="J3" s="17" t="s">
        <v>57</v>
      </c>
      <c r="K3" s="15" t="str">
        <f t="shared" si="1"/>
        <v>OK</v>
      </c>
    </row>
    <row r="4" spans="1:11" ht="28.5">
      <c r="A4" s="11">
        <v>46037</v>
      </c>
      <c r="B4" s="5" t="s">
        <v>58</v>
      </c>
      <c r="C4" s="16" t="s">
        <v>59</v>
      </c>
      <c r="D4" s="5" t="s">
        <v>50</v>
      </c>
      <c r="E4" s="5" t="s">
        <v>51</v>
      </c>
      <c r="F4" s="16" t="s">
        <v>60</v>
      </c>
      <c r="G4" s="12">
        <v>1930</v>
      </c>
      <c r="H4" s="13">
        <f>IF(F4="","",INDEX(CONFIG!$C$7:$C$26,MATCH(F4,CONFIG!$B$7:$B$26,0)))</f>
        <v>-1</v>
      </c>
      <c r="I4" s="14">
        <f t="shared" si="0"/>
        <v>-1930</v>
      </c>
      <c r="J4" s="17" t="s">
        <v>61</v>
      </c>
      <c r="K4" s="15" t="str">
        <f t="shared" si="1"/>
        <v>OK</v>
      </c>
    </row>
    <row r="5" spans="1:11">
      <c r="A5" s="11">
        <v>46037</v>
      </c>
      <c r="B5" s="5" t="s">
        <v>62</v>
      </c>
      <c r="C5" s="16" t="s">
        <v>63</v>
      </c>
      <c r="D5" s="5" t="s">
        <v>64</v>
      </c>
      <c r="E5" s="5" t="s">
        <v>51</v>
      </c>
      <c r="F5" s="16" t="s">
        <v>65</v>
      </c>
      <c r="G5" s="12">
        <v>17300</v>
      </c>
      <c r="H5" s="13">
        <f>IF(F5="","",INDEX(CONFIG!$C$7:$C$26,MATCH(F5,CONFIG!$B$7:$B$26,0)))</f>
        <v>-1</v>
      </c>
      <c r="I5" s="14">
        <f t="shared" si="0"/>
        <v>-17300</v>
      </c>
      <c r="J5" s="17" t="s">
        <v>66</v>
      </c>
      <c r="K5" s="15" t="str">
        <f t="shared" si="1"/>
        <v>OK</v>
      </c>
    </row>
    <row r="6" spans="1:11" ht="28.5">
      <c r="A6" s="11">
        <v>46037</v>
      </c>
      <c r="B6" s="5" t="s">
        <v>67</v>
      </c>
      <c r="C6" s="16" t="s">
        <v>68</v>
      </c>
      <c r="D6" s="5" t="s">
        <v>69</v>
      </c>
      <c r="E6" s="5" t="s">
        <v>51</v>
      </c>
      <c r="F6" s="16" t="s">
        <v>70</v>
      </c>
      <c r="G6" s="12">
        <v>49300</v>
      </c>
      <c r="H6" s="13">
        <f>IF(F6="","",INDEX(CONFIG!$C$7:$C$26,MATCH(F6,CONFIG!$B$7:$B$26,0)))</f>
        <v>-1</v>
      </c>
      <c r="I6" s="14">
        <f t="shared" si="0"/>
        <v>-49300</v>
      </c>
      <c r="J6" s="17" t="s">
        <v>71</v>
      </c>
      <c r="K6" s="15" t="str">
        <f t="shared" si="1"/>
        <v>OK</v>
      </c>
    </row>
    <row r="7" spans="1:11" ht="28.5">
      <c r="A7" s="11">
        <v>46037</v>
      </c>
      <c r="B7" s="5" t="s">
        <v>72</v>
      </c>
      <c r="C7" s="16" t="s">
        <v>73</v>
      </c>
      <c r="D7" s="5" t="s">
        <v>74</v>
      </c>
      <c r="E7" s="5" t="s">
        <v>51</v>
      </c>
      <c r="F7" s="16" t="s">
        <v>75</v>
      </c>
      <c r="G7" s="12">
        <v>7450</v>
      </c>
      <c r="H7" s="13">
        <f>IF(F7="","",INDEX(CONFIG!$C$7:$C$26,MATCH(F7,CONFIG!$B$7:$B$26,0)))</f>
        <v>-1</v>
      </c>
      <c r="I7" s="14">
        <f t="shared" si="0"/>
        <v>-7450</v>
      </c>
      <c r="J7" s="17" t="s">
        <v>71</v>
      </c>
      <c r="K7" s="15" t="str">
        <f t="shared" si="1"/>
        <v>OK</v>
      </c>
    </row>
    <row r="8" spans="1:11">
      <c r="A8" s="11">
        <v>46037</v>
      </c>
      <c r="B8" s="5" t="s">
        <v>76</v>
      </c>
      <c r="C8" s="16" t="s">
        <v>77</v>
      </c>
      <c r="D8" s="5" t="s">
        <v>78</v>
      </c>
      <c r="E8" s="5" t="s">
        <v>51</v>
      </c>
      <c r="F8" s="16" t="s">
        <v>79</v>
      </c>
      <c r="G8" s="12">
        <v>25000</v>
      </c>
      <c r="H8" s="13">
        <f>IF(F8="","",INDEX(CONFIG!$C$7:$C$26,MATCH(F8,CONFIG!$B$7:$B$26,0)))</f>
        <v>-1</v>
      </c>
      <c r="I8" s="14">
        <f t="shared" si="0"/>
        <v>-25000</v>
      </c>
      <c r="J8" s="17" t="s">
        <v>80</v>
      </c>
      <c r="K8" s="15" t="str">
        <f t="shared" si="1"/>
        <v>OK</v>
      </c>
    </row>
    <row r="9" spans="1:11" ht="28.5">
      <c r="A9" s="11">
        <v>46037</v>
      </c>
      <c r="B9" s="5" t="s">
        <v>81</v>
      </c>
      <c r="C9" s="16" t="s">
        <v>82</v>
      </c>
      <c r="D9" s="5" t="s">
        <v>50</v>
      </c>
      <c r="E9" s="5" t="s">
        <v>51</v>
      </c>
      <c r="F9" s="16" t="s">
        <v>83</v>
      </c>
      <c r="G9" s="12">
        <v>5420</v>
      </c>
      <c r="H9" s="13">
        <f>IF(F9="","",INDEX(CONFIG!$C$7:$C$26,MATCH(F9,CONFIG!$B$7:$B$26,0)))</f>
        <v>-1</v>
      </c>
      <c r="I9" s="14">
        <f t="shared" si="0"/>
        <v>-5420</v>
      </c>
      <c r="J9" s="17" t="s">
        <v>80</v>
      </c>
      <c r="K9" s="15" t="str">
        <f t="shared" si="1"/>
        <v>OK</v>
      </c>
    </row>
    <row r="10" spans="1:11" ht="28.5">
      <c r="A10" s="11">
        <v>46037</v>
      </c>
      <c r="B10" s="5" t="s">
        <v>84</v>
      </c>
      <c r="C10" s="16" t="s">
        <v>85</v>
      </c>
      <c r="D10" s="5" t="s">
        <v>78</v>
      </c>
      <c r="E10" s="5" t="s">
        <v>51</v>
      </c>
      <c r="F10" s="16" t="s">
        <v>86</v>
      </c>
      <c r="G10" s="12">
        <v>6900</v>
      </c>
      <c r="H10" s="13">
        <f>IF(F10="","",INDEX(CONFIG!$C$7:$C$26,MATCH(F10,CONFIG!$B$7:$B$26,0)))</f>
        <v>-1</v>
      </c>
      <c r="I10" s="14">
        <f t="shared" si="0"/>
        <v>-6900</v>
      </c>
      <c r="J10" s="17" t="s">
        <v>80</v>
      </c>
      <c r="K10" s="15" t="str">
        <f t="shared" si="1"/>
        <v>OK</v>
      </c>
    </row>
    <row r="11" spans="1:11" ht="28.5">
      <c r="A11" s="11">
        <v>46037</v>
      </c>
      <c r="B11" s="5" t="s">
        <v>87</v>
      </c>
      <c r="C11" s="16" t="s">
        <v>88</v>
      </c>
      <c r="D11" s="5" t="s">
        <v>78</v>
      </c>
      <c r="E11" s="5" t="s">
        <v>51</v>
      </c>
      <c r="F11" s="16" t="s">
        <v>89</v>
      </c>
      <c r="G11" s="12">
        <v>4800</v>
      </c>
      <c r="H11" s="13">
        <f>IF(F11="","",INDEX(CONFIG!$C$7:$C$26,MATCH(F11,CONFIG!$B$7:$B$26,0)))</f>
        <v>-1</v>
      </c>
      <c r="I11" s="14">
        <f t="shared" si="0"/>
        <v>-4800</v>
      </c>
      <c r="J11" s="17" t="s">
        <v>80</v>
      </c>
      <c r="K11" s="15" t="str">
        <f t="shared" si="1"/>
        <v>OK</v>
      </c>
    </row>
    <row r="12" spans="1:11">
      <c r="A12" s="11">
        <v>46037</v>
      </c>
      <c r="B12" s="5" t="s">
        <v>90</v>
      </c>
      <c r="C12" s="16" t="s">
        <v>91</v>
      </c>
      <c r="D12" s="5" t="s">
        <v>92</v>
      </c>
      <c r="E12" s="5" t="s">
        <v>93</v>
      </c>
      <c r="F12" s="16" t="s">
        <v>94</v>
      </c>
      <c r="G12" s="12">
        <v>3950</v>
      </c>
      <c r="H12" s="13">
        <f>IF(F12="","",INDEX(CONFIG!$C$7:$C$26,MATCH(F12,CONFIG!$B$7:$B$26,0)))</f>
        <v>-1</v>
      </c>
      <c r="I12" s="14">
        <f t="shared" si="0"/>
        <v>-3950</v>
      </c>
      <c r="J12" s="17" t="s">
        <v>80</v>
      </c>
      <c r="K12" s="15" t="str">
        <f t="shared" si="1"/>
        <v>OK</v>
      </c>
    </row>
    <row r="13" spans="1:11">
      <c r="A13" s="11">
        <v>46037</v>
      </c>
      <c r="B13" s="5" t="s">
        <v>95</v>
      </c>
      <c r="C13" s="16" t="s">
        <v>96</v>
      </c>
      <c r="D13" s="5" t="s">
        <v>97</v>
      </c>
      <c r="E13" s="5" t="s">
        <v>51</v>
      </c>
      <c r="F13" s="16" t="s">
        <v>98</v>
      </c>
      <c r="G13" s="12">
        <v>2600</v>
      </c>
      <c r="H13" s="13">
        <f>IF(F13="","",INDEX(CONFIG!$C$7:$C$26,MATCH(F13,CONFIG!$B$7:$B$26,0)))</f>
        <v>-1</v>
      </c>
      <c r="I13" s="14">
        <f t="shared" si="0"/>
        <v>-2600</v>
      </c>
      <c r="J13" s="17" t="s">
        <v>80</v>
      </c>
      <c r="K13" s="15" t="str">
        <f t="shared" si="1"/>
        <v>OK</v>
      </c>
    </row>
    <row r="14" spans="1:11" ht="28.5">
      <c r="A14" s="11">
        <v>46037</v>
      </c>
      <c r="B14" s="5" t="s">
        <v>99</v>
      </c>
      <c r="C14" s="16" t="s">
        <v>100</v>
      </c>
      <c r="D14" s="5" t="s">
        <v>78</v>
      </c>
      <c r="E14" s="5" t="s">
        <v>51</v>
      </c>
      <c r="F14" s="16" t="s">
        <v>101</v>
      </c>
      <c r="G14" s="12">
        <v>3150</v>
      </c>
      <c r="H14" s="13">
        <f>IF(F14="","",INDEX(CONFIG!$C$7:$C$26,MATCH(F14,CONFIG!$B$7:$B$26,0)))</f>
        <v>-1</v>
      </c>
      <c r="I14" s="14">
        <f t="shared" si="0"/>
        <v>-3150</v>
      </c>
      <c r="J14" s="17" t="s">
        <v>80</v>
      </c>
      <c r="K14" s="15" t="str">
        <f t="shared" si="1"/>
        <v>OK</v>
      </c>
    </row>
    <row r="15" spans="1:11" ht="28.5">
      <c r="A15" s="11">
        <v>46037</v>
      </c>
      <c r="B15" s="5" t="s">
        <v>102</v>
      </c>
      <c r="C15" s="16" t="s">
        <v>103</v>
      </c>
      <c r="D15" s="5" t="s">
        <v>78</v>
      </c>
      <c r="E15" s="5" t="s">
        <v>51</v>
      </c>
      <c r="F15" s="16" t="s">
        <v>104</v>
      </c>
      <c r="G15" s="12">
        <v>2100</v>
      </c>
      <c r="H15" s="13">
        <f>IF(F15="","",INDEX(CONFIG!$C$7:$C$26,MATCH(F15,CONFIG!$B$7:$B$26,0)))</f>
        <v>-1</v>
      </c>
      <c r="I15" s="14">
        <f t="shared" si="0"/>
        <v>-2100</v>
      </c>
      <c r="J15" s="17" t="s">
        <v>80</v>
      </c>
      <c r="K15" s="15" t="str">
        <f t="shared" si="1"/>
        <v>OK</v>
      </c>
    </row>
    <row r="16" spans="1:11">
      <c r="A16" s="11">
        <v>46037</v>
      </c>
      <c r="B16" s="5" t="s">
        <v>105</v>
      </c>
      <c r="C16" s="16" t="s">
        <v>106</v>
      </c>
      <c r="D16" s="5" t="s">
        <v>107</v>
      </c>
      <c r="E16" s="5" t="s">
        <v>51</v>
      </c>
      <c r="F16" s="16" t="s">
        <v>108</v>
      </c>
      <c r="G16" s="12">
        <v>540</v>
      </c>
      <c r="H16" s="13">
        <f>IF(F16="","",INDEX(CONFIG!$C$7:$C$26,MATCH(F16,CONFIG!$B$7:$B$26,0)))</f>
        <v>1</v>
      </c>
      <c r="I16" s="14">
        <f t="shared" si="0"/>
        <v>540</v>
      </c>
      <c r="J16" s="17" t="s">
        <v>109</v>
      </c>
      <c r="K16" s="15" t="str">
        <f t="shared" si="1"/>
        <v>OK</v>
      </c>
    </row>
    <row r="17" spans="1:11">
      <c r="A17" s="11">
        <v>46037</v>
      </c>
      <c r="B17" s="5" t="s">
        <v>110</v>
      </c>
      <c r="C17" s="16" t="s">
        <v>111</v>
      </c>
      <c r="D17" s="5" t="s">
        <v>107</v>
      </c>
      <c r="E17" s="5" t="s">
        <v>51</v>
      </c>
      <c r="F17" s="16" t="s">
        <v>112</v>
      </c>
      <c r="G17" s="12">
        <v>1490</v>
      </c>
      <c r="H17" s="13">
        <f>IF(F17="","",INDEX(CONFIG!$C$7:$C$26,MATCH(F17,CONFIG!$B$7:$B$26,0)))</f>
        <v>-1</v>
      </c>
      <c r="I17" s="14">
        <f t="shared" si="0"/>
        <v>-1490</v>
      </c>
      <c r="J17" s="17" t="s">
        <v>80</v>
      </c>
      <c r="K17" s="15" t="str">
        <f t="shared" si="1"/>
        <v>OK</v>
      </c>
    </row>
    <row r="18" spans="1:11" ht="28.5">
      <c r="A18" s="11">
        <v>46037</v>
      </c>
      <c r="B18" s="5" t="s">
        <v>113</v>
      </c>
      <c r="C18" s="16" t="s">
        <v>114</v>
      </c>
      <c r="D18" s="5" t="s">
        <v>64</v>
      </c>
      <c r="E18" s="5" t="s">
        <v>51</v>
      </c>
      <c r="F18" s="16" t="s">
        <v>115</v>
      </c>
      <c r="G18" s="12">
        <v>3450</v>
      </c>
      <c r="H18" s="13">
        <f>IF(F18="","",INDEX(CONFIG!$C$7:$C$26,MATCH(F18,CONFIG!$B$7:$B$26,0)))</f>
        <v>-1</v>
      </c>
      <c r="I18" s="14">
        <f t="shared" si="0"/>
        <v>-3450</v>
      </c>
      <c r="J18" s="17" t="s">
        <v>116</v>
      </c>
      <c r="K18" s="15" t="str">
        <f t="shared" si="1"/>
        <v>OK</v>
      </c>
    </row>
    <row r="19" spans="1:11">
      <c r="A19" s="11">
        <v>46068</v>
      </c>
      <c r="B19" s="5" t="s">
        <v>117</v>
      </c>
      <c r="C19" s="16" t="s">
        <v>49</v>
      </c>
      <c r="D19" s="5" t="s">
        <v>50</v>
      </c>
      <c r="E19" s="5" t="s">
        <v>51</v>
      </c>
      <c r="F19" s="16" t="s">
        <v>52</v>
      </c>
      <c r="G19" s="12">
        <v>129000</v>
      </c>
      <c r="H19" s="13">
        <f>IF(F19="","",INDEX(CONFIG!$C$7:$C$26,MATCH(F19,CONFIG!$B$7:$B$26,0)))</f>
        <v>1</v>
      </c>
      <c r="I19" s="14">
        <f t="shared" si="0"/>
        <v>129000</v>
      </c>
      <c r="J19" s="17" t="s">
        <v>53</v>
      </c>
      <c r="K19" s="15" t="str">
        <f t="shared" si="1"/>
        <v>OK</v>
      </c>
    </row>
    <row r="20" spans="1:11">
      <c r="A20" s="11">
        <v>46068</v>
      </c>
      <c r="B20" s="5" t="s">
        <v>118</v>
      </c>
      <c r="C20" s="16" t="s">
        <v>55</v>
      </c>
      <c r="D20" s="5" t="s">
        <v>50</v>
      </c>
      <c r="E20" s="5" t="s">
        <v>51</v>
      </c>
      <c r="F20" s="16" t="s">
        <v>56</v>
      </c>
      <c r="G20" s="12">
        <v>21200</v>
      </c>
      <c r="H20" s="13">
        <f>IF(F20="","",INDEX(CONFIG!$C$7:$C$26,MATCH(F20,CONFIG!$B$7:$B$26,0)))</f>
        <v>1</v>
      </c>
      <c r="I20" s="14">
        <f t="shared" si="0"/>
        <v>21200</v>
      </c>
      <c r="J20" s="17" t="s">
        <v>57</v>
      </c>
      <c r="K20" s="15" t="str">
        <f t="shared" si="1"/>
        <v>OK</v>
      </c>
    </row>
    <row r="21" spans="1:11" ht="28.5">
      <c r="A21" s="11">
        <v>46068</v>
      </c>
      <c r="B21" s="5" t="s">
        <v>119</v>
      </c>
      <c r="C21" s="16" t="s">
        <v>59</v>
      </c>
      <c r="D21" s="5" t="s">
        <v>50</v>
      </c>
      <c r="E21" s="5" t="s">
        <v>51</v>
      </c>
      <c r="F21" s="16" t="s">
        <v>60</v>
      </c>
      <c r="G21" s="12">
        <v>2060</v>
      </c>
      <c r="H21" s="13">
        <f>IF(F21="","",INDEX(CONFIG!$C$7:$C$26,MATCH(F21,CONFIG!$B$7:$B$26,0)))</f>
        <v>-1</v>
      </c>
      <c r="I21" s="14">
        <f t="shared" si="0"/>
        <v>-2060</v>
      </c>
      <c r="J21" s="17" t="s">
        <v>61</v>
      </c>
      <c r="K21" s="15" t="str">
        <f t="shared" si="1"/>
        <v>OK</v>
      </c>
    </row>
    <row r="22" spans="1:11">
      <c r="A22" s="11">
        <v>46068</v>
      </c>
      <c r="B22" s="5" t="s">
        <v>120</v>
      </c>
      <c r="C22" s="16" t="s">
        <v>63</v>
      </c>
      <c r="D22" s="5" t="s">
        <v>64</v>
      </c>
      <c r="E22" s="5" t="s">
        <v>51</v>
      </c>
      <c r="F22" s="16" t="s">
        <v>65</v>
      </c>
      <c r="G22" s="12">
        <v>18100</v>
      </c>
      <c r="H22" s="13">
        <f>IF(F22="","",INDEX(CONFIG!$C$7:$C$26,MATCH(F22,CONFIG!$B$7:$B$26,0)))</f>
        <v>-1</v>
      </c>
      <c r="I22" s="14">
        <f t="shared" si="0"/>
        <v>-18100</v>
      </c>
      <c r="J22" s="17" t="s">
        <v>66</v>
      </c>
      <c r="K22" s="15" t="str">
        <f t="shared" si="1"/>
        <v>OK</v>
      </c>
    </row>
    <row r="23" spans="1:11" ht="28.5">
      <c r="A23" s="11">
        <v>46068</v>
      </c>
      <c r="B23" s="5" t="s">
        <v>121</v>
      </c>
      <c r="C23" s="16" t="s">
        <v>68</v>
      </c>
      <c r="D23" s="5" t="s">
        <v>69</v>
      </c>
      <c r="E23" s="5" t="s">
        <v>51</v>
      </c>
      <c r="F23" s="16" t="s">
        <v>70</v>
      </c>
      <c r="G23" s="12">
        <v>51600</v>
      </c>
      <c r="H23" s="13">
        <f>IF(F23="","",INDEX(CONFIG!$C$7:$C$26,MATCH(F23,CONFIG!$B$7:$B$26,0)))</f>
        <v>-1</v>
      </c>
      <c r="I23" s="14">
        <f t="shared" si="0"/>
        <v>-51600</v>
      </c>
      <c r="J23" s="17" t="s">
        <v>71</v>
      </c>
      <c r="K23" s="15" t="str">
        <f t="shared" si="1"/>
        <v>OK</v>
      </c>
    </row>
    <row r="24" spans="1:11" ht="28.5">
      <c r="A24" s="11">
        <v>46068</v>
      </c>
      <c r="B24" s="5" t="s">
        <v>122</v>
      </c>
      <c r="C24" s="16" t="s">
        <v>73</v>
      </c>
      <c r="D24" s="5" t="s">
        <v>74</v>
      </c>
      <c r="E24" s="5" t="s">
        <v>51</v>
      </c>
      <c r="F24" s="16" t="s">
        <v>75</v>
      </c>
      <c r="G24" s="12">
        <v>7800</v>
      </c>
      <c r="H24" s="13">
        <f>IF(F24="","",INDEX(CONFIG!$C$7:$C$26,MATCH(F24,CONFIG!$B$7:$B$26,0)))</f>
        <v>-1</v>
      </c>
      <c r="I24" s="14">
        <f t="shared" si="0"/>
        <v>-7800</v>
      </c>
      <c r="J24" s="17" t="s">
        <v>71</v>
      </c>
      <c r="K24" s="15" t="str">
        <f t="shared" si="1"/>
        <v>OK</v>
      </c>
    </row>
    <row r="25" spans="1:11">
      <c r="A25" s="11">
        <v>46068</v>
      </c>
      <c r="B25" s="5" t="s">
        <v>123</v>
      </c>
      <c r="C25" s="16" t="s">
        <v>77</v>
      </c>
      <c r="D25" s="5" t="s">
        <v>78</v>
      </c>
      <c r="E25" s="5" t="s">
        <v>51</v>
      </c>
      <c r="F25" s="16" t="s">
        <v>79</v>
      </c>
      <c r="G25" s="12">
        <v>25500</v>
      </c>
      <c r="H25" s="13">
        <f>IF(F25="","",INDEX(CONFIG!$C$7:$C$26,MATCH(F25,CONFIG!$B$7:$B$26,0)))</f>
        <v>-1</v>
      </c>
      <c r="I25" s="14">
        <f t="shared" si="0"/>
        <v>-25500</v>
      </c>
      <c r="J25" s="17" t="s">
        <v>80</v>
      </c>
      <c r="K25" s="15" t="str">
        <f t="shared" si="1"/>
        <v>OK</v>
      </c>
    </row>
    <row r="26" spans="1:11" ht="28.5">
      <c r="A26" s="11">
        <v>46068</v>
      </c>
      <c r="B26" s="5" t="s">
        <v>124</v>
      </c>
      <c r="C26" s="16" t="s">
        <v>82</v>
      </c>
      <c r="D26" s="5" t="s">
        <v>50</v>
      </c>
      <c r="E26" s="5" t="s">
        <v>51</v>
      </c>
      <c r="F26" s="16" t="s">
        <v>83</v>
      </c>
      <c r="G26" s="12">
        <v>5640</v>
      </c>
      <c r="H26" s="13">
        <f>IF(F26="","",INDEX(CONFIG!$C$7:$C$26,MATCH(F26,CONFIG!$B$7:$B$26,0)))</f>
        <v>-1</v>
      </c>
      <c r="I26" s="14">
        <f t="shared" si="0"/>
        <v>-5640</v>
      </c>
      <c r="J26" s="17" t="s">
        <v>80</v>
      </c>
      <c r="K26" s="15" t="str">
        <f t="shared" si="1"/>
        <v>OK</v>
      </c>
    </row>
    <row r="27" spans="1:11" ht="28.5">
      <c r="A27" s="11">
        <v>46068</v>
      </c>
      <c r="B27" s="5" t="s">
        <v>125</v>
      </c>
      <c r="C27" s="16" t="s">
        <v>85</v>
      </c>
      <c r="D27" s="5" t="s">
        <v>78</v>
      </c>
      <c r="E27" s="5" t="s">
        <v>51</v>
      </c>
      <c r="F27" s="16" t="s">
        <v>86</v>
      </c>
      <c r="G27" s="12">
        <v>7000</v>
      </c>
      <c r="H27" s="13">
        <f>IF(F27="","",INDEX(CONFIG!$C$7:$C$26,MATCH(F27,CONFIG!$B$7:$B$26,0)))</f>
        <v>-1</v>
      </c>
      <c r="I27" s="14">
        <f t="shared" si="0"/>
        <v>-7000</v>
      </c>
      <c r="J27" s="17" t="s">
        <v>80</v>
      </c>
      <c r="K27" s="15" t="str">
        <f t="shared" si="1"/>
        <v>OK</v>
      </c>
    </row>
    <row r="28" spans="1:11" ht="28.5">
      <c r="A28" s="11">
        <v>46068</v>
      </c>
      <c r="B28" s="5" t="s">
        <v>126</v>
      </c>
      <c r="C28" s="16" t="s">
        <v>88</v>
      </c>
      <c r="D28" s="5" t="s">
        <v>78</v>
      </c>
      <c r="E28" s="5" t="s">
        <v>51</v>
      </c>
      <c r="F28" s="16" t="s">
        <v>89</v>
      </c>
      <c r="G28" s="12">
        <v>4800</v>
      </c>
      <c r="H28" s="13">
        <f>IF(F28="","",INDEX(CONFIG!$C$7:$C$26,MATCH(F28,CONFIG!$B$7:$B$26,0)))</f>
        <v>-1</v>
      </c>
      <c r="I28" s="14">
        <f t="shared" si="0"/>
        <v>-4800</v>
      </c>
      <c r="J28" s="17" t="s">
        <v>80</v>
      </c>
      <c r="K28" s="15" t="str">
        <f t="shared" si="1"/>
        <v>OK</v>
      </c>
    </row>
    <row r="29" spans="1:11">
      <c r="A29" s="11">
        <v>46068</v>
      </c>
      <c r="B29" s="5" t="s">
        <v>127</v>
      </c>
      <c r="C29" s="16" t="s">
        <v>91</v>
      </c>
      <c r="D29" s="5" t="s">
        <v>92</v>
      </c>
      <c r="E29" s="5" t="s">
        <v>93</v>
      </c>
      <c r="F29" s="16" t="s">
        <v>94</v>
      </c>
      <c r="G29" s="12">
        <v>4100</v>
      </c>
      <c r="H29" s="13">
        <f>IF(F29="","",INDEX(CONFIG!$C$7:$C$26,MATCH(F29,CONFIG!$B$7:$B$26,0)))</f>
        <v>-1</v>
      </c>
      <c r="I29" s="14">
        <f t="shared" si="0"/>
        <v>-4100</v>
      </c>
      <c r="J29" s="17" t="s">
        <v>80</v>
      </c>
      <c r="K29" s="15" t="str">
        <f t="shared" si="1"/>
        <v>OK</v>
      </c>
    </row>
    <row r="30" spans="1:11">
      <c r="A30" s="11">
        <v>46068</v>
      </c>
      <c r="B30" s="5" t="s">
        <v>128</v>
      </c>
      <c r="C30" s="16" t="s">
        <v>96</v>
      </c>
      <c r="D30" s="5" t="s">
        <v>97</v>
      </c>
      <c r="E30" s="5" t="s">
        <v>51</v>
      </c>
      <c r="F30" s="16" t="s">
        <v>98</v>
      </c>
      <c r="G30" s="12">
        <v>2600</v>
      </c>
      <c r="H30" s="13">
        <f>IF(F30="","",INDEX(CONFIG!$C$7:$C$26,MATCH(F30,CONFIG!$B$7:$B$26,0)))</f>
        <v>-1</v>
      </c>
      <c r="I30" s="14">
        <f t="shared" si="0"/>
        <v>-2600</v>
      </c>
      <c r="J30" s="17" t="s">
        <v>80</v>
      </c>
      <c r="K30" s="15" t="str">
        <f t="shared" si="1"/>
        <v>OK</v>
      </c>
    </row>
    <row r="31" spans="1:11" ht="28.5">
      <c r="A31" s="11">
        <v>46068</v>
      </c>
      <c r="B31" s="5" t="s">
        <v>129</v>
      </c>
      <c r="C31" s="16" t="s">
        <v>100</v>
      </c>
      <c r="D31" s="5" t="s">
        <v>78</v>
      </c>
      <c r="E31" s="5" t="s">
        <v>51</v>
      </c>
      <c r="F31" s="16" t="s">
        <v>101</v>
      </c>
      <c r="G31" s="12">
        <v>3200</v>
      </c>
      <c r="H31" s="13">
        <f>IF(F31="","",INDEX(CONFIG!$C$7:$C$26,MATCH(F31,CONFIG!$B$7:$B$26,0)))</f>
        <v>-1</v>
      </c>
      <c r="I31" s="14">
        <f t="shared" si="0"/>
        <v>-3200</v>
      </c>
      <c r="J31" s="17" t="s">
        <v>80</v>
      </c>
      <c r="K31" s="15" t="str">
        <f t="shared" si="1"/>
        <v>OK</v>
      </c>
    </row>
    <row r="32" spans="1:11" ht="28.5">
      <c r="A32" s="11">
        <v>46068</v>
      </c>
      <c r="B32" s="5" t="s">
        <v>130</v>
      </c>
      <c r="C32" s="16" t="s">
        <v>103</v>
      </c>
      <c r="D32" s="5" t="s">
        <v>78</v>
      </c>
      <c r="E32" s="5" t="s">
        <v>51</v>
      </c>
      <c r="F32" s="16" t="s">
        <v>104</v>
      </c>
      <c r="G32" s="12">
        <v>2100</v>
      </c>
      <c r="H32" s="13">
        <f>IF(F32="","",INDEX(CONFIG!$C$7:$C$26,MATCH(F32,CONFIG!$B$7:$B$26,0)))</f>
        <v>-1</v>
      </c>
      <c r="I32" s="14">
        <f t="shared" si="0"/>
        <v>-2100</v>
      </c>
      <c r="J32" s="17" t="s">
        <v>80</v>
      </c>
      <c r="K32" s="15" t="str">
        <f t="shared" si="1"/>
        <v>OK</v>
      </c>
    </row>
    <row r="33" spans="1:11">
      <c r="A33" s="11">
        <v>46068</v>
      </c>
      <c r="B33" s="5" t="s">
        <v>131</v>
      </c>
      <c r="C33" s="16" t="s">
        <v>106</v>
      </c>
      <c r="D33" s="5" t="s">
        <v>107</v>
      </c>
      <c r="E33" s="5" t="s">
        <v>51</v>
      </c>
      <c r="F33" s="16" t="s">
        <v>108</v>
      </c>
      <c r="G33" s="12">
        <v>580</v>
      </c>
      <c r="H33" s="13">
        <f>IF(F33="","",INDEX(CONFIG!$C$7:$C$26,MATCH(F33,CONFIG!$B$7:$B$26,0)))</f>
        <v>1</v>
      </c>
      <c r="I33" s="14">
        <f t="shared" si="0"/>
        <v>580</v>
      </c>
      <c r="J33" s="17" t="s">
        <v>109</v>
      </c>
      <c r="K33" s="15" t="str">
        <f t="shared" si="1"/>
        <v>OK</v>
      </c>
    </row>
    <row r="34" spans="1:11">
      <c r="A34" s="11">
        <v>46068</v>
      </c>
      <c r="B34" s="5" t="s">
        <v>132</v>
      </c>
      <c r="C34" s="16" t="s">
        <v>111</v>
      </c>
      <c r="D34" s="5" t="s">
        <v>107</v>
      </c>
      <c r="E34" s="5" t="s">
        <v>51</v>
      </c>
      <c r="F34" s="16" t="s">
        <v>112</v>
      </c>
      <c r="G34" s="12">
        <v>1580</v>
      </c>
      <c r="H34" s="13">
        <f>IF(F34="","",INDEX(CONFIG!$C$7:$C$26,MATCH(F34,CONFIG!$B$7:$B$26,0)))</f>
        <v>-1</v>
      </c>
      <c r="I34" s="14">
        <f t="shared" si="0"/>
        <v>-1580</v>
      </c>
      <c r="J34" s="17" t="s">
        <v>80</v>
      </c>
      <c r="K34" s="15" t="str">
        <f t="shared" si="1"/>
        <v>OK</v>
      </c>
    </row>
    <row r="35" spans="1:11" ht="28.5">
      <c r="A35" s="11">
        <v>46068</v>
      </c>
      <c r="B35" s="5" t="s">
        <v>133</v>
      </c>
      <c r="C35" s="16" t="s">
        <v>114</v>
      </c>
      <c r="D35" s="5" t="s">
        <v>64</v>
      </c>
      <c r="E35" s="5" t="s">
        <v>51</v>
      </c>
      <c r="F35" s="16" t="s">
        <v>115</v>
      </c>
      <c r="G35" s="12">
        <v>3700</v>
      </c>
      <c r="H35" s="13">
        <f>IF(F35="","",INDEX(CONFIG!$C$7:$C$26,MATCH(F35,CONFIG!$B$7:$B$26,0)))</f>
        <v>-1</v>
      </c>
      <c r="I35" s="14">
        <f t="shared" si="0"/>
        <v>-3700</v>
      </c>
      <c r="J35" s="17" t="s">
        <v>116</v>
      </c>
      <c r="K35" s="15" t="str">
        <f t="shared" si="1"/>
        <v>OK</v>
      </c>
    </row>
    <row r="36" spans="1:11">
      <c r="A36" s="11">
        <v>46096</v>
      </c>
      <c r="B36" s="5" t="s">
        <v>134</v>
      </c>
      <c r="C36" s="16" t="s">
        <v>49</v>
      </c>
      <c r="D36" s="5" t="s">
        <v>50</v>
      </c>
      <c r="E36" s="5" t="s">
        <v>51</v>
      </c>
      <c r="F36" s="16" t="s">
        <v>52</v>
      </c>
      <c r="G36" s="12">
        <v>134500</v>
      </c>
      <c r="H36" s="13">
        <f>IF(F36="","",INDEX(CONFIG!$C$7:$C$26,MATCH(F36,CONFIG!$B$7:$B$26,0)))</f>
        <v>1</v>
      </c>
      <c r="I36" s="14">
        <f t="shared" si="0"/>
        <v>134500</v>
      </c>
      <c r="J36" s="17" t="s">
        <v>53</v>
      </c>
      <c r="K36" s="15" t="str">
        <f t="shared" si="1"/>
        <v>OK</v>
      </c>
    </row>
    <row r="37" spans="1:11">
      <c r="A37" s="11">
        <v>46096</v>
      </c>
      <c r="B37" s="5" t="s">
        <v>135</v>
      </c>
      <c r="C37" s="16" t="s">
        <v>55</v>
      </c>
      <c r="D37" s="5" t="s">
        <v>50</v>
      </c>
      <c r="E37" s="5" t="s">
        <v>51</v>
      </c>
      <c r="F37" s="16" t="s">
        <v>56</v>
      </c>
      <c r="G37" s="12">
        <v>22300</v>
      </c>
      <c r="H37" s="13">
        <f>IF(F37="","",INDEX(CONFIG!$C$7:$C$26,MATCH(F37,CONFIG!$B$7:$B$26,0)))</f>
        <v>1</v>
      </c>
      <c r="I37" s="14">
        <f t="shared" si="0"/>
        <v>22300</v>
      </c>
      <c r="J37" s="17" t="s">
        <v>57</v>
      </c>
      <c r="K37" s="15" t="str">
        <f t="shared" si="1"/>
        <v>OK</v>
      </c>
    </row>
    <row r="38" spans="1:11" ht="28.5">
      <c r="A38" s="11">
        <v>46096</v>
      </c>
      <c r="B38" s="5" t="s">
        <v>136</v>
      </c>
      <c r="C38" s="16" t="s">
        <v>59</v>
      </c>
      <c r="D38" s="5" t="s">
        <v>50</v>
      </c>
      <c r="E38" s="5" t="s">
        <v>51</v>
      </c>
      <c r="F38" s="16" t="s">
        <v>60</v>
      </c>
      <c r="G38" s="12">
        <v>2190</v>
      </c>
      <c r="H38" s="13">
        <f>IF(F38="","",INDEX(CONFIG!$C$7:$C$26,MATCH(F38,CONFIG!$B$7:$B$26,0)))</f>
        <v>-1</v>
      </c>
      <c r="I38" s="14">
        <f t="shared" si="0"/>
        <v>-2190</v>
      </c>
      <c r="J38" s="17" t="s">
        <v>61</v>
      </c>
      <c r="K38" s="15" t="str">
        <f t="shared" si="1"/>
        <v>OK</v>
      </c>
    </row>
    <row r="39" spans="1:11">
      <c r="A39" s="11">
        <v>46096</v>
      </c>
      <c r="B39" s="5" t="s">
        <v>137</v>
      </c>
      <c r="C39" s="16" t="s">
        <v>63</v>
      </c>
      <c r="D39" s="5" t="s">
        <v>64</v>
      </c>
      <c r="E39" s="5" t="s">
        <v>51</v>
      </c>
      <c r="F39" s="16" t="s">
        <v>65</v>
      </c>
      <c r="G39" s="12">
        <v>18900</v>
      </c>
      <c r="H39" s="13">
        <f>IF(F39="","",INDEX(CONFIG!$C$7:$C$26,MATCH(F39,CONFIG!$B$7:$B$26,0)))</f>
        <v>-1</v>
      </c>
      <c r="I39" s="14">
        <f t="shared" si="0"/>
        <v>-18900</v>
      </c>
      <c r="J39" s="17" t="s">
        <v>66</v>
      </c>
      <c r="K39" s="15" t="str">
        <f t="shared" si="1"/>
        <v>OK</v>
      </c>
    </row>
    <row r="40" spans="1:11" ht="28.5">
      <c r="A40" s="11">
        <v>46096</v>
      </c>
      <c r="B40" s="5" t="s">
        <v>138</v>
      </c>
      <c r="C40" s="16" t="s">
        <v>68</v>
      </c>
      <c r="D40" s="5" t="s">
        <v>69</v>
      </c>
      <c r="E40" s="5" t="s">
        <v>51</v>
      </c>
      <c r="F40" s="16" t="s">
        <v>70</v>
      </c>
      <c r="G40" s="12">
        <v>53900</v>
      </c>
      <c r="H40" s="13">
        <f>IF(F40="","",INDEX(CONFIG!$C$7:$C$26,MATCH(F40,CONFIG!$B$7:$B$26,0)))</f>
        <v>-1</v>
      </c>
      <c r="I40" s="14">
        <f t="shared" si="0"/>
        <v>-53900</v>
      </c>
      <c r="J40" s="17" t="s">
        <v>71</v>
      </c>
      <c r="K40" s="15" t="str">
        <f t="shared" si="1"/>
        <v>OK</v>
      </c>
    </row>
    <row r="41" spans="1:11" ht="28.5">
      <c r="A41" s="11">
        <v>46096</v>
      </c>
      <c r="B41" s="5" t="s">
        <v>139</v>
      </c>
      <c r="C41" s="16" t="s">
        <v>73</v>
      </c>
      <c r="D41" s="5" t="s">
        <v>74</v>
      </c>
      <c r="E41" s="5" t="s">
        <v>51</v>
      </c>
      <c r="F41" s="16" t="s">
        <v>75</v>
      </c>
      <c r="G41" s="12">
        <v>8150</v>
      </c>
      <c r="H41" s="13">
        <f>IF(F41="","",INDEX(CONFIG!$C$7:$C$26,MATCH(F41,CONFIG!$B$7:$B$26,0)))</f>
        <v>-1</v>
      </c>
      <c r="I41" s="14">
        <f t="shared" si="0"/>
        <v>-8150</v>
      </c>
      <c r="J41" s="17" t="s">
        <v>71</v>
      </c>
      <c r="K41" s="15" t="str">
        <f t="shared" si="1"/>
        <v>OK</v>
      </c>
    </row>
    <row r="42" spans="1:11">
      <c r="A42" s="11">
        <v>46096</v>
      </c>
      <c r="B42" s="5" t="s">
        <v>140</v>
      </c>
      <c r="C42" s="16" t="s">
        <v>77</v>
      </c>
      <c r="D42" s="5" t="s">
        <v>78</v>
      </c>
      <c r="E42" s="5" t="s">
        <v>51</v>
      </c>
      <c r="F42" s="16" t="s">
        <v>79</v>
      </c>
      <c r="G42" s="12">
        <v>26000</v>
      </c>
      <c r="H42" s="13">
        <f>IF(F42="","",INDEX(CONFIG!$C$7:$C$26,MATCH(F42,CONFIG!$B$7:$B$26,0)))</f>
        <v>-1</v>
      </c>
      <c r="I42" s="14">
        <f t="shared" si="0"/>
        <v>-26000</v>
      </c>
      <c r="J42" s="17" t="s">
        <v>80</v>
      </c>
      <c r="K42" s="15" t="str">
        <f t="shared" si="1"/>
        <v>OK</v>
      </c>
    </row>
    <row r="43" spans="1:11" ht="28.5">
      <c r="A43" s="11">
        <v>46096</v>
      </c>
      <c r="B43" s="5" t="s">
        <v>141</v>
      </c>
      <c r="C43" s="16" t="s">
        <v>82</v>
      </c>
      <c r="D43" s="5" t="s">
        <v>50</v>
      </c>
      <c r="E43" s="5" t="s">
        <v>51</v>
      </c>
      <c r="F43" s="16" t="s">
        <v>83</v>
      </c>
      <c r="G43" s="12">
        <v>5860</v>
      </c>
      <c r="H43" s="13">
        <f>IF(F43="","",INDEX(CONFIG!$C$7:$C$26,MATCH(F43,CONFIG!$B$7:$B$26,0)))</f>
        <v>-1</v>
      </c>
      <c r="I43" s="14">
        <f t="shared" si="0"/>
        <v>-5860</v>
      </c>
      <c r="J43" s="17" t="s">
        <v>80</v>
      </c>
      <c r="K43" s="15" t="str">
        <f t="shared" si="1"/>
        <v>OK</v>
      </c>
    </row>
    <row r="44" spans="1:11" ht="28.5">
      <c r="A44" s="11">
        <v>46096</v>
      </c>
      <c r="B44" s="5" t="s">
        <v>142</v>
      </c>
      <c r="C44" s="16" t="s">
        <v>85</v>
      </c>
      <c r="D44" s="5" t="s">
        <v>78</v>
      </c>
      <c r="E44" s="5" t="s">
        <v>51</v>
      </c>
      <c r="F44" s="16" t="s">
        <v>86</v>
      </c>
      <c r="G44" s="12">
        <v>7100</v>
      </c>
      <c r="H44" s="13">
        <f>IF(F44="","",INDEX(CONFIG!$C$7:$C$26,MATCH(F44,CONFIG!$B$7:$B$26,0)))</f>
        <v>-1</v>
      </c>
      <c r="I44" s="14">
        <f t="shared" si="0"/>
        <v>-7100</v>
      </c>
      <c r="J44" s="17" t="s">
        <v>80</v>
      </c>
      <c r="K44" s="15" t="str">
        <f t="shared" si="1"/>
        <v>OK</v>
      </c>
    </row>
    <row r="45" spans="1:11" ht="28.5">
      <c r="A45" s="11">
        <v>46096</v>
      </c>
      <c r="B45" s="5" t="s">
        <v>143</v>
      </c>
      <c r="C45" s="16" t="s">
        <v>88</v>
      </c>
      <c r="D45" s="5" t="s">
        <v>78</v>
      </c>
      <c r="E45" s="5" t="s">
        <v>51</v>
      </c>
      <c r="F45" s="16" t="s">
        <v>89</v>
      </c>
      <c r="G45" s="12">
        <v>4800</v>
      </c>
      <c r="H45" s="13">
        <f>IF(F45="","",INDEX(CONFIG!$C$7:$C$26,MATCH(F45,CONFIG!$B$7:$B$26,0)))</f>
        <v>-1</v>
      </c>
      <c r="I45" s="14">
        <f t="shared" si="0"/>
        <v>-4800</v>
      </c>
      <c r="J45" s="17" t="s">
        <v>80</v>
      </c>
      <c r="K45" s="15" t="str">
        <f t="shared" si="1"/>
        <v>OK</v>
      </c>
    </row>
    <row r="46" spans="1:11">
      <c r="A46" s="11">
        <v>46096</v>
      </c>
      <c r="B46" s="5" t="s">
        <v>144</v>
      </c>
      <c r="C46" s="16" t="s">
        <v>91</v>
      </c>
      <c r="D46" s="5" t="s">
        <v>92</v>
      </c>
      <c r="E46" s="5" t="s">
        <v>93</v>
      </c>
      <c r="F46" s="16" t="s">
        <v>94</v>
      </c>
      <c r="G46" s="12">
        <v>4250</v>
      </c>
      <c r="H46" s="13">
        <f>IF(F46="","",INDEX(CONFIG!$C$7:$C$26,MATCH(F46,CONFIG!$B$7:$B$26,0)))</f>
        <v>-1</v>
      </c>
      <c r="I46" s="14">
        <f t="shared" si="0"/>
        <v>-4250</v>
      </c>
      <c r="J46" s="17" t="s">
        <v>80</v>
      </c>
      <c r="K46" s="15" t="str">
        <f t="shared" si="1"/>
        <v>OK</v>
      </c>
    </row>
    <row r="47" spans="1:11">
      <c r="A47" s="11">
        <v>46096</v>
      </c>
      <c r="B47" s="5" t="s">
        <v>145</v>
      </c>
      <c r="C47" s="16" t="s">
        <v>96</v>
      </c>
      <c r="D47" s="5" t="s">
        <v>97</v>
      </c>
      <c r="E47" s="5" t="s">
        <v>51</v>
      </c>
      <c r="F47" s="16" t="s">
        <v>98</v>
      </c>
      <c r="G47" s="12">
        <v>2600</v>
      </c>
      <c r="H47" s="13">
        <f>IF(F47="","",INDEX(CONFIG!$C$7:$C$26,MATCH(F47,CONFIG!$B$7:$B$26,0)))</f>
        <v>-1</v>
      </c>
      <c r="I47" s="14">
        <f t="shared" si="0"/>
        <v>-2600</v>
      </c>
      <c r="J47" s="17" t="s">
        <v>80</v>
      </c>
      <c r="K47" s="15" t="str">
        <f t="shared" si="1"/>
        <v>OK</v>
      </c>
    </row>
    <row r="48" spans="1:11" ht="28.5">
      <c r="A48" s="11">
        <v>46096</v>
      </c>
      <c r="B48" s="5" t="s">
        <v>146</v>
      </c>
      <c r="C48" s="16" t="s">
        <v>100</v>
      </c>
      <c r="D48" s="5" t="s">
        <v>78</v>
      </c>
      <c r="E48" s="5" t="s">
        <v>51</v>
      </c>
      <c r="F48" s="16" t="s">
        <v>101</v>
      </c>
      <c r="G48" s="12">
        <v>3250</v>
      </c>
      <c r="H48" s="13">
        <f>IF(F48="","",INDEX(CONFIG!$C$7:$C$26,MATCH(F48,CONFIG!$B$7:$B$26,0)))</f>
        <v>-1</v>
      </c>
      <c r="I48" s="14">
        <f t="shared" si="0"/>
        <v>-3250</v>
      </c>
      <c r="J48" s="17" t="s">
        <v>80</v>
      </c>
      <c r="K48" s="15" t="str">
        <f t="shared" si="1"/>
        <v>OK</v>
      </c>
    </row>
    <row r="49" spans="1:11" ht="28.5">
      <c r="A49" s="11">
        <v>46096</v>
      </c>
      <c r="B49" s="5" t="s">
        <v>147</v>
      </c>
      <c r="C49" s="16" t="s">
        <v>103</v>
      </c>
      <c r="D49" s="5" t="s">
        <v>78</v>
      </c>
      <c r="E49" s="5" t="s">
        <v>51</v>
      </c>
      <c r="F49" s="16" t="s">
        <v>104</v>
      </c>
      <c r="G49" s="12">
        <v>2100</v>
      </c>
      <c r="H49" s="13">
        <f>IF(F49="","",INDEX(CONFIG!$C$7:$C$26,MATCH(F49,CONFIG!$B$7:$B$26,0)))</f>
        <v>-1</v>
      </c>
      <c r="I49" s="14">
        <f t="shared" si="0"/>
        <v>-2100</v>
      </c>
      <c r="J49" s="17" t="s">
        <v>80</v>
      </c>
      <c r="K49" s="15" t="str">
        <f t="shared" si="1"/>
        <v>OK</v>
      </c>
    </row>
    <row r="50" spans="1:11">
      <c r="A50" s="11">
        <v>46096</v>
      </c>
      <c r="B50" s="5" t="s">
        <v>148</v>
      </c>
      <c r="C50" s="16" t="s">
        <v>106</v>
      </c>
      <c r="D50" s="5" t="s">
        <v>107</v>
      </c>
      <c r="E50" s="5" t="s">
        <v>51</v>
      </c>
      <c r="F50" s="16" t="s">
        <v>108</v>
      </c>
      <c r="G50" s="12">
        <v>620</v>
      </c>
      <c r="H50" s="13">
        <f>IF(F50="","",INDEX(CONFIG!$C$7:$C$26,MATCH(F50,CONFIG!$B$7:$B$26,0)))</f>
        <v>1</v>
      </c>
      <c r="I50" s="14">
        <f t="shared" si="0"/>
        <v>620</v>
      </c>
      <c r="J50" s="17" t="s">
        <v>109</v>
      </c>
      <c r="K50" s="15" t="str">
        <f t="shared" si="1"/>
        <v>OK</v>
      </c>
    </row>
    <row r="51" spans="1:11">
      <c r="A51" s="11">
        <v>46096</v>
      </c>
      <c r="B51" s="5" t="s">
        <v>149</v>
      </c>
      <c r="C51" s="16" t="s">
        <v>111</v>
      </c>
      <c r="D51" s="5" t="s">
        <v>107</v>
      </c>
      <c r="E51" s="5" t="s">
        <v>51</v>
      </c>
      <c r="F51" s="16" t="s">
        <v>112</v>
      </c>
      <c r="G51" s="12">
        <v>1670</v>
      </c>
      <c r="H51" s="13">
        <f>IF(F51="","",INDEX(CONFIG!$C$7:$C$26,MATCH(F51,CONFIG!$B$7:$B$26,0)))</f>
        <v>-1</v>
      </c>
      <c r="I51" s="14">
        <f t="shared" si="0"/>
        <v>-1670</v>
      </c>
      <c r="J51" s="17" t="s">
        <v>80</v>
      </c>
      <c r="K51" s="15" t="str">
        <f t="shared" si="1"/>
        <v>OK</v>
      </c>
    </row>
    <row r="52" spans="1:11" ht="28.5">
      <c r="A52" s="11">
        <v>46096</v>
      </c>
      <c r="B52" s="5" t="s">
        <v>150</v>
      </c>
      <c r="C52" s="16" t="s">
        <v>114</v>
      </c>
      <c r="D52" s="5" t="s">
        <v>64</v>
      </c>
      <c r="E52" s="5" t="s">
        <v>51</v>
      </c>
      <c r="F52" s="16" t="s">
        <v>115</v>
      </c>
      <c r="G52" s="12">
        <v>3950</v>
      </c>
      <c r="H52" s="13">
        <f>IF(F52="","",INDEX(CONFIG!$C$7:$C$26,MATCH(F52,CONFIG!$B$7:$B$26,0)))</f>
        <v>-1</v>
      </c>
      <c r="I52" s="14">
        <f t="shared" si="0"/>
        <v>-3950</v>
      </c>
      <c r="J52" s="17" t="s">
        <v>116</v>
      </c>
      <c r="K52" s="15" t="str">
        <f t="shared" si="1"/>
        <v>OK</v>
      </c>
    </row>
    <row r="53" spans="1:11">
      <c r="A53" s="11">
        <v>46127</v>
      </c>
      <c r="B53" s="5" t="s">
        <v>151</v>
      </c>
      <c r="C53" s="16" t="s">
        <v>49</v>
      </c>
      <c r="D53" s="5" t="s">
        <v>50</v>
      </c>
      <c r="E53" s="5" t="s">
        <v>51</v>
      </c>
      <c r="F53" s="16" t="s">
        <v>52</v>
      </c>
      <c r="G53" s="12">
        <v>140000</v>
      </c>
      <c r="H53" s="13">
        <f>IF(F53="","",INDEX(CONFIG!$C$7:$C$26,MATCH(F53,CONFIG!$B$7:$B$26,0)))</f>
        <v>1</v>
      </c>
      <c r="I53" s="14">
        <f t="shared" si="0"/>
        <v>140000</v>
      </c>
      <c r="J53" s="17" t="s">
        <v>53</v>
      </c>
      <c r="K53" s="15" t="str">
        <f t="shared" si="1"/>
        <v>OK</v>
      </c>
    </row>
    <row r="54" spans="1:11">
      <c r="A54" s="11">
        <v>46127</v>
      </c>
      <c r="B54" s="5" t="s">
        <v>152</v>
      </c>
      <c r="C54" s="16" t="s">
        <v>55</v>
      </c>
      <c r="D54" s="5" t="s">
        <v>50</v>
      </c>
      <c r="E54" s="5" t="s">
        <v>51</v>
      </c>
      <c r="F54" s="16" t="s">
        <v>56</v>
      </c>
      <c r="G54" s="12">
        <v>23400</v>
      </c>
      <c r="H54" s="13">
        <f>IF(F54="","",INDEX(CONFIG!$C$7:$C$26,MATCH(F54,CONFIG!$B$7:$B$26,0)))</f>
        <v>1</v>
      </c>
      <c r="I54" s="14">
        <f t="shared" si="0"/>
        <v>23400</v>
      </c>
      <c r="J54" s="17" t="s">
        <v>57</v>
      </c>
      <c r="K54" s="15" t="str">
        <f t="shared" si="1"/>
        <v>OK</v>
      </c>
    </row>
    <row r="55" spans="1:11" ht="28.5">
      <c r="A55" s="11">
        <v>46127</v>
      </c>
      <c r="B55" s="5" t="s">
        <v>153</v>
      </c>
      <c r="C55" s="16" t="s">
        <v>59</v>
      </c>
      <c r="D55" s="5" t="s">
        <v>50</v>
      </c>
      <c r="E55" s="5" t="s">
        <v>51</v>
      </c>
      <c r="F55" s="16" t="s">
        <v>60</v>
      </c>
      <c r="G55" s="12">
        <v>2320</v>
      </c>
      <c r="H55" s="13">
        <f>IF(F55="","",INDEX(CONFIG!$C$7:$C$26,MATCH(F55,CONFIG!$B$7:$B$26,0)))</f>
        <v>-1</v>
      </c>
      <c r="I55" s="14">
        <f t="shared" si="0"/>
        <v>-2320</v>
      </c>
      <c r="J55" s="17" t="s">
        <v>61</v>
      </c>
      <c r="K55" s="15" t="str">
        <f t="shared" si="1"/>
        <v>OK</v>
      </c>
    </row>
    <row r="56" spans="1:11">
      <c r="A56" s="11">
        <v>46127</v>
      </c>
      <c r="B56" s="5" t="s">
        <v>154</v>
      </c>
      <c r="C56" s="16" t="s">
        <v>63</v>
      </c>
      <c r="D56" s="5" t="s">
        <v>64</v>
      </c>
      <c r="E56" s="5" t="s">
        <v>51</v>
      </c>
      <c r="F56" s="16" t="s">
        <v>65</v>
      </c>
      <c r="G56" s="12">
        <v>19700</v>
      </c>
      <c r="H56" s="13">
        <f>IF(F56="","",INDEX(CONFIG!$C$7:$C$26,MATCH(F56,CONFIG!$B$7:$B$26,0)))</f>
        <v>-1</v>
      </c>
      <c r="I56" s="14">
        <f t="shared" si="0"/>
        <v>-19700</v>
      </c>
      <c r="J56" s="17" t="s">
        <v>66</v>
      </c>
      <c r="K56" s="15" t="str">
        <f t="shared" si="1"/>
        <v>OK</v>
      </c>
    </row>
    <row r="57" spans="1:11" ht="28.5">
      <c r="A57" s="11">
        <v>46127</v>
      </c>
      <c r="B57" s="5" t="s">
        <v>155</v>
      </c>
      <c r="C57" s="16" t="s">
        <v>68</v>
      </c>
      <c r="D57" s="5" t="s">
        <v>69</v>
      </c>
      <c r="E57" s="5" t="s">
        <v>51</v>
      </c>
      <c r="F57" s="16" t="s">
        <v>70</v>
      </c>
      <c r="G57" s="12">
        <v>56200</v>
      </c>
      <c r="H57" s="13">
        <f>IF(F57="","",INDEX(CONFIG!$C$7:$C$26,MATCH(F57,CONFIG!$B$7:$B$26,0)))</f>
        <v>-1</v>
      </c>
      <c r="I57" s="14">
        <f t="shared" si="0"/>
        <v>-56200</v>
      </c>
      <c r="J57" s="17" t="s">
        <v>71</v>
      </c>
      <c r="K57" s="15" t="str">
        <f t="shared" si="1"/>
        <v>OK</v>
      </c>
    </row>
    <row r="58" spans="1:11" ht="28.5">
      <c r="A58" s="11">
        <v>46127</v>
      </c>
      <c r="B58" s="5" t="s">
        <v>156</v>
      </c>
      <c r="C58" s="16" t="s">
        <v>73</v>
      </c>
      <c r="D58" s="5" t="s">
        <v>74</v>
      </c>
      <c r="E58" s="5" t="s">
        <v>51</v>
      </c>
      <c r="F58" s="16" t="s">
        <v>75</v>
      </c>
      <c r="G58" s="12">
        <v>8500</v>
      </c>
      <c r="H58" s="13">
        <f>IF(F58="","",INDEX(CONFIG!$C$7:$C$26,MATCH(F58,CONFIG!$B$7:$B$26,0)))</f>
        <v>-1</v>
      </c>
      <c r="I58" s="14">
        <f t="shared" si="0"/>
        <v>-8500</v>
      </c>
      <c r="J58" s="17" t="s">
        <v>71</v>
      </c>
      <c r="K58" s="15" t="str">
        <f t="shared" si="1"/>
        <v>OK</v>
      </c>
    </row>
    <row r="59" spans="1:11">
      <c r="A59" s="11">
        <v>46127</v>
      </c>
      <c r="B59" s="5" t="s">
        <v>157</v>
      </c>
      <c r="C59" s="16" t="s">
        <v>77</v>
      </c>
      <c r="D59" s="5" t="s">
        <v>78</v>
      </c>
      <c r="E59" s="5" t="s">
        <v>51</v>
      </c>
      <c r="F59" s="16" t="s">
        <v>79</v>
      </c>
      <c r="G59" s="12">
        <v>26500</v>
      </c>
      <c r="H59" s="13">
        <f>IF(F59="","",INDEX(CONFIG!$C$7:$C$26,MATCH(F59,CONFIG!$B$7:$B$26,0)))</f>
        <v>-1</v>
      </c>
      <c r="I59" s="14">
        <f t="shared" si="0"/>
        <v>-26500</v>
      </c>
      <c r="J59" s="17" t="s">
        <v>80</v>
      </c>
      <c r="K59" s="15" t="str">
        <f t="shared" si="1"/>
        <v>OK</v>
      </c>
    </row>
    <row r="60" spans="1:11" ht="28.5">
      <c r="A60" s="11">
        <v>46127</v>
      </c>
      <c r="B60" s="5" t="s">
        <v>158</v>
      </c>
      <c r="C60" s="16" t="s">
        <v>82</v>
      </c>
      <c r="D60" s="5" t="s">
        <v>50</v>
      </c>
      <c r="E60" s="5" t="s">
        <v>51</v>
      </c>
      <c r="F60" s="16" t="s">
        <v>83</v>
      </c>
      <c r="G60" s="12">
        <v>6080</v>
      </c>
      <c r="H60" s="13">
        <f>IF(F60="","",INDEX(CONFIG!$C$7:$C$26,MATCH(F60,CONFIG!$B$7:$B$26,0)))</f>
        <v>-1</v>
      </c>
      <c r="I60" s="14">
        <f t="shared" si="0"/>
        <v>-6080</v>
      </c>
      <c r="J60" s="17" t="s">
        <v>80</v>
      </c>
      <c r="K60" s="15" t="str">
        <f t="shared" si="1"/>
        <v>OK</v>
      </c>
    </row>
    <row r="61" spans="1:11" ht="28.5">
      <c r="A61" s="11">
        <v>46127</v>
      </c>
      <c r="B61" s="5" t="s">
        <v>159</v>
      </c>
      <c r="C61" s="16" t="s">
        <v>85</v>
      </c>
      <c r="D61" s="5" t="s">
        <v>78</v>
      </c>
      <c r="E61" s="5" t="s">
        <v>51</v>
      </c>
      <c r="F61" s="16" t="s">
        <v>86</v>
      </c>
      <c r="G61" s="12">
        <v>7200</v>
      </c>
      <c r="H61" s="13">
        <f>IF(F61="","",INDEX(CONFIG!$C$7:$C$26,MATCH(F61,CONFIG!$B$7:$B$26,0)))</f>
        <v>-1</v>
      </c>
      <c r="I61" s="14">
        <f t="shared" si="0"/>
        <v>-7200</v>
      </c>
      <c r="J61" s="17" t="s">
        <v>80</v>
      </c>
      <c r="K61" s="15" t="str">
        <f t="shared" si="1"/>
        <v>OK</v>
      </c>
    </row>
    <row r="62" spans="1:11" ht="28.5">
      <c r="A62" s="11">
        <v>46127</v>
      </c>
      <c r="B62" s="5" t="s">
        <v>160</v>
      </c>
      <c r="C62" s="16" t="s">
        <v>88</v>
      </c>
      <c r="D62" s="5" t="s">
        <v>78</v>
      </c>
      <c r="E62" s="5" t="s">
        <v>51</v>
      </c>
      <c r="F62" s="16" t="s">
        <v>89</v>
      </c>
      <c r="G62" s="12">
        <v>4800</v>
      </c>
      <c r="H62" s="13">
        <f>IF(F62="","",INDEX(CONFIG!$C$7:$C$26,MATCH(F62,CONFIG!$B$7:$B$26,0)))</f>
        <v>-1</v>
      </c>
      <c r="I62" s="14">
        <f t="shared" si="0"/>
        <v>-4800</v>
      </c>
      <c r="J62" s="17" t="s">
        <v>80</v>
      </c>
      <c r="K62" s="15" t="str">
        <f t="shared" si="1"/>
        <v>OK</v>
      </c>
    </row>
    <row r="63" spans="1:11">
      <c r="A63" s="11">
        <v>46127</v>
      </c>
      <c r="B63" s="5" t="s">
        <v>161</v>
      </c>
      <c r="C63" s="16" t="s">
        <v>91</v>
      </c>
      <c r="D63" s="5" t="s">
        <v>92</v>
      </c>
      <c r="E63" s="5" t="s">
        <v>93</v>
      </c>
      <c r="F63" s="16" t="s">
        <v>94</v>
      </c>
      <c r="G63" s="12">
        <v>4400</v>
      </c>
      <c r="H63" s="13">
        <f>IF(F63="","",INDEX(CONFIG!$C$7:$C$26,MATCH(F63,CONFIG!$B$7:$B$26,0)))</f>
        <v>-1</v>
      </c>
      <c r="I63" s="14">
        <f t="shared" si="0"/>
        <v>-4400</v>
      </c>
      <c r="J63" s="17" t="s">
        <v>80</v>
      </c>
      <c r="K63" s="15" t="str">
        <f t="shared" si="1"/>
        <v>OK</v>
      </c>
    </row>
    <row r="64" spans="1:11">
      <c r="A64" s="11">
        <v>46127</v>
      </c>
      <c r="B64" s="5" t="s">
        <v>162</v>
      </c>
      <c r="C64" s="16" t="s">
        <v>96</v>
      </c>
      <c r="D64" s="5" t="s">
        <v>97</v>
      </c>
      <c r="E64" s="5" t="s">
        <v>51</v>
      </c>
      <c r="F64" s="16" t="s">
        <v>98</v>
      </c>
      <c r="G64" s="12">
        <v>2600</v>
      </c>
      <c r="H64" s="13">
        <f>IF(F64="","",INDEX(CONFIG!$C$7:$C$26,MATCH(F64,CONFIG!$B$7:$B$26,0)))</f>
        <v>-1</v>
      </c>
      <c r="I64" s="14">
        <f t="shared" si="0"/>
        <v>-2600</v>
      </c>
      <c r="J64" s="17" t="s">
        <v>80</v>
      </c>
      <c r="K64" s="15" t="str">
        <f t="shared" si="1"/>
        <v>OK</v>
      </c>
    </row>
    <row r="65" spans="1:11" ht="28.5">
      <c r="A65" s="11">
        <v>46127</v>
      </c>
      <c r="B65" s="5" t="s">
        <v>163</v>
      </c>
      <c r="C65" s="16" t="s">
        <v>100</v>
      </c>
      <c r="D65" s="5" t="s">
        <v>78</v>
      </c>
      <c r="E65" s="5" t="s">
        <v>51</v>
      </c>
      <c r="F65" s="16" t="s">
        <v>101</v>
      </c>
      <c r="G65" s="12">
        <v>3300</v>
      </c>
      <c r="H65" s="13">
        <f>IF(F65="","",INDEX(CONFIG!$C$7:$C$26,MATCH(F65,CONFIG!$B$7:$B$26,0)))</f>
        <v>-1</v>
      </c>
      <c r="I65" s="14">
        <f t="shared" si="0"/>
        <v>-3300</v>
      </c>
      <c r="J65" s="17" t="s">
        <v>80</v>
      </c>
      <c r="K65" s="15" t="str">
        <f t="shared" si="1"/>
        <v>OK</v>
      </c>
    </row>
    <row r="66" spans="1:11" ht="28.5">
      <c r="A66" s="11">
        <v>46127</v>
      </c>
      <c r="B66" s="5" t="s">
        <v>164</v>
      </c>
      <c r="C66" s="16" t="s">
        <v>103</v>
      </c>
      <c r="D66" s="5" t="s">
        <v>78</v>
      </c>
      <c r="E66" s="5" t="s">
        <v>51</v>
      </c>
      <c r="F66" s="16" t="s">
        <v>104</v>
      </c>
      <c r="G66" s="12">
        <v>2100</v>
      </c>
      <c r="H66" s="13">
        <f>IF(F66="","",INDEX(CONFIG!$C$7:$C$26,MATCH(F66,CONFIG!$B$7:$B$26,0)))</f>
        <v>-1</v>
      </c>
      <c r="I66" s="14">
        <f t="shared" ref="I66:I129" si="2">IF(OR(G66="",H66=""),"",G66*H66)</f>
        <v>-2100</v>
      </c>
      <c r="J66" s="17" t="s">
        <v>80</v>
      </c>
      <c r="K66" s="15" t="str">
        <f t="shared" ref="K66:K129" si="3">IF(COUNTA(A66:G66)=0,"",IF(OR(A66="",F66="",G66=""),"INCOMPLETO","OK"))</f>
        <v>OK</v>
      </c>
    </row>
    <row r="67" spans="1:11">
      <c r="A67" s="11">
        <v>46127</v>
      </c>
      <c r="B67" s="5" t="s">
        <v>165</v>
      </c>
      <c r="C67" s="16" t="s">
        <v>106</v>
      </c>
      <c r="D67" s="5" t="s">
        <v>107</v>
      </c>
      <c r="E67" s="5" t="s">
        <v>51</v>
      </c>
      <c r="F67" s="16" t="s">
        <v>108</v>
      </c>
      <c r="G67" s="12">
        <v>660</v>
      </c>
      <c r="H67" s="13">
        <f>IF(F67="","",INDEX(CONFIG!$C$7:$C$26,MATCH(F67,CONFIG!$B$7:$B$26,0)))</f>
        <v>1</v>
      </c>
      <c r="I67" s="14">
        <f t="shared" si="2"/>
        <v>660</v>
      </c>
      <c r="J67" s="17" t="s">
        <v>109</v>
      </c>
      <c r="K67" s="15" t="str">
        <f t="shared" si="3"/>
        <v>OK</v>
      </c>
    </row>
    <row r="68" spans="1:11">
      <c r="A68" s="11">
        <v>46127</v>
      </c>
      <c r="B68" s="5" t="s">
        <v>166</v>
      </c>
      <c r="C68" s="16" t="s">
        <v>111</v>
      </c>
      <c r="D68" s="5" t="s">
        <v>107</v>
      </c>
      <c r="E68" s="5" t="s">
        <v>51</v>
      </c>
      <c r="F68" s="16" t="s">
        <v>112</v>
      </c>
      <c r="G68" s="12">
        <v>1760</v>
      </c>
      <c r="H68" s="13">
        <f>IF(F68="","",INDEX(CONFIG!$C$7:$C$26,MATCH(F68,CONFIG!$B$7:$B$26,0)))</f>
        <v>-1</v>
      </c>
      <c r="I68" s="14">
        <f t="shared" si="2"/>
        <v>-1760</v>
      </c>
      <c r="J68" s="17" t="s">
        <v>80</v>
      </c>
      <c r="K68" s="15" t="str">
        <f t="shared" si="3"/>
        <v>OK</v>
      </c>
    </row>
    <row r="69" spans="1:11" ht="28.5">
      <c r="A69" s="11">
        <v>46127</v>
      </c>
      <c r="B69" s="5" t="s">
        <v>167</v>
      </c>
      <c r="C69" s="16" t="s">
        <v>114</v>
      </c>
      <c r="D69" s="5" t="s">
        <v>64</v>
      </c>
      <c r="E69" s="5" t="s">
        <v>51</v>
      </c>
      <c r="F69" s="16" t="s">
        <v>115</v>
      </c>
      <c r="G69" s="12">
        <v>4200</v>
      </c>
      <c r="H69" s="13">
        <f>IF(F69="","",INDEX(CONFIG!$C$7:$C$26,MATCH(F69,CONFIG!$B$7:$B$26,0)))</f>
        <v>-1</v>
      </c>
      <c r="I69" s="14">
        <f t="shared" si="2"/>
        <v>-4200</v>
      </c>
      <c r="J69" s="17" t="s">
        <v>116</v>
      </c>
      <c r="K69" s="15" t="str">
        <f t="shared" si="3"/>
        <v>OK</v>
      </c>
    </row>
    <row r="70" spans="1:11">
      <c r="A70" s="11">
        <v>46157</v>
      </c>
      <c r="B70" s="5" t="s">
        <v>168</v>
      </c>
      <c r="C70" s="16" t="s">
        <v>49</v>
      </c>
      <c r="D70" s="5" t="s">
        <v>50</v>
      </c>
      <c r="E70" s="5" t="s">
        <v>51</v>
      </c>
      <c r="F70" s="16" t="s">
        <v>52</v>
      </c>
      <c r="G70" s="12">
        <v>145500</v>
      </c>
      <c r="H70" s="13">
        <f>IF(F70="","",INDEX(CONFIG!$C$7:$C$26,MATCH(F70,CONFIG!$B$7:$B$26,0)))</f>
        <v>1</v>
      </c>
      <c r="I70" s="14">
        <f t="shared" si="2"/>
        <v>145500</v>
      </c>
      <c r="J70" s="17" t="s">
        <v>53</v>
      </c>
      <c r="K70" s="15" t="str">
        <f t="shared" si="3"/>
        <v>OK</v>
      </c>
    </row>
    <row r="71" spans="1:11">
      <c r="A71" s="11">
        <v>46157</v>
      </c>
      <c r="B71" s="5" t="s">
        <v>169</v>
      </c>
      <c r="C71" s="16" t="s">
        <v>55</v>
      </c>
      <c r="D71" s="5" t="s">
        <v>50</v>
      </c>
      <c r="E71" s="5" t="s">
        <v>51</v>
      </c>
      <c r="F71" s="16" t="s">
        <v>56</v>
      </c>
      <c r="G71" s="12">
        <v>24500</v>
      </c>
      <c r="H71" s="13">
        <f>IF(F71="","",INDEX(CONFIG!$C$7:$C$26,MATCH(F71,CONFIG!$B$7:$B$26,0)))</f>
        <v>1</v>
      </c>
      <c r="I71" s="14">
        <f t="shared" si="2"/>
        <v>24500</v>
      </c>
      <c r="J71" s="17" t="s">
        <v>57</v>
      </c>
      <c r="K71" s="15" t="str">
        <f t="shared" si="3"/>
        <v>OK</v>
      </c>
    </row>
    <row r="72" spans="1:11" ht="28.5">
      <c r="A72" s="11">
        <v>46157</v>
      </c>
      <c r="B72" s="5" t="s">
        <v>170</v>
      </c>
      <c r="C72" s="16" t="s">
        <v>59</v>
      </c>
      <c r="D72" s="5" t="s">
        <v>50</v>
      </c>
      <c r="E72" s="5" t="s">
        <v>51</v>
      </c>
      <c r="F72" s="16" t="s">
        <v>60</v>
      </c>
      <c r="G72" s="12">
        <v>2450</v>
      </c>
      <c r="H72" s="13">
        <f>IF(F72="","",INDEX(CONFIG!$C$7:$C$26,MATCH(F72,CONFIG!$B$7:$B$26,0)))</f>
        <v>-1</v>
      </c>
      <c r="I72" s="14">
        <f t="shared" si="2"/>
        <v>-2450</v>
      </c>
      <c r="J72" s="17" t="s">
        <v>61</v>
      </c>
      <c r="K72" s="15" t="str">
        <f t="shared" si="3"/>
        <v>OK</v>
      </c>
    </row>
    <row r="73" spans="1:11">
      <c r="A73" s="11">
        <v>46157</v>
      </c>
      <c r="B73" s="5" t="s">
        <v>171</v>
      </c>
      <c r="C73" s="16" t="s">
        <v>63</v>
      </c>
      <c r="D73" s="5" t="s">
        <v>64</v>
      </c>
      <c r="E73" s="5" t="s">
        <v>51</v>
      </c>
      <c r="F73" s="16" t="s">
        <v>65</v>
      </c>
      <c r="G73" s="12">
        <v>20500</v>
      </c>
      <c r="H73" s="13">
        <f>IF(F73="","",INDEX(CONFIG!$C$7:$C$26,MATCH(F73,CONFIG!$B$7:$B$26,0)))</f>
        <v>-1</v>
      </c>
      <c r="I73" s="14">
        <f t="shared" si="2"/>
        <v>-20500</v>
      </c>
      <c r="J73" s="17" t="s">
        <v>66</v>
      </c>
      <c r="K73" s="15" t="str">
        <f t="shared" si="3"/>
        <v>OK</v>
      </c>
    </row>
    <row r="74" spans="1:11" ht="28.5">
      <c r="A74" s="11">
        <v>46157</v>
      </c>
      <c r="B74" s="5" t="s">
        <v>172</v>
      </c>
      <c r="C74" s="16" t="s">
        <v>68</v>
      </c>
      <c r="D74" s="5" t="s">
        <v>69</v>
      </c>
      <c r="E74" s="5" t="s">
        <v>51</v>
      </c>
      <c r="F74" s="16" t="s">
        <v>70</v>
      </c>
      <c r="G74" s="12">
        <v>58500</v>
      </c>
      <c r="H74" s="13">
        <f>IF(F74="","",INDEX(CONFIG!$C$7:$C$26,MATCH(F74,CONFIG!$B$7:$B$26,0)))</f>
        <v>-1</v>
      </c>
      <c r="I74" s="14">
        <f t="shared" si="2"/>
        <v>-58500</v>
      </c>
      <c r="J74" s="17" t="s">
        <v>71</v>
      </c>
      <c r="K74" s="15" t="str">
        <f t="shared" si="3"/>
        <v>OK</v>
      </c>
    </row>
    <row r="75" spans="1:11" ht="28.5">
      <c r="A75" s="11">
        <v>46157</v>
      </c>
      <c r="B75" s="5" t="s">
        <v>173</v>
      </c>
      <c r="C75" s="16" t="s">
        <v>73</v>
      </c>
      <c r="D75" s="5" t="s">
        <v>74</v>
      </c>
      <c r="E75" s="5" t="s">
        <v>51</v>
      </c>
      <c r="F75" s="16" t="s">
        <v>75</v>
      </c>
      <c r="G75" s="12">
        <v>8850</v>
      </c>
      <c r="H75" s="13">
        <f>IF(F75="","",INDEX(CONFIG!$C$7:$C$26,MATCH(F75,CONFIG!$B$7:$B$26,0)))</f>
        <v>-1</v>
      </c>
      <c r="I75" s="14">
        <f t="shared" si="2"/>
        <v>-8850</v>
      </c>
      <c r="J75" s="17" t="s">
        <v>71</v>
      </c>
      <c r="K75" s="15" t="str">
        <f t="shared" si="3"/>
        <v>OK</v>
      </c>
    </row>
    <row r="76" spans="1:11">
      <c r="A76" s="11">
        <v>46157</v>
      </c>
      <c r="B76" s="5" t="s">
        <v>174</v>
      </c>
      <c r="C76" s="16" t="s">
        <v>77</v>
      </c>
      <c r="D76" s="5" t="s">
        <v>78</v>
      </c>
      <c r="E76" s="5" t="s">
        <v>51</v>
      </c>
      <c r="F76" s="16" t="s">
        <v>79</v>
      </c>
      <c r="G76" s="12">
        <v>27000</v>
      </c>
      <c r="H76" s="13">
        <f>IF(F76="","",INDEX(CONFIG!$C$7:$C$26,MATCH(F76,CONFIG!$B$7:$B$26,0)))</f>
        <v>-1</v>
      </c>
      <c r="I76" s="14">
        <f t="shared" si="2"/>
        <v>-27000</v>
      </c>
      <c r="J76" s="17" t="s">
        <v>80</v>
      </c>
      <c r="K76" s="15" t="str">
        <f t="shared" si="3"/>
        <v>OK</v>
      </c>
    </row>
    <row r="77" spans="1:11" ht="28.5">
      <c r="A77" s="11">
        <v>46157</v>
      </c>
      <c r="B77" s="5" t="s">
        <v>175</v>
      </c>
      <c r="C77" s="16" t="s">
        <v>82</v>
      </c>
      <c r="D77" s="5" t="s">
        <v>50</v>
      </c>
      <c r="E77" s="5" t="s">
        <v>51</v>
      </c>
      <c r="F77" s="16" t="s">
        <v>83</v>
      </c>
      <c r="G77" s="12">
        <v>6300</v>
      </c>
      <c r="H77" s="13">
        <f>IF(F77="","",INDEX(CONFIG!$C$7:$C$26,MATCH(F77,CONFIG!$B$7:$B$26,0)))</f>
        <v>-1</v>
      </c>
      <c r="I77" s="14">
        <f t="shared" si="2"/>
        <v>-6300</v>
      </c>
      <c r="J77" s="17" t="s">
        <v>80</v>
      </c>
      <c r="K77" s="15" t="str">
        <f t="shared" si="3"/>
        <v>OK</v>
      </c>
    </row>
    <row r="78" spans="1:11" ht="28.5">
      <c r="A78" s="11">
        <v>46157</v>
      </c>
      <c r="B78" s="5" t="s">
        <v>176</v>
      </c>
      <c r="C78" s="16" t="s">
        <v>85</v>
      </c>
      <c r="D78" s="5" t="s">
        <v>78</v>
      </c>
      <c r="E78" s="5" t="s">
        <v>51</v>
      </c>
      <c r="F78" s="16" t="s">
        <v>86</v>
      </c>
      <c r="G78" s="12">
        <v>7300</v>
      </c>
      <c r="H78" s="13">
        <f>IF(F78="","",INDEX(CONFIG!$C$7:$C$26,MATCH(F78,CONFIG!$B$7:$B$26,0)))</f>
        <v>-1</v>
      </c>
      <c r="I78" s="14">
        <f t="shared" si="2"/>
        <v>-7300</v>
      </c>
      <c r="J78" s="17" t="s">
        <v>80</v>
      </c>
      <c r="K78" s="15" t="str">
        <f t="shared" si="3"/>
        <v>OK</v>
      </c>
    </row>
    <row r="79" spans="1:11" ht="28.5">
      <c r="A79" s="11">
        <v>46157</v>
      </c>
      <c r="B79" s="5" t="s">
        <v>177</v>
      </c>
      <c r="C79" s="16" t="s">
        <v>88</v>
      </c>
      <c r="D79" s="5" t="s">
        <v>78</v>
      </c>
      <c r="E79" s="5" t="s">
        <v>51</v>
      </c>
      <c r="F79" s="16" t="s">
        <v>89</v>
      </c>
      <c r="G79" s="12">
        <v>4800</v>
      </c>
      <c r="H79" s="13">
        <f>IF(F79="","",INDEX(CONFIG!$C$7:$C$26,MATCH(F79,CONFIG!$B$7:$B$26,0)))</f>
        <v>-1</v>
      </c>
      <c r="I79" s="14">
        <f t="shared" si="2"/>
        <v>-4800</v>
      </c>
      <c r="J79" s="17" t="s">
        <v>80</v>
      </c>
      <c r="K79" s="15" t="str">
        <f t="shared" si="3"/>
        <v>OK</v>
      </c>
    </row>
    <row r="80" spans="1:11">
      <c r="A80" s="11">
        <v>46157</v>
      </c>
      <c r="B80" s="5" t="s">
        <v>178</v>
      </c>
      <c r="C80" s="16" t="s">
        <v>91</v>
      </c>
      <c r="D80" s="5" t="s">
        <v>92</v>
      </c>
      <c r="E80" s="5" t="s">
        <v>93</v>
      </c>
      <c r="F80" s="16" t="s">
        <v>94</v>
      </c>
      <c r="G80" s="12">
        <v>4550</v>
      </c>
      <c r="H80" s="13">
        <f>IF(F80="","",INDEX(CONFIG!$C$7:$C$26,MATCH(F80,CONFIG!$B$7:$B$26,0)))</f>
        <v>-1</v>
      </c>
      <c r="I80" s="14">
        <f t="shared" si="2"/>
        <v>-4550</v>
      </c>
      <c r="J80" s="17" t="s">
        <v>80</v>
      </c>
      <c r="K80" s="15" t="str">
        <f t="shared" si="3"/>
        <v>OK</v>
      </c>
    </row>
    <row r="81" spans="1:11">
      <c r="A81" s="11">
        <v>46157</v>
      </c>
      <c r="B81" s="5" t="s">
        <v>179</v>
      </c>
      <c r="C81" s="16" t="s">
        <v>96</v>
      </c>
      <c r="D81" s="5" t="s">
        <v>97</v>
      </c>
      <c r="E81" s="5" t="s">
        <v>51</v>
      </c>
      <c r="F81" s="16" t="s">
        <v>98</v>
      </c>
      <c r="G81" s="12">
        <v>2600</v>
      </c>
      <c r="H81" s="13">
        <f>IF(F81="","",INDEX(CONFIG!$C$7:$C$26,MATCH(F81,CONFIG!$B$7:$B$26,0)))</f>
        <v>-1</v>
      </c>
      <c r="I81" s="14">
        <f t="shared" si="2"/>
        <v>-2600</v>
      </c>
      <c r="J81" s="17" t="s">
        <v>80</v>
      </c>
      <c r="K81" s="15" t="str">
        <f t="shared" si="3"/>
        <v>OK</v>
      </c>
    </row>
    <row r="82" spans="1:11" ht="28.5">
      <c r="A82" s="11">
        <v>46157</v>
      </c>
      <c r="B82" s="5" t="s">
        <v>180</v>
      </c>
      <c r="C82" s="16" t="s">
        <v>100</v>
      </c>
      <c r="D82" s="5" t="s">
        <v>78</v>
      </c>
      <c r="E82" s="5" t="s">
        <v>51</v>
      </c>
      <c r="F82" s="16" t="s">
        <v>101</v>
      </c>
      <c r="G82" s="12">
        <v>3350</v>
      </c>
      <c r="H82" s="13">
        <f>IF(F82="","",INDEX(CONFIG!$C$7:$C$26,MATCH(F82,CONFIG!$B$7:$B$26,0)))</f>
        <v>-1</v>
      </c>
      <c r="I82" s="14">
        <f t="shared" si="2"/>
        <v>-3350</v>
      </c>
      <c r="J82" s="17" t="s">
        <v>80</v>
      </c>
      <c r="K82" s="15" t="str">
        <f t="shared" si="3"/>
        <v>OK</v>
      </c>
    </row>
    <row r="83" spans="1:11" ht="28.5">
      <c r="A83" s="11">
        <v>46157</v>
      </c>
      <c r="B83" s="5" t="s">
        <v>181</v>
      </c>
      <c r="C83" s="16" t="s">
        <v>103</v>
      </c>
      <c r="D83" s="5" t="s">
        <v>78</v>
      </c>
      <c r="E83" s="5" t="s">
        <v>51</v>
      </c>
      <c r="F83" s="16" t="s">
        <v>104</v>
      </c>
      <c r="G83" s="12">
        <v>2100</v>
      </c>
      <c r="H83" s="13">
        <f>IF(F83="","",INDEX(CONFIG!$C$7:$C$26,MATCH(F83,CONFIG!$B$7:$B$26,0)))</f>
        <v>-1</v>
      </c>
      <c r="I83" s="14">
        <f t="shared" si="2"/>
        <v>-2100</v>
      </c>
      <c r="J83" s="17" t="s">
        <v>80</v>
      </c>
      <c r="K83" s="15" t="str">
        <f t="shared" si="3"/>
        <v>OK</v>
      </c>
    </row>
    <row r="84" spans="1:11">
      <c r="A84" s="11">
        <v>46157</v>
      </c>
      <c r="B84" s="5" t="s">
        <v>182</v>
      </c>
      <c r="C84" s="16" t="s">
        <v>106</v>
      </c>
      <c r="D84" s="5" t="s">
        <v>107</v>
      </c>
      <c r="E84" s="5" t="s">
        <v>51</v>
      </c>
      <c r="F84" s="16" t="s">
        <v>108</v>
      </c>
      <c r="G84" s="12">
        <v>700</v>
      </c>
      <c r="H84" s="13">
        <f>IF(F84="","",INDEX(CONFIG!$C$7:$C$26,MATCH(F84,CONFIG!$B$7:$B$26,0)))</f>
        <v>1</v>
      </c>
      <c r="I84" s="14">
        <f t="shared" si="2"/>
        <v>700</v>
      </c>
      <c r="J84" s="17" t="s">
        <v>109</v>
      </c>
      <c r="K84" s="15" t="str">
        <f t="shared" si="3"/>
        <v>OK</v>
      </c>
    </row>
    <row r="85" spans="1:11">
      <c r="A85" s="11">
        <v>46157</v>
      </c>
      <c r="B85" s="5" t="s">
        <v>183</v>
      </c>
      <c r="C85" s="16" t="s">
        <v>111</v>
      </c>
      <c r="D85" s="5" t="s">
        <v>107</v>
      </c>
      <c r="E85" s="5" t="s">
        <v>51</v>
      </c>
      <c r="F85" s="16" t="s">
        <v>112</v>
      </c>
      <c r="G85" s="12">
        <v>1850</v>
      </c>
      <c r="H85" s="13">
        <f>IF(F85="","",INDEX(CONFIG!$C$7:$C$26,MATCH(F85,CONFIG!$B$7:$B$26,0)))</f>
        <v>-1</v>
      </c>
      <c r="I85" s="14">
        <f t="shared" si="2"/>
        <v>-1850</v>
      </c>
      <c r="J85" s="17" t="s">
        <v>80</v>
      </c>
      <c r="K85" s="15" t="str">
        <f t="shared" si="3"/>
        <v>OK</v>
      </c>
    </row>
    <row r="86" spans="1:11" ht="28.5">
      <c r="A86" s="11">
        <v>46157</v>
      </c>
      <c r="B86" s="5" t="s">
        <v>184</v>
      </c>
      <c r="C86" s="16" t="s">
        <v>114</v>
      </c>
      <c r="D86" s="5" t="s">
        <v>64</v>
      </c>
      <c r="E86" s="5" t="s">
        <v>51</v>
      </c>
      <c r="F86" s="16" t="s">
        <v>115</v>
      </c>
      <c r="G86" s="12">
        <v>4450</v>
      </c>
      <c r="H86" s="13">
        <f>IF(F86="","",INDEX(CONFIG!$C$7:$C$26,MATCH(F86,CONFIG!$B$7:$B$26,0)))</f>
        <v>-1</v>
      </c>
      <c r="I86" s="14">
        <f t="shared" si="2"/>
        <v>-4450</v>
      </c>
      <c r="J86" s="17" t="s">
        <v>116</v>
      </c>
      <c r="K86" s="15" t="str">
        <f t="shared" si="3"/>
        <v>OK</v>
      </c>
    </row>
    <row r="87" spans="1:11">
      <c r="A87" s="11">
        <v>46188</v>
      </c>
      <c r="B87" s="5" t="s">
        <v>185</v>
      </c>
      <c r="C87" s="16" t="s">
        <v>49</v>
      </c>
      <c r="D87" s="5" t="s">
        <v>50</v>
      </c>
      <c r="E87" s="5" t="s">
        <v>51</v>
      </c>
      <c r="F87" s="16" t="s">
        <v>52</v>
      </c>
      <c r="G87" s="12">
        <v>151000</v>
      </c>
      <c r="H87" s="13">
        <f>IF(F87="","",INDEX(CONFIG!$C$7:$C$26,MATCH(F87,CONFIG!$B$7:$B$26,0)))</f>
        <v>1</v>
      </c>
      <c r="I87" s="14">
        <f t="shared" si="2"/>
        <v>151000</v>
      </c>
      <c r="J87" s="17" t="s">
        <v>53</v>
      </c>
      <c r="K87" s="15" t="str">
        <f t="shared" si="3"/>
        <v>OK</v>
      </c>
    </row>
    <row r="88" spans="1:11">
      <c r="A88" s="11">
        <v>46188</v>
      </c>
      <c r="B88" s="5" t="s">
        <v>186</v>
      </c>
      <c r="C88" s="16" t="s">
        <v>55</v>
      </c>
      <c r="D88" s="5" t="s">
        <v>50</v>
      </c>
      <c r="E88" s="5" t="s">
        <v>51</v>
      </c>
      <c r="F88" s="16" t="s">
        <v>56</v>
      </c>
      <c r="G88" s="12">
        <v>25600</v>
      </c>
      <c r="H88" s="13">
        <f>IF(F88="","",INDEX(CONFIG!$C$7:$C$26,MATCH(F88,CONFIG!$B$7:$B$26,0)))</f>
        <v>1</v>
      </c>
      <c r="I88" s="14">
        <f t="shared" si="2"/>
        <v>25600</v>
      </c>
      <c r="J88" s="17" t="s">
        <v>57</v>
      </c>
      <c r="K88" s="15" t="str">
        <f t="shared" si="3"/>
        <v>OK</v>
      </c>
    </row>
    <row r="89" spans="1:11" ht="28.5">
      <c r="A89" s="11">
        <v>46188</v>
      </c>
      <c r="B89" s="5" t="s">
        <v>187</v>
      </c>
      <c r="C89" s="16" t="s">
        <v>59</v>
      </c>
      <c r="D89" s="5" t="s">
        <v>50</v>
      </c>
      <c r="E89" s="5" t="s">
        <v>51</v>
      </c>
      <c r="F89" s="16" t="s">
        <v>60</v>
      </c>
      <c r="G89" s="12">
        <v>2580</v>
      </c>
      <c r="H89" s="13">
        <f>IF(F89="","",INDEX(CONFIG!$C$7:$C$26,MATCH(F89,CONFIG!$B$7:$B$26,0)))</f>
        <v>-1</v>
      </c>
      <c r="I89" s="14">
        <f t="shared" si="2"/>
        <v>-2580</v>
      </c>
      <c r="J89" s="17" t="s">
        <v>61</v>
      </c>
      <c r="K89" s="15" t="str">
        <f t="shared" si="3"/>
        <v>OK</v>
      </c>
    </row>
    <row r="90" spans="1:11">
      <c r="A90" s="11">
        <v>46188</v>
      </c>
      <c r="B90" s="5" t="s">
        <v>188</v>
      </c>
      <c r="C90" s="16" t="s">
        <v>63</v>
      </c>
      <c r="D90" s="5" t="s">
        <v>64</v>
      </c>
      <c r="E90" s="5" t="s">
        <v>51</v>
      </c>
      <c r="F90" s="16" t="s">
        <v>65</v>
      </c>
      <c r="G90" s="12">
        <v>21300</v>
      </c>
      <c r="H90" s="13">
        <f>IF(F90="","",INDEX(CONFIG!$C$7:$C$26,MATCH(F90,CONFIG!$B$7:$B$26,0)))</f>
        <v>-1</v>
      </c>
      <c r="I90" s="14">
        <f t="shared" si="2"/>
        <v>-21300</v>
      </c>
      <c r="J90" s="17" t="s">
        <v>66</v>
      </c>
      <c r="K90" s="15" t="str">
        <f t="shared" si="3"/>
        <v>OK</v>
      </c>
    </row>
    <row r="91" spans="1:11" ht="28.5">
      <c r="A91" s="11">
        <v>46188</v>
      </c>
      <c r="B91" s="5" t="s">
        <v>189</v>
      </c>
      <c r="C91" s="16" t="s">
        <v>68</v>
      </c>
      <c r="D91" s="5" t="s">
        <v>69</v>
      </c>
      <c r="E91" s="5" t="s">
        <v>51</v>
      </c>
      <c r="F91" s="16" t="s">
        <v>70</v>
      </c>
      <c r="G91" s="12">
        <v>60800</v>
      </c>
      <c r="H91" s="13">
        <f>IF(F91="","",INDEX(CONFIG!$C$7:$C$26,MATCH(F91,CONFIG!$B$7:$B$26,0)))</f>
        <v>-1</v>
      </c>
      <c r="I91" s="14">
        <f t="shared" si="2"/>
        <v>-60800</v>
      </c>
      <c r="J91" s="17" t="s">
        <v>71</v>
      </c>
      <c r="K91" s="15" t="str">
        <f t="shared" si="3"/>
        <v>OK</v>
      </c>
    </row>
    <row r="92" spans="1:11" ht="28.5">
      <c r="A92" s="11">
        <v>46188</v>
      </c>
      <c r="B92" s="5" t="s">
        <v>190</v>
      </c>
      <c r="C92" s="16" t="s">
        <v>73</v>
      </c>
      <c r="D92" s="5" t="s">
        <v>74</v>
      </c>
      <c r="E92" s="5" t="s">
        <v>51</v>
      </c>
      <c r="F92" s="16" t="s">
        <v>75</v>
      </c>
      <c r="G92" s="12">
        <v>9200</v>
      </c>
      <c r="H92" s="13">
        <f>IF(F92="","",INDEX(CONFIG!$C$7:$C$26,MATCH(F92,CONFIG!$B$7:$B$26,0)))</f>
        <v>-1</v>
      </c>
      <c r="I92" s="14">
        <f t="shared" si="2"/>
        <v>-9200</v>
      </c>
      <c r="J92" s="17" t="s">
        <v>71</v>
      </c>
      <c r="K92" s="15" t="str">
        <f t="shared" si="3"/>
        <v>OK</v>
      </c>
    </row>
    <row r="93" spans="1:11">
      <c r="A93" s="11">
        <v>46188</v>
      </c>
      <c r="B93" s="5" t="s">
        <v>191</v>
      </c>
      <c r="C93" s="16" t="s">
        <v>77</v>
      </c>
      <c r="D93" s="5" t="s">
        <v>78</v>
      </c>
      <c r="E93" s="5" t="s">
        <v>51</v>
      </c>
      <c r="F93" s="16" t="s">
        <v>79</v>
      </c>
      <c r="G93" s="12">
        <v>27500</v>
      </c>
      <c r="H93" s="13">
        <f>IF(F93="","",INDEX(CONFIG!$C$7:$C$26,MATCH(F93,CONFIG!$B$7:$B$26,0)))</f>
        <v>-1</v>
      </c>
      <c r="I93" s="14">
        <f t="shared" si="2"/>
        <v>-27500</v>
      </c>
      <c r="J93" s="17" t="s">
        <v>80</v>
      </c>
      <c r="K93" s="15" t="str">
        <f t="shared" si="3"/>
        <v>OK</v>
      </c>
    </row>
    <row r="94" spans="1:11" ht="28.5">
      <c r="A94" s="11">
        <v>46188</v>
      </c>
      <c r="B94" s="5" t="s">
        <v>192</v>
      </c>
      <c r="C94" s="16" t="s">
        <v>82</v>
      </c>
      <c r="D94" s="5" t="s">
        <v>50</v>
      </c>
      <c r="E94" s="5" t="s">
        <v>51</v>
      </c>
      <c r="F94" s="16" t="s">
        <v>83</v>
      </c>
      <c r="G94" s="12">
        <v>6520</v>
      </c>
      <c r="H94" s="13">
        <f>IF(F94="","",INDEX(CONFIG!$C$7:$C$26,MATCH(F94,CONFIG!$B$7:$B$26,0)))</f>
        <v>-1</v>
      </c>
      <c r="I94" s="14">
        <f t="shared" si="2"/>
        <v>-6520</v>
      </c>
      <c r="J94" s="17" t="s">
        <v>80</v>
      </c>
      <c r="K94" s="15" t="str">
        <f t="shared" si="3"/>
        <v>OK</v>
      </c>
    </row>
    <row r="95" spans="1:11" ht="28.5">
      <c r="A95" s="11">
        <v>46188</v>
      </c>
      <c r="B95" s="5" t="s">
        <v>193</v>
      </c>
      <c r="C95" s="16" t="s">
        <v>85</v>
      </c>
      <c r="D95" s="5" t="s">
        <v>78</v>
      </c>
      <c r="E95" s="5" t="s">
        <v>51</v>
      </c>
      <c r="F95" s="16" t="s">
        <v>86</v>
      </c>
      <c r="G95" s="12">
        <v>7400</v>
      </c>
      <c r="H95" s="13">
        <f>IF(F95="","",INDEX(CONFIG!$C$7:$C$26,MATCH(F95,CONFIG!$B$7:$B$26,0)))</f>
        <v>-1</v>
      </c>
      <c r="I95" s="14">
        <f t="shared" si="2"/>
        <v>-7400</v>
      </c>
      <c r="J95" s="17" t="s">
        <v>80</v>
      </c>
      <c r="K95" s="15" t="str">
        <f t="shared" si="3"/>
        <v>OK</v>
      </c>
    </row>
    <row r="96" spans="1:11" ht="28.5">
      <c r="A96" s="11">
        <v>46188</v>
      </c>
      <c r="B96" s="5" t="s">
        <v>194</v>
      </c>
      <c r="C96" s="16" t="s">
        <v>88</v>
      </c>
      <c r="D96" s="5" t="s">
        <v>78</v>
      </c>
      <c r="E96" s="5" t="s">
        <v>51</v>
      </c>
      <c r="F96" s="16" t="s">
        <v>89</v>
      </c>
      <c r="G96" s="12">
        <v>4800</v>
      </c>
      <c r="H96" s="13">
        <f>IF(F96="","",INDEX(CONFIG!$C$7:$C$26,MATCH(F96,CONFIG!$B$7:$B$26,0)))</f>
        <v>-1</v>
      </c>
      <c r="I96" s="14">
        <f t="shared" si="2"/>
        <v>-4800</v>
      </c>
      <c r="J96" s="17" t="s">
        <v>80</v>
      </c>
      <c r="K96" s="15" t="str">
        <f t="shared" si="3"/>
        <v>OK</v>
      </c>
    </row>
    <row r="97" spans="1:11">
      <c r="A97" s="11">
        <v>46188</v>
      </c>
      <c r="B97" s="5" t="s">
        <v>195</v>
      </c>
      <c r="C97" s="16" t="s">
        <v>91</v>
      </c>
      <c r="D97" s="5" t="s">
        <v>92</v>
      </c>
      <c r="E97" s="5" t="s">
        <v>93</v>
      </c>
      <c r="F97" s="16" t="s">
        <v>94</v>
      </c>
      <c r="G97" s="12">
        <v>4700</v>
      </c>
      <c r="H97" s="13">
        <f>IF(F97="","",INDEX(CONFIG!$C$7:$C$26,MATCH(F97,CONFIG!$B$7:$B$26,0)))</f>
        <v>-1</v>
      </c>
      <c r="I97" s="14">
        <f t="shared" si="2"/>
        <v>-4700</v>
      </c>
      <c r="J97" s="17" t="s">
        <v>80</v>
      </c>
      <c r="K97" s="15" t="str">
        <f t="shared" si="3"/>
        <v>OK</v>
      </c>
    </row>
    <row r="98" spans="1:11">
      <c r="A98" s="11">
        <v>46188</v>
      </c>
      <c r="B98" s="5" t="s">
        <v>196</v>
      </c>
      <c r="C98" s="16" t="s">
        <v>96</v>
      </c>
      <c r="D98" s="5" t="s">
        <v>97</v>
      </c>
      <c r="E98" s="5" t="s">
        <v>51</v>
      </c>
      <c r="F98" s="16" t="s">
        <v>98</v>
      </c>
      <c r="G98" s="12">
        <v>2600</v>
      </c>
      <c r="H98" s="13">
        <f>IF(F98="","",INDEX(CONFIG!$C$7:$C$26,MATCH(F98,CONFIG!$B$7:$B$26,0)))</f>
        <v>-1</v>
      </c>
      <c r="I98" s="14">
        <f t="shared" si="2"/>
        <v>-2600</v>
      </c>
      <c r="J98" s="17" t="s">
        <v>80</v>
      </c>
      <c r="K98" s="15" t="str">
        <f t="shared" si="3"/>
        <v>OK</v>
      </c>
    </row>
    <row r="99" spans="1:11" ht="28.5">
      <c r="A99" s="11">
        <v>46188</v>
      </c>
      <c r="B99" s="5" t="s">
        <v>197</v>
      </c>
      <c r="C99" s="16" t="s">
        <v>100</v>
      </c>
      <c r="D99" s="5" t="s">
        <v>78</v>
      </c>
      <c r="E99" s="5" t="s">
        <v>51</v>
      </c>
      <c r="F99" s="16" t="s">
        <v>101</v>
      </c>
      <c r="G99" s="12">
        <v>3400</v>
      </c>
      <c r="H99" s="13">
        <f>IF(F99="","",INDEX(CONFIG!$C$7:$C$26,MATCH(F99,CONFIG!$B$7:$B$26,0)))</f>
        <v>-1</v>
      </c>
      <c r="I99" s="14">
        <f t="shared" si="2"/>
        <v>-3400</v>
      </c>
      <c r="J99" s="17" t="s">
        <v>80</v>
      </c>
      <c r="K99" s="15" t="str">
        <f t="shared" si="3"/>
        <v>OK</v>
      </c>
    </row>
    <row r="100" spans="1:11" ht="28.5">
      <c r="A100" s="11">
        <v>46188</v>
      </c>
      <c r="B100" s="5" t="s">
        <v>198</v>
      </c>
      <c r="C100" s="16" t="s">
        <v>103</v>
      </c>
      <c r="D100" s="5" t="s">
        <v>78</v>
      </c>
      <c r="E100" s="5" t="s">
        <v>51</v>
      </c>
      <c r="F100" s="16" t="s">
        <v>104</v>
      </c>
      <c r="G100" s="12">
        <v>2100</v>
      </c>
      <c r="H100" s="13">
        <f>IF(F100="","",INDEX(CONFIG!$C$7:$C$26,MATCH(F100,CONFIG!$B$7:$B$26,0)))</f>
        <v>-1</v>
      </c>
      <c r="I100" s="14">
        <f t="shared" si="2"/>
        <v>-2100</v>
      </c>
      <c r="J100" s="17" t="s">
        <v>80</v>
      </c>
      <c r="K100" s="15" t="str">
        <f t="shared" si="3"/>
        <v>OK</v>
      </c>
    </row>
    <row r="101" spans="1:11">
      <c r="A101" s="11">
        <v>46188</v>
      </c>
      <c r="B101" s="5" t="s">
        <v>199</v>
      </c>
      <c r="C101" s="16" t="s">
        <v>106</v>
      </c>
      <c r="D101" s="5" t="s">
        <v>107</v>
      </c>
      <c r="E101" s="5" t="s">
        <v>51</v>
      </c>
      <c r="F101" s="16" t="s">
        <v>108</v>
      </c>
      <c r="G101" s="12">
        <v>740</v>
      </c>
      <c r="H101" s="13">
        <f>IF(F101="","",INDEX(CONFIG!$C$7:$C$26,MATCH(F101,CONFIG!$B$7:$B$26,0)))</f>
        <v>1</v>
      </c>
      <c r="I101" s="14">
        <f t="shared" si="2"/>
        <v>740</v>
      </c>
      <c r="J101" s="17" t="s">
        <v>109</v>
      </c>
      <c r="K101" s="15" t="str">
        <f t="shared" si="3"/>
        <v>OK</v>
      </c>
    </row>
    <row r="102" spans="1:11">
      <c r="A102" s="11">
        <v>46188</v>
      </c>
      <c r="B102" s="5" t="s">
        <v>200</v>
      </c>
      <c r="C102" s="16" t="s">
        <v>111</v>
      </c>
      <c r="D102" s="5" t="s">
        <v>107</v>
      </c>
      <c r="E102" s="5" t="s">
        <v>51</v>
      </c>
      <c r="F102" s="16" t="s">
        <v>112</v>
      </c>
      <c r="G102" s="12">
        <v>1940</v>
      </c>
      <c r="H102" s="13">
        <f>IF(F102="","",INDEX(CONFIG!$C$7:$C$26,MATCH(F102,CONFIG!$B$7:$B$26,0)))</f>
        <v>-1</v>
      </c>
      <c r="I102" s="14">
        <f t="shared" si="2"/>
        <v>-1940</v>
      </c>
      <c r="J102" s="17" t="s">
        <v>80</v>
      </c>
      <c r="K102" s="15" t="str">
        <f t="shared" si="3"/>
        <v>OK</v>
      </c>
    </row>
    <row r="103" spans="1:11" ht="28.5">
      <c r="A103" s="11">
        <v>46188</v>
      </c>
      <c r="B103" s="5" t="s">
        <v>201</v>
      </c>
      <c r="C103" s="16" t="s">
        <v>114</v>
      </c>
      <c r="D103" s="5" t="s">
        <v>64</v>
      </c>
      <c r="E103" s="5" t="s">
        <v>51</v>
      </c>
      <c r="F103" s="16" t="s">
        <v>115</v>
      </c>
      <c r="G103" s="12">
        <v>4700</v>
      </c>
      <c r="H103" s="13">
        <f>IF(F103="","",INDEX(CONFIG!$C$7:$C$26,MATCH(F103,CONFIG!$B$7:$B$26,0)))</f>
        <v>-1</v>
      </c>
      <c r="I103" s="14">
        <f t="shared" si="2"/>
        <v>-4700</v>
      </c>
      <c r="J103" s="17" t="s">
        <v>116</v>
      </c>
      <c r="K103" s="15" t="str">
        <f t="shared" si="3"/>
        <v>OK</v>
      </c>
    </row>
    <row r="104" spans="1:11">
      <c r="A104" s="11">
        <v>46218</v>
      </c>
      <c r="B104" s="5" t="s">
        <v>202</v>
      </c>
      <c r="C104" s="16" t="s">
        <v>49</v>
      </c>
      <c r="D104" s="5" t="s">
        <v>50</v>
      </c>
      <c r="E104" s="5" t="s">
        <v>51</v>
      </c>
      <c r="F104" s="16" t="s">
        <v>52</v>
      </c>
      <c r="G104" s="12">
        <v>156500</v>
      </c>
      <c r="H104" s="13">
        <f>IF(F104="","",INDEX(CONFIG!$C$7:$C$26,MATCH(F104,CONFIG!$B$7:$B$26,0)))</f>
        <v>1</v>
      </c>
      <c r="I104" s="14">
        <f t="shared" si="2"/>
        <v>156500</v>
      </c>
      <c r="J104" s="17" t="s">
        <v>53</v>
      </c>
      <c r="K104" s="15" t="str">
        <f t="shared" si="3"/>
        <v>OK</v>
      </c>
    </row>
    <row r="105" spans="1:11">
      <c r="A105" s="11">
        <v>46218</v>
      </c>
      <c r="B105" s="5" t="s">
        <v>203</v>
      </c>
      <c r="C105" s="16" t="s">
        <v>55</v>
      </c>
      <c r="D105" s="5" t="s">
        <v>50</v>
      </c>
      <c r="E105" s="5" t="s">
        <v>51</v>
      </c>
      <c r="F105" s="16" t="s">
        <v>56</v>
      </c>
      <c r="G105" s="12">
        <v>26700</v>
      </c>
      <c r="H105" s="13">
        <f>IF(F105="","",INDEX(CONFIG!$C$7:$C$26,MATCH(F105,CONFIG!$B$7:$B$26,0)))</f>
        <v>1</v>
      </c>
      <c r="I105" s="14">
        <f t="shared" si="2"/>
        <v>26700</v>
      </c>
      <c r="J105" s="17" t="s">
        <v>57</v>
      </c>
      <c r="K105" s="15" t="str">
        <f t="shared" si="3"/>
        <v>OK</v>
      </c>
    </row>
    <row r="106" spans="1:11" ht="28.5">
      <c r="A106" s="11">
        <v>46218</v>
      </c>
      <c r="B106" s="5" t="s">
        <v>204</v>
      </c>
      <c r="C106" s="16" t="s">
        <v>59</v>
      </c>
      <c r="D106" s="5" t="s">
        <v>50</v>
      </c>
      <c r="E106" s="5" t="s">
        <v>51</v>
      </c>
      <c r="F106" s="16" t="s">
        <v>60</v>
      </c>
      <c r="G106" s="12">
        <v>2710</v>
      </c>
      <c r="H106" s="13">
        <f>IF(F106="","",INDEX(CONFIG!$C$7:$C$26,MATCH(F106,CONFIG!$B$7:$B$26,0)))</f>
        <v>-1</v>
      </c>
      <c r="I106" s="14">
        <f t="shared" si="2"/>
        <v>-2710</v>
      </c>
      <c r="J106" s="17" t="s">
        <v>61</v>
      </c>
      <c r="K106" s="15" t="str">
        <f t="shared" si="3"/>
        <v>OK</v>
      </c>
    </row>
    <row r="107" spans="1:11">
      <c r="A107" s="11">
        <v>46218</v>
      </c>
      <c r="B107" s="5" t="s">
        <v>205</v>
      </c>
      <c r="C107" s="16" t="s">
        <v>63</v>
      </c>
      <c r="D107" s="5" t="s">
        <v>64</v>
      </c>
      <c r="E107" s="5" t="s">
        <v>51</v>
      </c>
      <c r="F107" s="16" t="s">
        <v>65</v>
      </c>
      <c r="G107" s="12">
        <v>22100</v>
      </c>
      <c r="H107" s="13">
        <f>IF(F107="","",INDEX(CONFIG!$C$7:$C$26,MATCH(F107,CONFIG!$B$7:$B$26,0)))</f>
        <v>-1</v>
      </c>
      <c r="I107" s="14">
        <f t="shared" si="2"/>
        <v>-22100</v>
      </c>
      <c r="J107" s="17" t="s">
        <v>66</v>
      </c>
      <c r="K107" s="15" t="str">
        <f t="shared" si="3"/>
        <v>OK</v>
      </c>
    </row>
    <row r="108" spans="1:11" ht="28.5">
      <c r="A108" s="11">
        <v>46218</v>
      </c>
      <c r="B108" s="5" t="s">
        <v>206</v>
      </c>
      <c r="C108" s="16" t="s">
        <v>68</v>
      </c>
      <c r="D108" s="5" t="s">
        <v>69</v>
      </c>
      <c r="E108" s="5" t="s">
        <v>51</v>
      </c>
      <c r="F108" s="16" t="s">
        <v>70</v>
      </c>
      <c r="G108" s="12">
        <v>63100</v>
      </c>
      <c r="H108" s="13">
        <f>IF(F108="","",INDEX(CONFIG!$C$7:$C$26,MATCH(F108,CONFIG!$B$7:$B$26,0)))</f>
        <v>-1</v>
      </c>
      <c r="I108" s="14">
        <f t="shared" si="2"/>
        <v>-63100</v>
      </c>
      <c r="J108" s="17" t="s">
        <v>71</v>
      </c>
      <c r="K108" s="15" t="str">
        <f t="shared" si="3"/>
        <v>OK</v>
      </c>
    </row>
    <row r="109" spans="1:11" ht="28.5">
      <c r="A109" s="11">
        <v>46218</v>
      </c>
      <c r="B109" s="5" t="s">
        <v>207</v>
      </c>
      <c r="C109" s="16" t="s">
        <v>73</v>
      </c>
      <c r="D109" s="5" t="s">
        <v>74</v>
      </c>
      <c r="E109" s="5" t="s">
        <v>51</v>
      </c>
      <c r="F109" s="16" t="s">
        <v>75</v>
      </c>
      <c r="G109" s="12">
        <v>9550</v>
      </c>
      <c r="H109" s="13">
        <f>IF(F109="","",INDEX(CONFIG!$C$7:$C$26,MATCH(F109,CONFIG!$B$7:$B$26,0)))</f>
        <v>-1</v>
      </c>
      <c r="I109" s="14">
        <f t="shared" si="2"/>
        <v>-9550</v>
      </c>
      <c r="J109" s="17" t="s">
        <v>71</v>
      </c>
      <c r="K109" s="15" t="str">
        <f t="shared" si="3"/>
        <v>OK</v>
      </c>
    </row>
    <row r="110" spans="1:11">
      <c r="A110" s="11">
        <v>46218</v>
      </c>
      <c r="B110" s="5" t="s">
        <v>208</v>
      </c>
      <c r="C110" s="16" t="s">
        <v>77</v>
      </c>
      <c r="D110" s="5" t="s">
        <v>78</v>
      </c>
      <c r="E110" s="5" t="s">
        <v>51</v>
      </c>
      <c r="F110" s="16" t="s">
        <v>79</v>
      </c>
      <c r="G110" s="12">
        <v>28000</v>
      </c>
      <c r="H110" s="13">
        <f>IF(F110="","",INDEX(CONFIG!$C$7:$C$26,MATCH(F110,CONFIG!$B$7:$B$26,0)))</f>
        <v>-1</v>
      </c>
      <c r="I110" s="14">
        <f t="shared" si="2"/>
        <v>-28000</v>
      </c>
      <c r="J110" s="17" t="s">
        <v>80</v>
      </c>
      <c r="K110" s="15" t="str">
        <f t="shared" si="3"/>
        <v>OK</v>
      </c>
    </row>
    <row r="111" spans="1:11" ht="28.5">
      <c r="A111" s="11">
        <v>46218</v>
      </c>
      <c r="B111" s="5" t="s">
        <v>209</v>
      </c>
      <c r="C111" s="16" t="s">
        <v>82</v>
      </c>
      <c r="D111" s="5" t="s">
        <v>50</v>
      </c>
      <c r="E111" s="5" t="s">
        <v>51</v>
      </c>
      <c r="F111" s="16" t="s">
        <v>83</v>
      </c>
      <c r="G111" s="12">
        <v>6740</v>
      </c>
      <c r="H111" s="13">
        <f>IF(F111="","",INDEX(CONFIG!$C$7:$C$26,MATCH(F111,CONFIG!$B$7:$B$26,0)))</f>
        <v>-1</v>
      </c>
      <c r="I111" s="14">
        <f t="shared" si="2"/>
        <v>-6740</v>
      </c>
      <c r="J111" s="17" t="s">
        <v>80</v>
      </c>
      <c r="K111" s="15" t="str">
        <f t="shared" si="3"/>
        <v>OK</v>
      </c>
    </row>
    <row r="112" spans="1:11" ht="28.5">
      <c r="A112" s="11">
        <v>46218</v>
      </c>
      <c r="B112" s="5" t="s">
        <v>210</v>
      </c>
      <c r="C112" s="16" t="s">
        <v>85</v>
      </c>
      <c r="D112" s="5" t="s">
        <v>78</v>
      </c>
      <c r="E112" s="5" t="s">
        <v>51</v>
      </c>
      <c r="F112" s="16" t="s">
        <v>86</v>
      </c>
      <c r="G112" s="12">
        <v>7500</v>
      </c>
      <c r="H112" s="13">
        <f>IF(F112="","",INDEX(CONFIG!$C$7:$C$26,MATCH(F112,CONFIG!$B$7:$B$26,0)))</f>
        <v>-1</v>
      </c>
      <c r="I112" s="14">
        <f t="shared" si="2"/>
        <v>-7500</v>
      </c>
      <c r="J112" s="17" t="s">
        <v>80</v>
      </c>
      <c r="K112" s="15" t="str">
        <f t="shared" si="3"/>
        <v>OK</v>
      </c>
    </row>
    <row r="113" spans="1:11" ht="28.5">
      <c r="A113" s="11">
        <v>46218</v>
      </c>
      <c r="B113" s="5" t="s">
        <v>211</v>
      </c>
      <c r="C113" s="16" t="s">
        <v>88</v>
      </c>
      <c r="D113" s="5" t="s">
        <v>78</v>
      </c>
      <c r="E113" s="5" t="s">
        <v>51</v>
      </c>
      <c r="F113" s="16" t="s">
        <v>89</v>
      </c>
      <c r="G113" s="12">
        <v>4800</v>
      </c>
      <c r="H113" s="13">
        <f>IF(F113="","",INDEX(CONFIG!$C$7:$C$26,MATCH(F113,CONFIG!$B$7:$B$26,0)))</f>
        <v>-1</v>
      </c>
      <c r="I113" s="14">
        <f t="shared" si="2"/>
        <v>-4800</v>
      </c>
      <c r="J113" s="17" t="s">
        <v>80</v>
      </c>
      <c r="K113" s="15" t="str">
        <f t="shared" si="3"/>
        <v>OK</v>
      </c>
    </row>
    <row r="114" spans="1:11">
      <c r="A114" s="11">
        <v>46218</v>
      </c>
      <c r="B114" s="5" t="s">
        <v>212</v>
      </c>
      <c r="C114" s="16" t="s">
        <v>91</v>
      </c>
      <c r="D114" s="5" t="s">
        <v>92</v>
      </c>
      <c r="E114" s="5" t="s">
        <v>93</v>
      </c>
      <c r="F114" s="16" t="s">
        <v>94</v>
      </c>
      <c r="G114" s="12">
        <v>4850</v>
      </c>
      <c r="H114" s="13">
        <f>IF(F114="","",INDEX(CONFIG!$C$7:$C$26,MATCH(F114,CONFIG!$B$7:$B$26,0)))</f>
        <v>-1</v>
      </c>
      <c r="I114" s="14">
        <f t="shared" si="2"/>
        <v>-4850</v>
      </c>
      <c r="J114" s="17" t="s">
        <v>80</v>
      </c>
      <c r="K114" s="15" t="str">
        <f t="shared" si="3"/>
        <v>OK</v>
      </c>
    </row>
    <row r="115" spans="1:11">
      <c r="A115" s="11">
        <v>46218</v>
      </c>
      <c r="B115" s="5" t="s">
        <v>213</v>
      </c>
      <c r="C115" s="16" t="s">
        <v>96</v>
      </c>
      <c r="D115" s="5" t="s">
        <v>97</v>
      </c>
      <c r="E115" s="5" t="s">
        <v>51</v>
      </c>
      <c r="F115" s="16" t="s">
        <v>98</v>
      </c>
      <c r="G115" s="12">
        <v>2600</v>
      </c>
      <c r="H115" s="13">
        <f>IF(F115="","",INDEX(CONFIG!$C$7:$C$26,MATCH(F115,CONFIG!$B$7:$B$26,0)))</f>
        <v>-1</v>
      </c>
      <c r="I115" s="14">
        <f t="shared" si="2"/>
        <v>-2600</v>
      </c>
      <c r="J115" s="17" t="s">
        <v>80</v>
      </c>
      <c r="K115" s="15" t="str">
        <f t="shared" si="3"/>
        <v>OK</v>
      </c>
    </row>
    <row r="116" spans="1:11" ht="28.5">
      <c r="A116" s="11">
        <v>46218</v>
      </c>
      <c r="B116" s="5" t="s">
        <v>214</v>
      </c>
      <c r="C116" s="16" t="s">
        <v>100</v>
      </c>
      <c r="D116" s="5" t="s">
        <v>78</v>
      </c>
      <c r="E116" s="5" t="s">
        <v>51</v>
      </c>
      <c r="F116" s="16" t="s">
        <v>101</v>
      </c>
      <c r="G116" s="12">
        <v>3450</v>
      </c>
      <c r="H116" s="13">
        <f>IF(F116="","",INDEX(CONFIG!$C$7:$C$26,MATCH(F116,CONFIG!$B$7:$B$26,0)))</f>
        <v>-1</v>
      </c>
      <c r="I116" s="14">
        <f t="shared" si="2"/>
        <v>-3450</v>
      </c>
      <c r="J116" s="17" t="s">
        <v>80</v>
      </c>
      <c r="K116" s="15" t="str">
        <f t="shared" si="3"/>
        <v>OK</v>
      </c>
    </row>
    <row r="117" spans="1:11" ht="28.5">
      <c r="A117" s="11">
        <v>46218</v>
      </c>
      <c r="B117" s="5" t="s">
        <v>215</v>
      </c>
      <c r="C117" s="16" t="s">
        <v>103</v>
      </c>
      <c r="D117" s="5" t="s">
        <v>78</v>
      </c>
      <c r="E117" s="5" t="s">
        <v>51</v>
      </c>
      <c r="F117" s="16" t="s">
        <v>104</v>
      </c>
      <c r="G117" s="12">
        <v>2100</v>
      </c>
      <c r="H117" s="13">
        <f>IF(F117="","",INDEX(CONFIG!$C$7:$C$26,MATCH(F117,CONFIG!$B$7:$B$26,0)))</f>
        <v>-1</v>
      </c>
      <c r="I117" s="14">
        <f t="shared" si="2"/>
        <v>-2100</v>
      </c>
      <c r="J117" s="17" t="s">
        <v>80</v>
      </c>
      <c r="K117" s="15" t="str">
        <f t="shared" si="3"/>
        <v>OK</v>
      </c>
    </row>
    <row r="118" spans="1:11">
      <c r="A118" s="11">
        <v>46218</v>
      </c>
      <c r="B118" s="5" t="s">
        <v>216</v>
      </c>
      <c r="C118" s="16" t="s">
        <v>106</v>
      </c>
      <c r="D118" s="5" t="s">
        <v>107</v>
      </c>
      <c r="E118" s="5" t="s">
        <v>51</v>
      </c>
      <c r="F118" s="16" t="s">
        <v>108</v>
      </c>
      <c r="G118" s="12">
        <v>780</v>
      </c>
      <c r="H118" s="13">
        <f>IF(F118="","",INDEX(CONFIG!$C$7:$C$26,MATCH(F118,CONFIG!$B$7:$B$26,0)))</f>
        <v>1</v>
      </c>
      <c r="I118" s="14">
        <f t="shared" si="2"/>
        <v>780</v>
      </c>
      <c r="J118" s="17" t="s">
        <v>109</v>
      </c>
      <c r="K118" s="15" t="str">
        <f t="shared" si="3"/>
        <v>OK</v>
      </c>
    </row>
    <row r="119" spans="1:11">
      <c r="A119" s="11">
        <v>46218</v>
      </c>
      <c r="B119" s="5" t="s">
        <v>217</v>
      </c>
      <c r="C119" s="16" t="s">
        <v>111</v>
      </c>
      <c r="D119" s="5" t="s">
        <v>107</v>
      </c>
      <c r="E119" s="5" t="s">
        <v>51</v>
      </c>
      <c r="F119" s="16" t="s">
        <v>112</v>
      </c>
      <c r="G119" s="12">
        <v>2030</v>
      </c>
      <c r="H119" s="13">
        <f>IF(F119="","",INDEX(CONFIG!$C$7:$C$26,MATCH(F119,CONFIG!$B$7:$B$26,0)))</f>
        <v>-1</v>
      </c>
      <c r="I119" s="14">
        <f t="shared" si="2"/>
        <v>-2030</v>
      </c>
      <c r="J119" s="17" t="s">
        <v>80</v>
      </c>
      <c r="K119" s="15" t="str">
        <f t="shared" si="3"/>
        <v>OK</v>
      </c>
    </row>
    <row r="120" spans="1:11" ht="28.5">
      <c r="A120" s="11">
        <v>46218</v>
      </c>
      <c r="B120" s="5" t="s">
        <v>218</v>
      </c>
      <c r="C120" s="16" t="s">
        <v>114</v>
      </c>
      <c r="D120" s="5" t="s">
        <v>64</v>
      </c>
      <c r="E120" s="5" t="s">
        <v>51</v>
      </c>
      <c r="F120" s="16" t="s">
        <v>115</v>
      </c>
      <c r="G120" s="12">
        <v>4950</v>
      </c>
      <c r="H120" s="13">
        <f>IF(F120="","",INDEX(CONFIG!$C$7:$C$26,MATCH(F120,CONFIG!$B$7:$B$26,0)))</f>
        <v>-1</v>
      </c>
      <c r="I120" s="14">
        <f t="shared" si="2"/>
        <v>-4950</v>
      </c>
      <c r="J120" s="17" t="s">
        <v>116</v>
      </c>
      <c r="K120" s="15" t="str">
        <f t="shared" si="3"/>
        <v>OK</v>
      </c>
    </row>
    <row r="121" spans="1:11">
      <c r="A121" s="11">
        <v>46249</v>
      </c>
      <c r="B121" s="5" t="s">
        <v>219</v>
      </c>
      <c r="C121" s="16" t="s">
        <v>49</v>
      </c>
      <c r="D121" s="5" t="s">
        <v>50</v>
      </c>
      <c r="E121" s="5" t="s">
        <v>51</v>
      </c>
      <c r="F121" s="16" t="s">
        <v>52</v>
      </c>
      <c r="G121" s="12">
        <v>162000</v>
      </c>
      <c r="H121" s="13">
        <f>IF(F121="","",INDEX(CONFIG!$C$7:$C$26,MATCH(F121,CONFIG!$B$7:$B$26,0)))</f>
        <v>1</v>
      </c>
      <c r="I121" s="14">
        <f t="shared" si="2"/>
        <v>162000</v>
      </c>
      <c r="J121" s="17" t="s">
        <v>53</v>
      </c>
      <c r="K121" s="15" t="str">
        <f t="shared" si="3"/>
        <v>OK</v>
      </c>
    </row>
    <row r="122" spans="1:11">
      <c r="A122" s="11">
        <v>46249</v>
      </c>
      <c r="B122" s="5" t="s">
        <v>220</v>
      </c>
      <c r="C122" s="16" t="s">
        <v>55</v>
      </c>
      <c r="D122" s="5" t="s">
        <v>50</v>
      </c>
      <c r="E122" s="5" t="s">
        <v>51</v>
      </c>
      <c r="F122" s="16" t="s">
        <v>56</v>
      </c>
      <c r="G122" s="12">
        <v>27800</v>
      </c>
      <c r="H122" s="13">
        <f>IF(F122="","",INDEX(CONFIG!$C$7:$C$26,MATCH(F122,CONFIG!$B$7:$B$26,0)))</f>
        <v>1</v>
      </c>
      <c r="I122" s="14">
        <f t="shared" si="2"/>
        <v>27800</v>
      </c>
      <c r="J122" s="17" t="s">
        <v>57</v>
      </c>
      <c r="K122" s="15" t="str">
        <f t="shared" si="3"/>
        <v>OK</v>
      </c>
    </row>
    <row r="123" spans="1:11" ht="28.5">
      <c r="A123" s="11">
        <v>46249</v>
      </c>
      <c r="B123" s="5" t="s">
        <v>221</v>
      </c>
      <c r="C123" s="16" t="s">
        <v>59</v>
      </c>
      <c r="D123" s="5" t="s">
        <v>50</v>
      </c>
      <c r="E123" s="5" t="s">
        <v>51</v>
      </c>
      <c r="F123" s="16" t="s">
        <v>60</v>
      </c>
      <c r="G123" s="12">
        <v>2840</v>
      </c>
      <c r="H123" s="13">
        <f>IF(F123="","",INDEX(CONFIG!$C$7:$C$26,MATCH(F123,CONFIG!$B$7:$B$26,0)))</f>
        <v>-1</v>
      </c>
      <c r="I123" s="14">
        <f t="shared" si="2"/>
        <v>-2840</v>
      </c>
      <c r="J123" s="17" t="s">
        <v>61</v>
      </c>
      <c r="K123" s="15" t="str">
        <f t="shared" si="3"/>
        <v>OK</v>
      </c>
    </row>
    <row r="124" spans="1:11">
      <c r="A124" s="11">
        <v>46249</v>
      </c>
      <c r="B124" s="5" t="s">
        <v>222</v>
      </c>
      <c r="C124" s="16" t="s">
        <v>63</v>
      </c>
      <c r="D124" s="5" t="s">
        <v>64</v>
      </c>
      <c r="E124" s="5" t="s">
        <v>51</v>
      </c>
      <c r="F124" s="16" t="s">
        <v>65</v>
      </c>
      <c r="G124" s="12">
        <v>22900</v>
      </c>
      <c r="H124" s="13">
        <f>IF(F124="","",INDEX(CONFIG!$C$7:$C$26,MATCH(F124,CONFIG!$B$7:$B$26,0)))</f>
        <v>-1</v>
      </c>
      <c r="I124" s="14">
        <f t="shared" si="2"/>
        <v>-22900</v>
      </c>
      <c r="J124" s="17" t="s">
        <v>66</v>
      </c>
      <c r="K124" s="15" t="str">
        <f t="shared" si="3"/>
        <v>OK</v>
      </c>
    </row>
    <row r="125" spans="1:11" ht="28.5">
      <c r="A125" s="11">
        <v>46249</v>
      </c>
      <c r="B125" s="5" t="s">
        <v>223</v>
      </c>
      <c r="C125" s="16" t="s">
        <v>68</v>
      </c>
      <c r="D125" s="5" t="s">
        <v>69</v>
      </c>
      <c r="E125" s="5" t="s">
        <v>51</v>
      </c>
      <c r="F125" s="16" t="s">
        <v>70</v>
      </c>
      <c r="G125" s="12">
        <v>65400</v>
      </c>
      <c r="H125" s="13">
        <f>IF(F125="","",INDEX(CONFIG!$C$7:$C$26,MATCH(F125,CONFIG!$B$7:$B$26,0)))</f>
        <v>-1</v>
      </c>
      <c r="I125" s="14">
        <f t="shared" si="2"/>
        <v>-65400</v>
      </c>
      <c r="J125" s="17" t="s">
        <v>71</v>
      </c>
      <c r="K125" s="15" t="str">
        <f t="shared" si="3"/>
        <v>OK</v>
      </c>
    </row>
    <row r="126" spans="1:11" ht="28.5">
      <c r="A126" s="11">
        <v>46249</v>
      </c>
      <c r="B126" s="5" t="s">
        <v>224</v>
      </c>
      <c r="C126" s="16" t="s">
        <v>73</v>
      </c>
      <c r="D126" s="5" t="s">
        <v>74</v>
      </c>
      <c r="E126" s="5" t="s">
        <v>51</v>
      </c>
      <c r="F126" s="16" t="s">
        <v>75</v>
      </c>
      <c r="G126" s="12">
        <v>9900</v>
      </c>
      <c r="H126" s="13">
        <f>IF(F126="","",INDEX(CONFIG!$C$7:$C$26,MATCH(F126,CONFIG!$B$7:$B$26,0)))</f>
        <v>-1</v>
      </c>
      <c r="I126" s="14">
        <f t="shared" si="2"/>
        <v>-9900</v>
      </c>
      <c r="J126" s="17" t="s">
        <v>71</v>
      </c>
      <c r="K126" s="15" t="str">
        <f t="shared" si="3"/>
        <v>OK</v>
      </c>
    </row>
    <row r="127" spans="1:11">
      <c r="A127" s="11">
        <v>46249</v>
      </c>
      <c r="B127" s="5" t="s">
        <v>225</v>
      </c>
      <c r="C127" s="16" t="s">
        <v>77</v>
      </c>
      <c r="D127" s="5" t="s">
        <v>78</v>
      </c>
      <c r="E127" s="5" t="s">
        <v>51</v>
      </c>
      <c r="F127" s="16" t="s">
        <v>79</v>
      </c>
      <c r="G127" s="12">
        <v>28500</v>
      </c>
      <c r="H127" s="13">
        <f>IF(F127="","",INDEX(CONFIG!$C$7:$C$26,MATCH(F127,CONFIG!$B$7:$B$26,0)))</f>
        <v>-1</v>
      </c>
      <c r="I127" s="14">
        <f t="shared" si="2"/>
        <v>-28500</v>
      </c>
      <c r="J127" s="17" t="s">
        <v>80</v>
      </c>
      <c r="K127" s="15" t="str">
        <f t="shared" si="3"/>
        <v>OK</v>
      </c>
    </row>
    <row r="128" spans="1:11" ht="28.5">
      <c r="A128" s="11">
        <v>46249</v>
      </c>
      <c r="B128" s="5" t="s">
        <v>226</v>
      </c>
      <c r="C128" s="16" t="s">
        <v>82</v>
      </c>
      <c r="D128" s="5" t="s">
        <v>50</v>
      </c>
      <c r="E128" s="5" t="s">
        <v>51</v>
      </c>
      <c r="F128" s="16" t="s">
        <v>83</v>
      </c>
      <c r="G128" s="12">
        <v>6960</v>
      </c>
      <c r="H128" s="13">
        <f>IF(F128="","",INDEX(CONFIG!$C$7:$C$26,MATCH(F128,CONFIG!$B$7:$B$26,0)))</f>
        <v>-1</v>
      </c>
      <c r="I128" s="14">
        <f t="shared" si="2"/>
        <v>-6960</v>
      </c>
      <c r="J128" s="17" t="s">
        <v>80</v>
      </c>
      <c r="K128" s="15" t="str">
        <f t="shared" si="3"/>
        <v>OK</v>
      </c>
    </row>
    <row r="129" spans="1:11" ht="28.5">
      <c r="A129" s="11">
        <v>46249</v>
      </c>
      <c r="B129" s="5" t="s">
        <v>227</v>
      </c>
      <c r="C129" s="16" t="s">
        <v>85</v>
      </c>
      <c r="D129" s="5" t="s">
        <v>78</v>
      </c>
      <c r="E129" s="5" t="s">
        <v>51</v>
      </c>
      <c r="F129" s="16" t="s">
        <v>86</v>
      </c>
      <c r="G129" s="12">
        <v>7600</v>
      </c>
      <c r="H129" s="13">
        <f>IF(F129="","",INDEX(CONFIG!$C$7:$C$26,MATCH(F129,CONFIG!$B$7:$B$26,0)))</f>
        <v>-1</v>
      </c>
      <c r="I129" s="14">
        <f t="shared" si="2"/>
        <v>-7600</v>
      </c>
      <c r="J129" s="17" t="s">
        <v>80</v>
      </c>
      <c r="K129" s="15" t="str">
        <f t="shared" si="3"/>
        <v>OK</v>
      </c>
    </row>
    <row r="130" spans="1:11" ht="28.5">
      <c r="A130" s="11">
        <v>46249</v>
      </c>
      <c r="B130" s="5" t="s">
        <v>228</v>
      </c>
      <c r="C130" s="16" t="s">
        <v>88</v>
      </c>
      <c r="D130" s="5" t="s">
        <v>78</v>
      </c>
      <c r="E130" s="5" t="s">
        <v>51</v>
      </c>
      <c r="F130" s="16" t="s">
        <v>89</v>
      </c>
      <c r="G130" s="12">
        <v>4800</v>
      </c>
      <c r="H130" s="13">
        <f>IF(F130="","",INDEX(CONFIG!$C$7:$C$26,MATCH(F130,CONFIG!$B$7:$B$26,0)))</f>
        <v>-1</v>
      </c>
      <c r="I130" s="14">
        <f t="shared" ref="I130:I193" si="4">IF(OR(G130="",H130=""),"",G130*H130)</f>
        <v>-4800</v>
      </c>
      <c r="J130" s="17" t="s">
        <v>80</v>
      </c>
      <c r="K130" s="15" t="str">
        <f t="shared" ref="K130:K193" si="5">IF(COUNTA(A130:G130)=0,"",IF(OR(A130="",F130="",G130=""),"INCOMPLETO","OK"))</f>
        <v>OK</v>
      </c>
    </row>
    <row r="131" spans="1:11">
      <c r="A131" s="11">
        <v>46249</v>
      </c>
      <c r="B131" s="5" t="s">
        <v>229</v>
      </c>
      <c r="C131" s="16" t="s">
        <v>91</v>
      </c>
      <c r="D131" s="5" t="s">
        <v>92</v>
      </c>
      <c r="E131" s="5" t="s">
        <v>93</v>
      </c>
      <c r="F131" s="16" t="s">
        <v>94</v>
      </c>
      <c r="G131" s="12">
        <v>5000</v>
      </c>
      <c r="H131" s="13">
        <f>IF(F131="","",INDEX(CONFIG!$C$7:$C$26,MATCH(F131,CONFIG!$B$7:$B$26,0)))</f>
        <v>-1</v>
      </c>
      <c r="I131" s="14">
        <f t="shared" si="4"/>
        <v>-5000</v>
      </c>
      <c r="J131" s="17" t="s">
        <v>80</v>
      </c>
      <c r="K131" s="15" t="str">
        <f t="shared" si="5"/>
        <v>OK</v>
      </c>
    </row>
    <row r="132" spans="1:11">
      <c r="A132" s="11">
        <v>46249</v>
      </c>
      <c r="B132" s="5" t="s">
        <v>230</v>
      </c>
      <c r="C132" s="16" t="s">
        <v>96</v>
      </c>
      <c r="D132" s="5" t="s">
        <v>97</v>
      </c>
      <c r="E132" s="5" t="s">
        <v>51</v>
      </c>
      <c r="F132" s="16" t="s">
        <v>98</v>
      </c>
      <c r="G132" s="12">
        <v>2600</v>
      </c>
      <c r="H132" s="13">
        <f>IF(F132="","",INDEX(CONFIG!$C$7:$C$26,MATCH(F132,CONFIG!$B$7:$B$26,0)))</f>
        <v>-1</v>
      </c>
      <c r="I132" s="14">
        <f t="shared" si="4"/>
        <v>-2600</v>
      </c>
      <c r="J132" s="17" t="s">
        <v>80</v>
      </c>
      <c r="K132" s="15" t="str">
        <f t="shared" si="5"/>
        <v>OK</v>
      </c>
    </row>
    <row r="133" spans="1:11" ht="28.5">
      <c r="A133" s="11">
        <v>46249</v>
      </c>
      <c r="B133" s="5" t="s">
        <v>231</v>
      </c>
      <c r="C133" s="16" t="s">
        <v>100</v>
      </c>
      <c r="D133" s="5" t="s">
        <v>78</v>
      </c>
      <c r="E133" s="5" t="s">
        <v>51</v>
      </c>
      <c r="F133" s="16" t="s">
        <v>101</v>
      </c>
      <c r="G133" s="12">
        <v>3500</v>
      </c>
      <c r="H133" s="13">
        <f>IF(F133="","",INDEX(CONFIG!$C$7:$C$26,MATCH(F133,CONFIG!$B$7:$B$26,0)))</f>
        <v>-1</v>
      </c>
      <c r="I133" s="14">
        <f t="shared" si="4"/>
        <v>-3500</v>
      </c>
      <c r="J133" s="17" t="s">
        <v>80</v>
      </c>
      <c r="K133" s="15" t="str">
        <f t="shared" si="5"/>
        <v>OK</v>
      </c>
    </row>
    <row r="134" spans="1:11" ht="28.5">
      <c r="A134" s="11">
        <v>46249</v>
      </c>
      <c r="B134" s="5" t="s">
        <v>232</v>
      </c>
      <c r="C134" s="16" t="s">
        <v>103</v>
      </c>
      <c r="D134" s="5" t="s">
        <v>78</v>
      </c>
      <c r="E134" s="5" t="s">
        <v>51</v>
      </c>
      <c r="F134" s="16" t="s">
        <v>104</v>
      </c>
      <c r="G134" s="12">
        <v>2100</v>
      </c>
      <c r="H134" s="13">
        <f>IF(F134="","",INDEX(CONFIG!$C$7:$C$26,MATCH(F134,CONFIG!$B$7:$B$26,0)))</f>
        <v>-1</v>
      </c>
      <c r="I134" s="14">
        <f t="shared" si="4"/>
        <v>-2100</v>
      </c>
      <c r="J134" s="17" t="s">
        <v>80</v>
      </c>
      <c r="K134" s="15" t="str">
        <f t="shared" si="5"/>
        <v>OK</v>
      </c>
    </row>
    <row r="135" spans="1:11">
      <c r="A135" s="11">
        <v>46249</v>
      </c>
      <c r="B135" s="5" t="s">
        <v>233</v>
      </c>
      <c r="C135" s="16" t="s">
        <v>106</v>
      </c>
      <c r="D135" s="5" t="s">
        <v>107</v>
      </c>
      <c r="E135" s="5" t="s">
        <v>51</v>
      </c>
      <c r="F135" s="16" t="s">
        <v>108</v>
      </c>
      <c r="G135" s="12">
        <v>820</v>
      </c>
      <c r="H135" s="13">
        <f>IF(F135="","",INDEX(CONFIG!$C$7:$C$26,MATCH(F135,CONFIG!$B$7:$B$26,0)))</f>
        <v>1</v>
      </c>
      <c r="I135" s="14">
        <f t="shared" si="4"/>
        <v>820</v>
      </c>
      <c r="J135" s="17" t="s">
        <v>109</v>
      </c>
      <c r="K135" s="15" t="str">
        <f t="shared" si="5"/>
        <v>OK</v>
      </c>
    </row>
    <row r="136" spans="1:11">
      <c r="A136" s="11">
        <v>46249</v>
      </c>
      <c r="B136" s="5" t="s">
        <v>234</v>
      </c>
      <c r="C136" s="16" t="s">
        <v>111</v>
      </c>
      <c r="D136" s="5" t="s">
        <v>107</v>
      </c>
      <c r="E136" s="5" t="s">
        <v>51</v>
      </c>
      <c r="F136" s="16" t="s">
        <v>112</v>
      </c>
      <c r="G136" s="12">
        <v>2120</v>
      </c>
      <c r="H136" s="13">
        <f>IF(F136="","",INDEX(CONFIG!$C$7:$C$26,MATCH(F136,CONFIG!$B$7:$B$26,0)))</f>
        <v>-1</v>
      </c>
      <c r="I136" s="14">
        <f t="shared" si="4"/>
        <v>-2120</v>
      </c>
      <c r="J136" s="17" t="s">
        <v>80</v>
      </c>
      <c r="K136" s="15" t="str">
        <f t="shared" si="5"/>
        <v>OK</v>
      </c>
    </row>
    <row r="137" spans="1:11" ht="28.5">
      <c r="A137" s="11">
        <v>46249</v>
      </c>
      <c r="B137" s="5" t="s">
        <v>235</v>
      </c>
      <c r="C137" s="16" t="s">
        <v>114</v>
      </c>
      <c r="D137" s="5" t="s">
        <v>64</v>
      </c>
      <c r="E137" s="5" t="s">
        <v>51</v>
      </c>
      <c r="F137" s="16" t="s">
        <v>115</v>
      </c>
      <c r="G137" s="12">
        <v>5200</v>
      </c>
      <c r="H137" s="13">
        <f>IF(F137="","",INDEX(CONFIG!$C$7:$C$26,MATCH(F137,CONFIG!$B$7:$B$26,0)))</f>
        <v>-1</v>
      </c>
      <c r="I137" s="14">
        <f t="shared" si="4"/>
        <v>-5200</v>
      </c>
      <c r="J137" s="17" t="s">
        <v>116</v>
      </c>
      <c r="K137" s="15" t="str">
        <f t="shared" si="5"/>
        <v>OK</v>
      </c>
    </row>
    <row r="138" spans="1:11">
      <c r="A138" s="11">
        <v>46280</v>
      </c>
      <c r="B138" s="5" t="s">
        <v>236</v>
      </c>
      <c r="C138" s="16" t="s">
        <v>49</v>
      </c>
      <c r="D138" s="5" t="s">
        <v>50</v>
      </c>
      <c r="E138" s="5" t="s">
        <v>51</v>
      </c>
      <c r="F138" s="16" t="s">
        <v>52</v>
      </c>
      <c r="G138" s="12">
        <v>167500</v>
      </c>
      <c r="H138" s="13">
        <f>IF(F138="","",INDEX(CONFIG!$C$7:$C$26,MATCH(F138,CONFIG!$B$7:$B$26,0)))</f>
        <v>1</v>
      </c>
      <c r="I138" s="14">
        <f t="shared" si="4"/>
        <v>167500</v>
      </c>
      <c r="J138" s="17" t="s">
        <v>53</v>
      </c>
      <c r="K138" s="15" t="str">
        <f t="shared" si="5"/>
        <v>OK</v>
      </c>
    </row>
    <row r="139" spans="1:11">
      <c r="A139" s="11">
        <v>46280</v>
      </c>
      <c r="B139" s="5" t="s">
        <v>237</v>
      </c>
      <c r="C139" s="16" t="s">
        <v>55</v>
      </c>
      <c r="D139" s="5" t="s">
        <v>50</v>
      </c>
      <c r="E139" s="5" t="s">
        <v>51</v>
      </c>
      <c r="F139" s="16" t="s">
        <v>56</v>
      </c>
      <c r="G139" s="12">
        <v>28900</v>
      </c>
      <c r="H139" s="13">
        <f>IF(F139="","",INDEX(CONFIG!$C$7:$C$26,MATCH(F139,CONFIG!$B$7:$B$26,0)))</f>
        <v>1</v>
      </c>
      <c r="I139" s="14">
        <f t="shared" si="4"/>
        <v>28900</v>
      </c>
      <c r="J139" s="17" t="s">
        <v>57</v>
      </c>
      <c r="K139" s="15" t="str">
        <f t="shared" si="5"/>
        <v>OK</v>
      </c>
    </row>
    <row r="140" spans="1:11" ht="28.5">
      <c r="A140" s="11">
        <v>46280</v>
      </c>
      <c r="B140" s="5" t="s">
        <v>238</v>
      </c>
      <c r="C140" s="16" t="s">
        <v>59</v>
      </c>
      <c r="D140" s="5" t="s">
        <v>50</v>
      </c>
      <c r="E140" s="5" t="s">
        <v>51</v>
      </c>
      <c r="F140" s="16" t="s">
        <v>60</v>
      </c>
      <c r="G140" s="12">
        <v>2970</v>
      </c>
      <c r="H140" s="13">
        <f>IF(F140="","",INDEX(CONFIG!$C$7:$C$26,MATCH(F140,CONFIG!$B$7:$B$26,0)))</f>
        <v>-1</v>
      </c>
      <c r="I140" s="14">
        <f t="shared" si="4"/>
        <v>-2970</v>
      </c>
      <c r="J140" s="17" t="s">
        <v>61</v>
      </c>
      <c r="K140" s="15" t="str">
        <f t="shared" si="5"/>
        <v>OK</v>
      </c>
    </row>
    <row r="141" spans="1:11">
      <c r="A141" s="11">
        <v>46280</v>
      </c>
      <c r="B141" s="5" t="s">
        <v>239</v>
      </c>
      <c r="C141" s="16" t="s">
        <v>63</v>
      </c>
      <c r="D141" s="5" t="s">
        <v>64</v>
      </c>
      <c r="E141" s="5" t="s">
        <v>51</v>
      </c>
      <c r="F141" s="16" t="s">
        <v>65</v>
      </c>
      <c r="G141" s="12">
        <v>23700</v>
      </c>
      <c r="H141" s="13">
        <f>IF(F141="","",INDEX(CONFIG!$C$7:$C$26,MATCH(F141,CONFIG!$B$7:$B$26,0)))</f>
        <v>-1</v>
      </c>
      <c r="I141" s="14">
        <f t="shared" si="4"/>
        <v>-23700</v>
      </c>
      <c r="J141" s="17" t="s">
        <v>66</v>
      </c>
      <c r="K141" s="15" t="str">
        <f t="shared" si="5"/>
        <v>OK</v>
      </c>
    </row>
    <row r="142" spans="1:11" ht="28.5">
      <c r="A142" s="11">
        <v>46280</v>
      </c>
      <c r="B142" s="5" t="s">
        <v>240</v>
      </c>
      <c r="C142" s="16" t="s">
        <v>68</v>
      </c>
      <c r="D142" s="5" t="s">
        <v>69</v>
      </c>
      <c r="E142" s="5" t="s">
        <v>51</v>
      </c>
      <c r="F142" s="16" t="s">
        <v>70</v>
      </c>
      <c r="G142" s="12">
        <v>67700</v>
      </c>
      <c r="H142" s="13">
        <f>IF(F142="","",INDEX(CONFIG!$C$7:$C$26,MATCH(F142,CONFIG!$B$7:$B$26,0)))</f>
        <v>-1</v>
      </c>
      <c r="I142" s="14">
        <f t="shared" si="4"/>
        <v>-67700</v>
      </c>
      <c r="J142" s="17" t="s">
        <v>71</v>
      </c>
      <c r="K142" s="15" t="str">
        <f t="shared" si="5"/>
        <v>OK</v>
      </c>
    </row>
    <row r="143" spans="1:11" ht="28.5">
      <c r="A143" s="11">
        <v>46280</v>
      </c>
      <c r="B143" s="5" t="s">
        <v>241</v>
      </c>
      <c r="C143" s="16" t="s">
        <v>73</v>
      </c>
      <c r="D143" s="5" t="s">
        <v>74</v>
      </c>
      <c r="E143" s="5" t="s">
        <v>51</v>
      </c>
      <c r="F143" s="16" t="s">
        <v>75</v>
      </c>
      <c r="G143" s="12">
        <v>10250</v>
      </c>
      <c r="H143" s="13">
        <f>IF(F143="","",INDEX(CONFIG!$C$7:$C$26,MATCH(F143,CONFIG!$B$7:$B$26,0)))</f>
        <v>-1</v>
      </c>
      <c r="I143" s="14">
        <f t="shared" si="4"/>
        <v>-10250</v>
      </c>
      <c r="J143" s="17" t="s">
        <v>71</v>
      </c>
      <c r="K143" s="15" t="str">
        <f t="shared" si="5"/>
        <v>OK</v>
      </c>
    </row>
    <row r="144" spans="1:11">
      <c r="A144" s="11">
        <v>46280</v>
      </c>
      <c r="B144" s="5" t="s">
        <v>242</v>
      </c>
      <c r="C144" s="16" t="s">
        <v>77</v>
      </c>
      <c r="D144" s="5" t="s">
        <v>78</v>
      </c>
      <c r="E144" s="5" t="s">
        <v>51</v>
      </c>
      <c r="F144" s="16" t="s">
        <v>79</v>
      </c>
      <c r="G144" s="12">
        <v>29000</v>
      </c>
      <c r="H144" s="13">
        <f>IF(F144="","",INDEX(CONFIG!$C$7:$C$26,MATCH(F144,CONFIG!$B$7:$B$26,0)))</f>
        <v>-1</v>
      </c>
      <c r="I144" s="14">
        <f t="shared" si="4"/>
        <v>-29000</v>
      </c>
      <c r="J144" s="17" t="s">
        <v>80</v>
      </c>
      <c r="K144" s="15" t="str">
        <f t="shared" si="5"/>
        <v>OK</v>
      </c>
    </row>
    <row r="145" spans="1:11" ht="28.5">
      <c r="A145" s="11">
        <v>46280</v>
      </c>
      <c r="B145" s="5" t="s">
        <v>243</v>
      </c>
      <c r="C145" s="16" t="s">
        <v>82</v>
      </c>
      <c r="D145" s="5" t="s">
        <v>50</v>
      </c>
      <c r="E145" s="5" t="s">
        <v>51</v>
      </c>
      <c r="F145" s="16" t="s">
        <v>83</v>
      </c>
      <c r="G145" s="12">
        <v>7180</v>
      </c>
      <c r="H145" s="13">
        <f>IF(F145="","",INDEX(CONFIG!$C$7:$C$26,MATCH(F145,CONFIG!$B$7:$B$26,0)))</f>
        <v>-1</v>
      </c>
      <c r="I145" s="14">
        <f t="shared" si="4"/>
        <v>-7180</v>
      </c>
      <c r="J145" s="17" t="s">
        <v>80</v>
      </c>
      <c r="K145" s="15" t="str">
        <f t="shared" si="5"/>
        <v>OK</v>
      </c>
    </row>
    <row r="146" spans="1:11" ht="28.5">
      <c r="A146" s="11">
        <v>46280</v>
      </c>
      <c r="B146" s="5" t="s">
        <v>244</v>
      </c>
      <c r="C146" s="16" t="s">
        <v>85</v>
      </c>
      <c r="D146" s="5" t="s">
        <v>78</v>
      </c>
      <c r="E146" s="5" t="s">
        <v>51</v>
      </c>
      <c r="F146" s="16" t="s">
        <v>86</v>
      </c>
      <c r="G146" s="12">
        <v>7700</v>
      </c>
      <c r="H146" s="13">
        <f>IF(F146="","",INDEX(CONFIG!$C$7:$C$26,MATCH(F146,CONFIG!$B$7:$B$26,0)))</f>
        <v>-1</v>
      </c>
      <c r="I146" s="14">
        <f t="shared" si="4"/>
        <v>-7700</v>
      </c>
      <c r="J146" s="17" t="s">
        <v>80</v>
      </c>
      <c r="K146" s="15" t="str">
        <f t="shared" si="5"/>
        <v>OK</v>
      </c>
    </row>
    <row r="147" spans="1:11" ht="28.5">
      <c r="A147" s="11">
        <v>46280</v>
      </c>
      <c r="B147" s="5" t="s">
        <v>245</v>
      </c>
      <c r="C147" s="16" t="s">
        <v>88</v>
      </c>
      <c r="D147" s="5" t="s">
        <v>78</v>
      </c>
      <c r="E147" s="5" t="s">
        <v>51</v>
      </c>
      <c r="F147" s="16" t="s">
        <v>89</v>
      </c>
      <c r="G147" s="12">
        <v>4800</v>
      </c>
      <c r="H147" s="13">
        <f>IF(F147="","",INDEX(CONFIG!$C$7:$C$26,MATCH(F147,CONFIG!$B$7:$B$26,0)))</f>
        <v>-1</v>
      </c>
      <c r="I147" s="14">
        <f t="shared" si="4"/>
        <v>-4800</v>
      </c>
      <c r="J147" s="17" t="s">
        <v>80</v>
      </c>
      <c r="K147" s="15" t="str">
        <f t="shared" si="5"/>
        <v>OK</v>
      </c>
    </row>
    <row r="148" spans="1:11">
      <c r="A148" s="11">
        <v>46280</v>
      </c>
      <c r="B148" s="5" t="s">
        <v>246</v>
      </c>
      <c r="C148" s="16" t="s">
        <v>91</v>
      </c>
      <c r="D148" s="5" t="s">
        <v>92</v>
      </c>
      <c r="E148" s="5" t="s">
        <v>93</v>
      </c>
      <c r="F148" s="16" t="s">
        <v>94</v>
      </c>
      <c r="G148" s="12">
        <v>5150</v>
      </c>
      <c r="H148" s="13">
        <f>IF(F148="","",INDEX(CONFIG!$C$7:$C$26,MATCH(F148,CONFIG!$B$7:$B$26,0)))</f>
        <v>-1</v>
      </c>
      <c r="I148" s="14">
        <f t="shared" si="4"/>
        <v>-5150</v>
      </c>
      <c r="J148" s="17" t="s">
        <v>80</v>
      </c>
      <c r="K148" s="15" t="str">
        <f t="shared" si="5"/>
        <v>OK</v>
      </c>
    </row>
    <row r="149" spans="1:11">
      <c r="A149" s="11">
        <v>46280</v>
      </c>
      <c r="B149" s="5" t="s">
        <v>247</v>
      </c>
      <c r="C149" s="16" t="s">
        <v>96</v>
      </c>
      <c r="D149" s="5" t="s">
        <v>97</v>
      </c>
      <c r="E149" s="5" t="s">
        <v>51</v>
      </c>
      <c r="F149" s="16" t="s">
        <v>98</v>
      </c>
      <c r="G149" s="12">
        <v>2600</v>
      </c>
      <c r="H149" s="13">
        <f>IF(F149="","",INDEX(CONFIG!$C$7:$C$26,MATCH(F149,CONFIG!$B$7:$B$26,0)))</f>
        <v>-1</v>
      </c>
      <c r="I149" s="14">
        <f t="shared" si="4"/>
        <v>-2600</v>
      </c>
      <c r="J149" s="17" t="s">
        <v>80</v>
      </c>
      <c r="K149" s="15" t="str">
        <f t="shared" si="5"/>
        <v>OK</v>
      </c>
    </row>
    <row r="150" spans="1:11" ht="28.5">
      <c r="A150" s="11">
        <v>46280</v>
      </c>
      <c r="B150" s="5" t="s">
        <v>248</v>
      </c>
      <c r="C150" s="16" t="s">
        <v>100</v>
      </c>
      <c r="D150" s="5" t="s">
        <v>78</v>
      </c>
      <c r="E150" s="5" t="s">
        <v>51</v>
      </c>
      <c r="F150" s="16" t="s">
        <v>101</v>
      </c>
      <c r="G150" s="12">
        <v>3550</v>
      </c>
      <c r="H150" s="13">
        <f>IF(F150="","",INDEX(CONFIG!$C$7:$C$26,MATCH(F150,CONFIG!$B$7:$B$26,0)))</f>
        <v>-1</v>
      </c>
      <c r="I150" s="14">
        <f t="shared" si="4"/>
        <v>-3550</v>
      </c>
      <c r="J150" s="17" t="s">
        <v>80</v>
      </c>
      <c r="K150" s="15" t="str">
        <f t="shared" si="5"/>
        <v>OK</v>
      </c>
    </row>
    <row r="151" spans="1:11" ht="28.5">
      <c r="A151" s="11">
        <v>46280</v>
      </c>
      <c r="B151" s="5" t="s">
        <v>249</v>
      </c>
      <c r="C151" s="16" t="s">
        <v>103</v>
      </c>
      <c r="D151" s="5" t="s">
        <v>78</v>
      </c>
      <c r="E151" s="5" t="s">
        <v>51</v>
      </c>
      <c r="F151" s="16" t="s">
        <v>104</v>
      </c>
      <c r="G151" s="12">
        <v>2100</v>
      </c>
      <c r="H151" s="13">
        <f>IF(F151="","",INDEX(CONFIG!$C$7:$C$26,MATCH(F151,CONFIG!$B$7:$B$26,0)))</f>
        <v>-1</v>
      </c>
      <c r="I151" s="14">
        <f t="shared" si="4"/>
        <v>-2100</v>
      </c>
      <c r="J151" s="17" t="s">
        <v>80</v>
      </c>
      <c r="K151" s="15" t="str">
        <f t="shared" si="5"/>
        <v>OK</v>
      </c>
    </row>
    <row r="152" spans="1:11">
      <c r="A152" s="11">
        <v>46280</v>
      </c>
      <c r="B152" s="5" t="s">
        <v>250</v>
      </c>
      <c r="C152" s="16" t="s">
        <v>106</v>
      </c>
      <c r="D152" s="5" t="s">
        <v>107</v>
      </c>
      <c r="E152" s="5" t="s">
        <v>51</v>
      </c>
      <c r="F152" s="16" t="s">
        <v>108</v>
      </c>
      <c r="G152" s="12">
        <v>860</v>
      </c>
      <c r="H152" s="13">
        <f>IF(F152="","",INDEX(CONFIG!$C$7:$C$26,MATCH(F152,CONFIG!$B$7:$B$26,0)))</f>
        <v>1</v>
      </c>
      <c r="I152" s="14">
        <f t="shared" si="4"/>
        <v>860</v>
      </c>
      <c r="J152" s="17" t="s">
        <v>109</v>
      </c>
      <c r="K152" s="15" t="str">
        <f t="shared" si="5"/>
        <v>OK</v>
      </c>
    </row>
    <row r="153" spans="1:11">
      <c r="A153" s="11">
        <v>46280</v>
      </c>
      <c r="B153" s="5" t="s">
        <v>251</v>
      </c>
      <c r="C153" s="16" t="s">
        <v>111</v>
      </c>
      <c r="D153" s="5" t="s">
        <v>107</v>
      </c>
      <c r="E153" s="5" t="s">
        <v>51</v>
      </c>
      <c r="F153" s="16" t="s">
        <v>112</v>
      </c>
      <c r="G153" s="12">
        <v>2210</v>
      </c>
      <c r="H153" s="13">
        <f>IF(F153="","",INDEX(CONFIG!$C$7:$C$26,MATCH(F153,CONFIG!$B$7:$B$26,0)))</f>
        <v>-1</v>
      </c>
      <c r="I153" s="14">
        <f t="shared" si="4"/>
        <v>-2210</v>
      </c>
      <c r="J153" s="17" t="s">
        <v>80</v>
      </c>
      <c r="K153" s="15" t="str">
        <f t="shared" si="5"/>
        <v>OK</v>
      </c>
    </row>
    <row r="154" spans="1:11" ht="28.5">
      <c r="A154" s="11">
        <v>46280</v>
      </c>
      <c r="B154" s="5" t="s">
        <v>252</v>
      </c>
      <c r="C154" s="16" t="s">
        <v>114</v>
      </c>
      <c r="D154" s="5" t="s">
        <v>64</v>
      </c>
      <c r="E154" s="5" t="s">
        <v>51</v>
      </c>
      <c r="F154" s="16" t="s">
        <v>115</v>
      </c>
      <c r="G154" s="12">
        <v>5450</v>
      </c>
      <c r="H154" s="13">
        <f>IF(F154="","",INDEX(CONFIG!$C$7:$C$26,MATCH(F154,CONFIG!$B$7:$B$26,0)))</f>
        <v>-1</v>
      </c>
      <c r="I154" s="14">
        <f t="shared" si="4"/>
        <v>-5450</v>
      </c>
      <c r="J154" s="17" t="s">
        <v>116</v>
      </c>
      <c r="K154" s="15" t="str">
        <f t="shared" si="5"/>
        <v>OK</v>
      </c>
    </row>
    <row r="155" spans="1:11">
      <c r="A155" s="11">
        <v>46310</v>
      </c>
      <c r="B155" s="5" t="s">
        <v>253</v>
      </c>
      <c r="C155" s="16" t="s">
        <v>49</v>
      </c>
      <c r="D155" s="5" t="s">
        <v>50</v>
      </c>
      <c r="E155" s="5" t="s">
        <v>51</v>
      </c>
      <c r="F155" s="16" t="s">
        <v>52</v>
      </c>
      <c r="G155" s="12">
        <v>173000</v>
      </c>
      <c r="H155" s="13">
        <f>IF(F155="","",INDEX(CONFIG!$C$7:$C$26,MATCH(F155,CONFIG!$B$7:$B$26,0)))</f>
        <v>1</v>
      </c>
      <c r="I155" s="14">
        <f t="shared" si="4"/>
        <v>173000</v>
      </c>
      <c r="J155" s="17" t="s">
        <v>53</v>
      </c>
      <c r="K155" s="15" t="str">
        <f t="shared" si="5"/>
        <v>OK</v>
      </c>
    </row>
    <row r="156" spans="1:11">
      <c r="A156" s="11">
        <v>46310</v>
      </c>
      <c r="B156" s="5" t="s">
        <v>254</v>
      </c>
      <c r="C156" s="16" t="s">
        <v>55</v>
      </c>
      <c r="D156" s="5" t="s">
        <v>50</v>
      </c>
      <c r="E156" s="5" t="s">
        <v>51</v>
      </c>
      <c r="F156" s="16" t="s">
        <v>56</v>
      </c>
      <c r="G156" s="12">
        <v>30000</v>
      </c>
      <c r="H156" s="13">
        <f>IF(F156="","",INDEX(CONFIG!$C$7:$C$26,MATCH(F156,CONFIG!$B$7:$B$26,0)))</f>
        <v>1</v>
      </c>
      <c r="I156" s="14">
        <f t="shared" si="4"/>
        <v>30000</v>
      </c>
      <c r="J156" s="17" t="s">
        <v>57</v>
      </c>
      <c r="K156" s="15" t="str">
        <f t="shared" si="5"/>
        <v>OK</v>
      </c>
    </row>
    <row r="157" spans="1:11" ht="28.5">
      <c r="A157" s="11">
        <v>46310</v>
      </c>
      <c r="B157" s="5" t="s">
        <v>255</v>
      </c>
      <c r="C157" s="16" t="s">
        <v>59</v>
      </c>
      <c r="D157" s="5" t="s">
        <v>50</v>
      </c>
      <c r="E157" s="5" t="s">
        <v>51</v>
      </c>
      <c r="F157" s="16" t="s">
        <v>60</v>
      </c>
      <c r="G157" s="12">
        <v>3100</v>
      </c>
      <c r="H157" s="13">
        <f>IF(F157="","",INDEX(CONFIG!$C$7:$C$26,MATCH(F157,CONFIG!$B$7:$B$26,0)))</f>
        <v>-1</v>
      </c>
      <c r="I157" s="14">
        <f t="shared" si="4"/>
        <v>-3100</v>
      </c>
      <c r="J157" s="17" t="s">
        <v>61</v>
      </c>
      <c r="K157" s="15" t="str">
        <f t="shared" si="5"/>
        <v>OK</v>
      </c>
    </row>
    <row r="158" spans="1:11">
      <c r="A158" s="11">
        <v>46310</v>
      </c>
      <c r="B158" s="5" t="s">
        <v>256</v>
      </c>
      <c r="C158" s="16" t="s">
        <v>63</v>
      </c>
      <c r="D158" s="5" t="s">
        <v>64</v>
      </c>
      <c r="E158" s="5" t="s">
        <v>51</v>
      </c>
      <c r="F158" s="16" t="s">
        <v>65</v>
      </c>
      <c r="G158" s="12">
        <v>24500</v>
      </c>
      <c r="H158" s="13">
        <f>IF(F158="","",INDEX(CONFIG!$C$7:$C$26,MATCH(F158,CONFIG!$B$7:$B$26,0)))</f>
        <v>-1</v>
      </c>
      <c r="I158" s="14">
        <f t="shared" si="4"/>
        <v>-24500</v>
      </c>
      <c r="J158" s="17" t="s">
        <v>66</v>
      </c>
      <c r="K158" s="15" t="str">
        <f t="shared" si="5"/>
        <v>OK</v>
      </c>
    </row>
    <row r="159" spans="1:11" ht="28.5">
      <c r="A159" s="11">
        <v>46310</v>
      </c>
      <c r="B159" s="5" t="s">
        <v>257</v>
      </c>
      <c r="C159" s="16" t="s">
        <v>68</v>
      </c>
      <c r="D159" s="5" t="s">
        <v>69</v>
      </c>
      <c r="E159" s="5" t="s">
        <v>51</v>
      </c>
      <c r="F159" s="16" t="s">
        <v>70</v>
      </c>
      <c r="G159" s="12">
        <v>70000</v>
      </c>
      <c r="H159" s="13">
        <f>IF(F159="","",INDEX(CONFIG!$C$7:$C$26,MATCH(F159,CONFIG!$B$7:$B$26,0)))</f>
        <v>-1</v>
      </c>
      <c r="I159" s="14">
        <f t="shared" si="4"/>
        <v>-70000</v>
      </c>
      <c r="J159" s="17" t="s">
        <v>71</v>
      </c>
      <c r="K159" s="15" t="str">
        <f t="shared" si="5"/>
        <v>OK</v>
      </c>
    </row>
    <row r="160" spans="1:11" ht="28.5">
      <c r="A160" s="11">
        <v>46310</v>
      </c>
      <c r="B160" s="5" t="s">
        <v>258</v>
      </c>
      <c r="C160" s="16" t="s">
        <v>73</v>
      </c>
      <c r="D160" s="5" t="s">
        <v>74</v>
      </c>
      <c r="E160" s="5" t="s">
        <v>51</v>
      </c>
      <c r="F160" s="16" t="s">
        <v>75</v>
      </c>
      <c r="G160" s="12">
        <v>10600</v>
      </c>
      <c r="H160" s="13">
        <f>IF(F160="","",INDEX(CONFIG!$C$7:$C$26,MATCH(F160,CONFIG!$B$7:$B$26,0)))</f>
        <v>-1</v>
      </c>
      <c r="I160" s="14">
        <f t="shared" si="4"/>
        <v>-10600</v>
      </c>
      <c r="J160" s="17" t="s">
        <v>71</v>
      </c>
      <c r="K160" s="15" t="str">
        <f t="shared" si="5"/>
        <v>OK</v>
      </c>
    </row>
    <row r="161" spans="1:11">
      <c r="A161" s="11">
        <v>46310</v>
      </c>
      <c r="B161" s="5" t="s">
        <v>259</v>
      </c>
      <c r="C161" s="16" t="s">
        <v>77</v>
      </c>
      <c r="D161" s="5" t="s">
        <v>78</v>
      </c>
      <c r="E161" s="5" t="s">
        <v>51</v>
      </c>
      <c r="F161" s="16" t="s">
        <v>79</v>
      </c>
      <c r="G161" s="12">
        <v>29500</v>
      </c>
      <c r="H161" s="13">
        <f>IF(F161="","",INDEX(CONFIG!$C$7:$C$26,MATCH(F161,CONFIG!$B$7:$B$26,0)))</f>
        <v>-1</v>
      </c>
      <c r="I161" s="14">
        <f t="shared" si="4"/>
        <v>-29500</v>
      </c>
      <c r="J161" s="17" t="s">
        <v>80</v>
      </c>
      <c r="K161" s="15" t="str">
        <f t="shared" si="5"/>
        <v>OK</v>
      </c>
    </row>
    <row r="162" spans="1:11" ht="28.5">
      <c r="A162" s="11">
        <v>46310</v>
      </c>
      <c r="B162" s="5" t="s">
        <v>260</v>
      </c>
      <c r="C162" s="16" t="s">
        <v>82</v>
      </c>
      <c r="D162" s="5" t="s">
        <v>50</v>
      </c>
      <c r="E162" s="5" t="s">
        <v>51</v>
      </c>
      <c r="F162" s="16" t="s">
        <v>83</v>
      </c>
      <c r="G162" s="12">
        <v>7400</v>
      </c>
      <c r="H162" s="13">
        <f>IF(F162="","",INDEX(CONFIG!$C$7:$C$26,MATCH(F162,CONFIG!$B$7:$B$26,0)))</f>
        <v>-1</v>
      </c>
      <c r="I162" s="14">
        <f t="shared" si="4"/>
        <v>-7400</v>
      </c>
      <c r="J162" s="17" t="s">
        <v>80</v>
      </c>
      <c r="K162" s="15" t="str">
        <f t="shared" si="5"/>
        <v>OK</v>
      </c>
    </row>
    <row r="163" spans="1:11" ht="28.5">
      <c r="A163" s="11">
        <v>46310</v>
      </c>
      <c r="B163" s="5" t="s">
        <v>261</v>
      </c>
      <c r="C163" s="16" t="s">
        <v>85</v>
      </c>
      <c r="D163" s="5" t="s">
        <v>78</v>
      </c>
      <c r="E163" s="5" t="s">
        <v>51</v>
      </c>
      <c r="F163" s="16" t="s">
        <v>86</v>
      </c>
      <c r="G163" s="12">
        <v>7800</v>
      </c>
      <c r="H163" s="13">
        <f>IF(F163="","",INDEX(CONFIG!$C$7:$C$26,MATCH(F163,CONFIG!$B$7:$B$26,0)))</f>
        <v>-1</v>
      </c>
      <c r="I163" s="14">
        <f t="shared" si="4"/>
        <v>-7800</v>
      </c>
      <c r="J163" s="17" t="s">
        <v>80</v>
      </c>
      <c r="K163" s="15" t="str">
        <f t="shared" si="5"/>
        <v>OK</v>
      </c>
    </row>
    <row r="164" spans="1:11" ht="28.5">
      <c r="A164" s="11">
        <v>46310</v>
      </c>
      <c r="B164" s="5" t="s">
        <v>262</v>
      </c>
      <c r="C164" s="16" t="s">
        <v>88</v>
      </c>
      <c r="D164" s="5" t="s">
        <v>78</v>
      </c>
      <c r="E164" s="5" t="s">
        <v>51</v>
      </c>
      <c r="F164" s="16" t="s">
        <v>89</v>
      </c>
      <c r="G164" s="12">
        <v>4800</v>
      </c>
      <c r="H164" s="13">
        <f>IF(F164="","",INDEX(CONFIG!$C$7:$C$26,MATCH(F164,CONFIG!$B$7:$B$26,0)))</f>
        <v>-1</v>
      </c>
      <c r="I164" s="14">
        <f t="shared" si="4"/>
        <v>-4800</v>
      </c>
      <c r="J164" s="17" t="s">
        <v>80</v>
      </c>
      <c r="K164" s="15" t="str">
        <f t="shared" si="5"/>
        <v>OK</v>
      </c>
    </row>
    <row r="165" spans="1:11">
      <c r="A165" s="11">
        <v>46310</v>
      </c>
      <c r="B165" s="5" t="s">
        <v>263</v>
      </c>
      <c r="C165" s="16" t="s">
        <v>91</v>
      </c>
      <c r="D165" s="5" t="s">
        <v>92</v>
      </c>
      <c r="E165" s="5" t="s">
        <v>93</v>
      </c>
      <c r="F165" s="16" t="s">
        <v>94</v>
      </c>
      <c r="G165" s="12">
        <v>5300</v>
      </c>
      <c r="H165" s="13">
        <f>IF(F165="","",INDEX(CONFIG!$C$7:$C$26,MATCH(F165,CONFIG!$B$7:$B$26,0)))</f>
        <v>-1</v>
      </c>
      <c r="I165" s="14">
        <f t="shared" si="4"/>
        <v>-5300</v>
      </c>
      <c r="J165" s="17" t="s">
        <v>80</v>
      </c>
      <c r="K165" s="15" t="str">
        <f t="shared" si="5"/>
        <v>OK</v>
      </c>
    </row>
    <row r="166" spans="1:11">
      <c r="A166" s="11">
        <v>46310</v>
      </c>
      <c r="B166" s="5" t="s">
        <v>264</v>
      </c>
      <c r="C166" s="16" t="s">
        <v>96</v>
      </c>
      <c r="D166" s="5" t="s">
        <v>97</v>
      </c>
      <c r="E166" s="5" t="s">
        <v>51</v>
      </c>
      <c r="F166" s="16" t="s">
        <v>98</v>
      </c>
      <c r="G166" s="12">
        <v>2600</v>
      </c>
      <c r="H166" s="13">
        <f>IF(F166="","",INDEX(CONFIG!$C$7:$C$26,MATCH(F166,CONFIG!$B$7:$B$26,0)))</f>
        <v>-1</v>
      </c>
      <c r="I166" s="14">
        <f t="shared" si="4"/>
        <v>-2600</v>
      </c>
      <c r="J166" s="17" t="s">
        <v>80</v>
      </c>
      <c r="K166" s="15" t="str">
        <f t="shared" si="5"/>
        <v>OK</v>
      </c>
    </row>
    <row r="167" spans="1:11" ht="28.5">
      <c r="A167" s="11">
        <v>46310</v>
      </c>
      <c r="B167" s="5" t="s">
        <v>265</v>
      </c>
      <c r="C167" s="16" t="s">
        <v>100</v>
      </c>
      <c r="D167" s="5" t="s">
        <v>78</v>
      </c>
      <c r="E167" s="5" t="s">
        <v>51</v>
      </c>
      <c r="F167" s="16" t="s">
        <v>101</v>
      </c>
      <c r="G167" s="12">
        <v>3600</v>
      </c>
      <c r="H167" s="13">
        <f>IF(F167="","",INDEX(CONFIG!$C$7:$C$26,MATCH(F167,CONFIG!$B$7:$B$26,0)))</f>
        <v>-1</v>
      </c>
      <c r="I167" s="14">
        <f t="shared" si="4"/>
        <v>-3600</v>
      </c>
      <c r="J167" s="17" t="s">
        <v>80</v>
      </c>
      <c r="K167" s="15" t="str">
        <f t="shared" si="5"/>
        <v>OK</v>
      </c>
    </row>
    <row r="168" spans="1:11" ht="28.5">
      <c r="A168" s="11">
        <v>46310</v>
      </c>
      <c r="B168" s="5" t="s">
        <v>266</v>
      </c>
      <c r="C168" s="16" t="s">
        <v>103</v>
      </c>
      <c r="D168" s="5" t="s">
        <v>78</v>
      </c>
      <c r="E168" s="5" t="s">
        <v>51</v>
      </c>
      <c r="F168" s="16" t="s">
        <v>104</v>
      </c>
      <c r="G168" s="12">
        <v>2100</v>
      </c>
      <c r="H168" s="13">
        <f>IF(F168="","",INDEX(CONFIG!$C$7:$C$26,MATCH(F168,CONFIG!$B$7:$B$26,0)))</f>
        <v>-1</v>
      </c>
      <c r="I168" s="14">
        <f t="shared" si="4"/>
        <v>-2100</v>
      </c>
      <c r="J168" s="17" t="s">
        <v>80</v>
      </c>
      <c r="K168" s="15" t="str">
        <f t="shared" si="5"/>
        <v>OK</v>
      </c>
    </row>
    <row r="169" spans="1:11">
      <c r="A169" s="11">
        <v>46310</v>
      </c>
      <c r="B169" s="5" t="s">
        <v>267</v>
      </c>
      <c r="C169" s="16" t="s">
        <v>106</v>
      </c>
      <c r="D169" s="5" t="s">
        <v>107</v>
      </c>
      <c r="E169" s="5" t="s">
        <v>51</v>
      </c>
      <c r="F169" s="16" t="s">
        <v>108</v>
      </c>
      <c r="G169" s="12">
        <v>900</v>
      </c>
      <c r="H169" s="13">
        <f>IF(F169="","",INDEX(CONFIG!$C$7:$C$26,MATCH(F169,CONFIG!$B$7:$B$26,0)))</f>
        <v>1</v>
      </c>
      <c r="I169" s="14">
        <f t="shared" si="4"/>
        <v>900</v>
      </c>
      <c r="J169" s="17" t="s">
        <v>109</v>
      </c>
      <c r="K169" s="15" t="str">
        <f t="shared" si="5"/>
        <v>OK</v>
      </c>
    </row>
    <row r="170" spans="1:11">
      <c r="A170" s="11">
        <v>46310</v>
      </c>
      <c r="B170" s="5" t="s">
        <v>268</v>
      </c>
      <c r="C170" s="16" t="s">
        <v>111</v>
      </c>
      <c r="D170" s="5" t="s">
        <v>107</v>
      </c>
      <c r="E170" s="5" t="s">
        <v>51</v>
      </c>
      <c r="F170" s="16" t="s">
        <v>112</v>
      </c>
      <c r="G170" s="12">
        <v>2300</v>
      </c>
      <c r="H170" s="13">
        <f>IF(F170="","",INDEX(CONFIG!$C$7:$C$26,MATCH(F170,CONFIG!$B$7:$B$26,0)))</f>
        <v>-1</v>
      </c>
      <c r="I170" s="14">
        <f t="shared" si="4"/>
        <v>-2300</v>
      </c>
      <c r="J170" s="17" t="s">
        <v>80</v>
      </c>
      <c r="K170" s="15" t="str">
        <f t="shared" si="5"/>
        <v>OK</v>
      </c>
    </row>
    <row r="171" spans="1:11" ht="28.5">
      <c r="A171" s="11">
        <v>46310</v>
      </c>
      <c r="B171" s="5" t="s">
        <v>269</v>
      </c>
      <c r="C171" s="16" t="s">
        <v>114</v>
      </c>
      <c r="D171" s="5" t="s">
        <v>64</v>
      </c>
      <c r="E171" s="5" t="s">
        <v>51</v>
      </c>
      <c r="F171" s="16" t="s">
        <v>115</v>
      </c>
      <c r="G171" s="12">
        <v>5700</v>
      </c>
      <c r="H171" s="13">
        <f>IF(F171="","",INDEX(CONFIG!$C$7:$C$26,MATCH(F171,CONFIG!$B$7:$B$26,0)))</f>
        <v>-1</v>
      </c>
      <c r="I171" s="14">
        <f t="shared" si="4"/>
        <v>-5700</v>
      </c>
      <c r="J171" s="17" t="s">
        <v>116</v>
      </c>
      <c r="K171" s="15" t="str">
        <f t="shared" si="5"/>
        <v>OK</v>
      </c>
    </row>
    <row r="172" spans="1:11">
      <c r="A172" s="11">
        <v>46341</v>
      </c>
      <c r="B172" s="5" t="s">
        <v>270</v>
      </c>
      <c r="C172" s="16" t="s">
        <v>49</v>
      </c>
      <c r="D172" s="5" t="s">
        <v>50</v>
      </c>
      <c r="E172" s="5" t="s">
        <v>51</v>
      </c>
      <c r="F172" s="16" t="s">
        <v>52</v>
      </c>
      <c r="G172" s="12">
        <v>178500</v>
      </c>
      <c r="H172" s="13">
        <f>IF(F172="","",INDEX(CONFIG!$C$7:$C$26,MATCH(F172,CONFIG!$B$7:$B$26,0)))</f>
        <v>1</v>
      </c>
      <c r="I172" s="14">
        <f t="shared" si="4"/>
        <v>178500</v>
      </c>
      <c r="J172" s="17" t="s">
        <v>53</v>
      </c>
      <c r="K172" s="15" t="str">
        <f t="shared" si="5"/>
        <v>OK</v>
      </c>
    </row>
    <row r="173" spans="1:11">
      <c r="A173" s="11">
        <v>46341</v>
      </c>
      <c r="B173" s="5" t="s">
        <v>271</v>
      </c>
      <c r="C173" s="16" t="s">
        <v>55</v>
      </c>
      <c r="D173" s="5" t="s">
        <v>50</v>
      </c>
      <c r="E173" s="5" t="s">
        <v>51</v>
      </c>
      <c r="F173" s="16" t="s">
        <v>56</v>
      </c>
      <c r="G173" s="12">
        <v>31100</v>
      </c>
      <c r="H173" s="13">
        <f>IF(F173="","",INDEX(CONFIG!$C$7:$C$26,MATCH(F173,CONFIG!$B$7:$B$26,0)))</f>
        <v>1</v>
      </c>
      <c r="I173" s="14">
        <f t="shared" si="4"/>
        <v>31100</v>
      </c>
      <c r="J173" s="17" t="s">
        <v>57</v>
      </c>
      <c r="K173" s="15" t="str">
        <f t="shared" si="5"/>
        <v>OK</v>
      </c>
    </row>
    <row r="174" spans="1:11" ht="28.5">
      <c r="A174" s="11">
        <v>46341</v>
      </c>
      <c r="B174" s="5" t="s">
        <v>272</v>
      </c>
      <c r="C174" s="16" t="s">
        <v>59</v>
      </c>
      <c r="D174" s="5" t="s">
        <v>50</v>
      </c>
      <c r="E174" s="5" t="s">
        <v>51</v>
      </c>
      <c r="F174" s="16" t="s">
        <v>60</v>
      </c>
      <c r="G174" s="12">
        <v>3230</v>
      </c>
      <c r="H174" s="13">
        <f>IF(F174="","",INDEX(CONFIG!$C$7:$C$26,MATCH(F174,CONFIG!$B$7:$B$26,0)))</f>
        <v>-1</v>
      </c>
      <c r="I174" s="14">
        <f t="shared" si="4"/>
        <v>-3230</v>
      </c>
      <c r="J174" s="17" t="s">
        <v>61</v>
      </c>
      <c r="K174" s="15" t="str">
        <f t="shared" si="5"/>
        <v>OK</v>
      </c>
    </row>
    <row r="175" spans="1:11">
      <c r="A175" s="11">
        <v>46341</v>
      </c>
      <c r="B175" s="5" t="s">
        <v>273</v>
      </c>
      <c r="C175" s="16" t="s">
        <v>63</v>
      </c>
      <c r="D175" s="5" t="s">
        <v>64</v>
      </c>
      <c r="E175" s="5" t="s">
        <v>51</v>
      </c>
      <c r="F175" s="16" t="s">
        <v>65</v>
      </c>
      <c r="G175" s="12">
        <v>25300</v>
      </c>
      <c r="H175" s="13">
        <f>IF(F175="","",INDEX(CONFIG!$C$7:$C$26,MATCH(F175,CONFIG!$B$7:$B$26,0)))</f>
        <v>-1</v>
      </c>
      <c r="I175" s="14">
        <f t="shared" si="4"/>
        <v>-25300</v>
      </c>
      <c r="J175" s="17" t="s">
        <v>66</v>
      </c>
      <c r="K175" s="15" t="str">
        <f t="shared" si="5"/>
        <v>OK</v>
      </c>
    </row>
    <row r="176" spans="1:11" ht="28.5">
      <c r="A176" s="11">
        <v>46341</v>
      </c>
      <c r="B176" s="5" t="s">
        <v>274</v>
      </c>
      <c r="C176" s="16" t="s">
        <v>68</v>
      </c>
      <c r="D176" s="5" t="s">
        <v>69</v>
      </c>
      <c r="E176" s="5" t="s">
        <v>51</v>
      </c>
      <c r="F176" s="16" t="s">
        <v>70</v>
      </c>
      <c r="G176" s="12">
        <v>72300</v>
      </c>
      <c r="H176" s="13">
        <f>IF(F176="","",INDEX(CONFIG!$C$7:$C$26,MATCH(F176,CONFIG!$B$7:$B$26,0)))</f>
        <v>-1</v>
      </c>
      <c r="I176" s="14">
        <f t="shared" si="4"/>
        <v>-72300</v>
      </c>
      <c r="J176" s="17" t="s">
        <v>71</v>
      </c>
      <c r="K176" s="15" t="str">
        <f t="shared" si="5"/>
        <v>OK</v>
      </c>
    </row>
    <row r="177" spans="1:11" ht="28.5">
      <c r="A177" s="11">
        <v>46341</v>
      </c>
      <c r="B177" s="5" t="s">
        <v>275</v>
      </c>
      <c r="C177" s="16" t="s">
        <v>73</v>
      </c>
      <c r="D177" s="5" t="s">
        <v>74</v>
      </c>
      <c r="E177" s="5" t="s">
        <v>51</v>
      </c>
      <c r="F177" s="16" t="s">
        <v>75</v>
      </c>
      <c r="G177" s="12">
        <v>10950</v>
      </c>
      <c r="H177" s="13">
        <f>IF(F177="","",INDEX(CONFIG!$C$7:$C$26,MATCH(F177,CONFIG!$B$7:$B$26,0)))</f>
        <v>-1</v>
      </c>
      <c r="I177" s="14">
        <f t="shared" si="4"/>
        <v>-10950</v>
      </c>
      <c r="J177" s="17" t="s">
        <v>71</v>
      </c>
      <c r="K177" s="15" t="str">
        <f t="shared" si="5"/>
        <v>OK</v>
      </c>
    </row>
    <row r="178" spans="1:11">
      <c r="A178" s="11">
        <v>46341</v>
      </c>
      <c r="B178" s="5" t="s">
        <v>276</v>
      </c>
      <c r="C178" s="16" t="s">
        <v>77</v>
      </c>
      <c r="D178" s="5" t="s">
        <v>78</v>
      </c>
      <c r="E178" s="5" t="s">
        <v>51</v>
      </c>
      <c r="F178" s="16" t="s">
        <v>79</v>
      </c>
      <c r="G178" s="12">
        <v>30000</v>
      </c>
      <c r="H178" s="13">
        <f>IF(F178="","",INDEX(CONFIG!$C$7:$C$26,MATCH(F178,CONFIG!$B$7:$B$26,0)))</f>
        <v>-1</v>
      </c>
      <c r="I178" s="14">
        <f t="shared" si="4"/>
        <v>-30000</v>
      </c>
      <c r="J178" s="17" t="s">
        <v>80</v>
      </c>
      <c r="K178" s="15" t="str">
        <f t="shared" si="5"/>
        <v>OK</v>
      </c>
    </row>
    <row r="179" spans="1:11" ht="28.5">
      <c r="A179" s="11">
        <v>46341</v>
      </c>
      <c r="B179" s="5" t="s">
        <v>277</v>
      </c>
      <c r="C179" s="16" t="s">
        <v>82</v>
      </c>
      <c r="D179" s="5" t="s">
        <v>50</v>
      </c>
      <c r="E179" s="5" t="s">
        <v>51</v>
      </c>
      <c r="F179" s="16" t="s">
        <v>83</v>
      </c>
      <c r="G179" s="12">
        <v>7620</v>
      </c>
      <c r="H179" s="13">
        <f>IF(F179="","",INDEX(CONFIG!$C$7:$C$26,MATCH(F179,CONFIG!$B$7:$B$26,0)))</f>
        <v>-1</v>
      </c>
      <c r="I179" s="14">
        <f t="shared" si="4"/>
        <v>-7620</v>
      </c>
      <c r="J179" s="17" t="s">
        <v>80</v>
      </c>
      <c r="K179" s="15" t="str">
        <f t="shared" si="5"/>
        <v>OK</v>
      </c>
    </row>
    <row r="180" spans="1:11" ht="28.5">
      <c r="A180" s="11">
        <v>46341</v>
      </c>
      <c r="B180" s="5" t="s">
        <v>278</v>
      </c>
      <c r="C180" s="16" t="s">
        <v>85</v>
      </c>
      <c r="D180" s="5" t="s">
        <v>78</v>
      </c>
      <c r="E180" s="5" t="s">
        <v>51</v>
      </c>
      <c r="F180" s="16" t="s">
        <v>86</v>
      </c>
      <c r="G180" s="12">
        <v>7900</v>
      </c>
      <c r="H180" s="13">
        <f>IF(F180="","",INDEX(CONFIG!$C$7:$C$26,MATCH(F180,CONFIG!$B$7:$B$26,0)))</f>
        <v>-1</v>
      </c>
      <c r="I180" s="14">
        <f t="shared" si="4"/>
        <v>-7900</v>
      </c>
      <c r="J180" s="17" t="s">
        <v>80</v>
      </c>
      <c r="K180" s="15" t="str">
        <f t="shared" si="5"/>
        <v>OK</v>
      </c>
    </row>
    <row r="181" spans="1:11" ht="28.5">
      <c r="A181" s="11">
        <v>46341</v>
      </c>
      <c r="B181" s="5" t="s">
        <v>279</v>
      </c>
      <c r="C181" s="16" t="s">
        <v>88</v>
      </c>
      <c r="D181" s="5" t="s">
        <v>78</v>
      </c>
      <c r="E181" s="5" t="s">
        <v>51</v>
      </c>
      <c r="F181" s="16" t="s">
        <v>89</v>
      </c>
      <c r="G181" s="12">
        <v>4800</v>
      </c>
      <c r="H181" s="13">
        <f>IF(F181="","",INDEX(CONFIG!$C$7:$C$26,MATCH(F181,CONFIG!$B$7:$B$26,0)))</f>
        <v>-1</v>
      </c>
      <c r="I181" s="14">
        <f t="shared" si="4"/>
        <v>-4800</v>
      </c>
      <c r="J181" s="17" t="s">
        <v>80</v>
      </c>
      <c r="K181" s="15" t="str">
        <f t="shared" si="5"/>
        <v>OK</v>
      </c>
    </row>
    <row r="182" spans="1:11">
      <c r="A182" s="11">
        <v>46341</v>
      </c>
      <c r="B182" s="5" t="s">
        <v>280</v>
      </c>
      <c r="C182" s="16" t="s">
        <v>91</v>
      </c>
      <c r="D182" s="5" t="s">
        <v>92</v>
      </c>
      <c r="E182" s="5" t="s">
        <v>93</v>
      </c>
      <c r="F182" s="16" t="s">
        <v>94</v>
      </c>
      <c r="G182" s="12">
        <v>5450</v>
      </c>
      <c r="H182" s="13">
        <f>IF(F182="","",INDEX(CONFIG!$C$7:$C$26,MATCH(F182,CONFIG!$B$7:$B$26,0)))</f>
        <v>-1</v>
      </c>
      <c r="I182" s="14">
        <f t="shared" si="4"/>
        <v>-5450</v>
      </c>
      <c r="J182" s="17" t="s">
        <v>80</v>
      </c>
      <c r="K182" s="15" t="str">
        <f t="shared" si="5"/>
        <v>OK</v>
      </c>
    </row>
    <row r="183" spans="1:11">
      <c r="A183" s="11">
        <v>46341</v>
      </c>
      <c r="B183" s="5" t="s">
        <v>281</v>
      </c>
      <c r="C183" s="16" t="s">
        <v>96</v>
      </c>
      <c r="D183" s="5" t="s">
        <v>97</v>
      </c>
      <c r="E183" s="5" t="s">
        <v>51</v>
      </c>
      <c r="F183" s="16" t="s">
        <v>98</v>
      </c>
      <c r="G183" s="12">
        <v>2600</v>
      </c>
      <c r="H183" s="13">
        <f>IF(F183="","",INDEX(CONFIG!$C$7:$C$26,MATCH(F183,CONFIG!$B$7:$B$26,0)))</f>
        <v>-1</v>
      </c>
      <c r="I183" s="14">
        <f t="shared" si="4"/>
        <v>-2600</v>
      </c>
      <c r="J183" s="17" t="s">
        <v>80</v>
      </c>
      <c r="K183" s="15" t="str">
        <f t="shared" si="5"/>
        <v>OK</v>
      </c>
    </row>
    <row r="184" spans="1:11" ht="28.5">
      <c r="A184" s="11">
        <v>46341</v>
      </c>
      <c r="B184" s="5" t="s">
        <v>282</v>
      </c>
      <c r="C184" s="16" t="s">
        <v>100</v>
      </c>
      <c r="D184" s="5" t="s">
        <v>78</v>
      </c>
      <c r="E184" s="5" t="s">
        <v>51</v>
      </c>
      <c r="F184" s="16" t="s">
        <v>101</v>
      </c>
      <c r="G184" s="12">
        <v>3650</v>
      </c>
      <c r="H184" s="13">
        <f>IF(F184="","",INDEX(CONFIG!$C$7:$C$26,MATCH(F184,CONFIG!$B$7:$B$26,0)))</f>
        <v>-1</v>
      </c>
      <c r="I184" s="14">
        <f t="shared" si="4"/>
        <v>-3650</v>
      </c>
      <c r="J184" s="17" t="s">
        <v>80</v>
      </c>
      <c r="K184" s="15" t="str">
        <f t="shared" si="5"/>
        <v>OK</v>
      </c>
    </row>
    <row r="185" spans="1:11" ht="28.5">
      <c r="A185" s="11">
        <v>46341</v>
      </c>
      <c r="B185" s="5" t="s">
        <v>283</v>
      </c>
      <c r="C185" s="16" t="s">
        <v>103</v>
      </c>
      <c r="D185" s="5" t="s">
        <v>78</v>
      </c>
      <c r="E185" s="5" t="s">
        <v>51</v>
      </c>
      <c r="F185" s="16" t="s">
        <v>104</v>
      </c>
      <c r="G185" s="12">
        <v>2100</v>
      </c>
      <c r="H185" s="13">
        <f>IF(F185="","",INDEX(CONFIG!$C$7:$C$26,MATCH(F185,CONFIG!$B$7:$B$26,0)))</f>
        <v>-1</v>
      </c>
      <c r="I185" s="14">
        <f t="shared" si="4"/>
        <v>-2100</v>
      </c>
      <c r="J185" s="17" t="s">
        <v>80</v>
      </c>
      <c r="K185" s="15" t="str">
        <f t="shared" si="5"/>
        <v>OK</v>
      </c>
    </row>
    <row r="186" spans="1:11">
      <c r="A186" s="11">
        <v>46341</v>
      </c>
      <c r="B186" s="5" t="s">
        <v>284</v>
      </c>
      <c r="C186" s="16" t="s">
        <v>106</v>
      </c>
      <c r="D186" s="5" t="s">
        <v>107</v>
      </c>
      <c r="E186" s="5" t="s">
        <v>51</v>
      </c>
      <c r="F186" s="16" t="s">
        <v>108</v>
      </c>
      <c r="G186" s="12">
        <v>940</v>
      </c>
      <c r="H186" s="13">
        <f>IF(F186="","",INDEX(CONFIG!$C$7:$C$26,MATCH(F186,CONFIG!$B$7:$B$26,0)))</f>
        <v>1</v>
      </c>
      <c r="I186" s="14">
        <f t="shared" si="4"/>
        <v>940</v>
      </c>
      <c r="J186" s="17" t="s">
        <v>109</v>
      </c>
      <c r="K186" s="15" t="str">
        <f t="shared" si="5"/>
        <v>OK</v>
      </c>
    </row>
    <row r="187" spans="1:11">
      <c r="A187" s="11">
        <v>46341</v>
      </c>
      <c r="B187" s="5" t="s">
        <v>285</v>
      </c>
      <c r="C187" s="16" t="s">
        <v>111</v>
      </c>
      <c r="D187" s="5" t="s">
        <v>107</v>
      </c>
      <c r="E187" s="5" t="s">
        <v>51</v>
      </c>
      <c r="F187" s="16" t="s">
        <v>112</v>
      </c>
      <c r="G187" s="12">
        <v>2390</v>
      </c>
      <c r="H187" s="13">
        <f>IF(F187="","",INDEX(CONFIG!$C$7:$C$26,MATCH(F187,CONFIG!$B$7:$B$26,0)))</f>
        <v>-1</v>
      </c>
      <c r="I187" s="14">
        <f t="shared" si="4"/>
        <v>-2390</v>
      </c>
      <c r="J187" s="17" t="s">
        <v>80</v>
      </c>
      <c r="K187" s="15" t="str">
        <f t="shared" si="5"/>
        <v>OK</v>
      </c>
    </row>
    <row r="188" spans="1:11" ht="28.5">
      <c r="A188" s="11">
        <v>46341</v>
      </c>
      <c r="B188" s="5" t="s">
        <v>286</v>
      </c>
      <c r="C188" s="16" t="s">
        <v>114</v>
      </c>
      <c r="D188" s="5" t="s">
        <v>64</v>
      </c>
      <c r="E188" s="5" t="s">
        <v>51</v>
      </c>
      <c r="F188" s="16" t="s">
        <v>115</v>
      </c>
      <c r="G188" s="12">
        <v>5950</v>
      </c>
      <c r="H188" s="13">
        <f>IF(F188="","",INDEX(CONFIG!$C$7:$C$26,MATCH(F188,CONFIG!$B$7:$B$26,0)))</f>
        <v>-1</v>
      </c>
      <c r="I188" s="14">
        <f t="shared" si="4"/>
        <v>-5950</v>
      </c>
      <c r="J188" s="17" t="s">
        <v>116</v>
      </c>
      <c r="K188" s="15" t="str">
        <f t="shared" si="5"/>
        <v>OK</v>
      </c>
    </row>
    <row r="189" spans="1:11">
      <c r="A189" s="11">
        <v>46371</v>
      </c>
      <c r="B189" s="5" t="s">
        <v>287</v>
      </c>
      <c r="C189" s="16" t="s">
        <v>49</v>
      </c>
      <c r="D189" s="5" t="s">
        <v>50</v>
      </c>
      <c r="E189" s="5" t="s">
        <v>51</v>
      </c>
      <c r="F189" s="16" t="s">
        <v>52</v>
      </c>
      <c r="G189" s="12">
        <v>184000</v>
      </c>
      <c r="H189" s="13">
        <f>IF(F189="","",INDEX(CONFIG!$C$7:$C$26,MATCH(F189,CONFIG!$B$7:$B$26,0)))</f>
        <v>1</v>
      </c>
      <c r="I189" s="14">
        <f t="shared" si="4"/>
        <v>184000</v>
      </c>
      <c r="J189" s="17" t="s">
        <v>53</v>
      </c>
      <c r="K189" s="15" t="str">
        <f t="shared" si="5"/>
        <v>OK</v>
      </c>
    </row>
    <row r="190" spans="1:11">
      <c r="A190" s="11">
        <v>46371</v>
      </c>
      <c r="B190" s="5" t="s">
        <v>288</v>
      </c>
      <c r="C190" s="16" t="s">
        <v>55</v>
      </c>
      <c r="D190" s="5" t="s">
        <v>50</v>
      </c>
      <c r="E190" s="5" t="s">
        <v>51</v>
      </c>
      <c r="F190" s="16" t="s">
        <v>56</v>
      </c>
      <c r="G190" s="12">
        <v>32200</v>
      </c>
      <c r="H190" s="13">
        <f>IF(F190="","",INDEX(CONFIG!$C$7:$C$26,MATCH(F190,CONFIG!$B$7:$B$26,0)))</f>
        <v>1</v>
      </c>
      <c r="I190" s="14">
        <f t="shared" si="4"/>
        <v>32200</v>
      </c>
      <c r="J190" s="17" t="s">
        <v>57</v>
      </c>
      <c r="K190" s="15" t="str">
        <f t="shared" si="5"/>
        <v>OK</v>
      </c>
    </row>
    <row r="191" spans="1:11" ht="28.5">
      <c r="A191" s="11">
        <v>46371</v>
      </c>
      <c r="B191" s="5" t="s">
        <v>289</v>
      </c>
      <c r="C191" s="16" t="s">
        <v>59</v>
      </c>
      <c r="D191" s="5" t="s">
        <v>50</v>
      </c>
      <c r="E191" s="5" t="s">
        <v>51</v>
      </c>
      <c r="F191" s="16" t="s">
        <v>60</v>
      </c>
      <c r="G191" s="12">
        <v>3360</v>
      </c>
      <c r="H191" s="13">
        <f>IF(F191="","",INDEX(CONFIG!$C$7:$C$26,MATCH(F191,CONFIG!$B$7:$B$26,0)))</f>
        <v>-1</v>
      </c>
      <c r="I191" s="14">
        <f t="shared" si="4"/>
        <v>-3360</v>
      </c>
      <c r="J191" s="17" t="s">
        <v>61</v>
      </c>
      <c r="K191" s="15" t="str">
        <f t="shared" si="5"/>
        <v>OK</v>
      </c>
    </row>
    <row r="192" spans="1:11">
      <c r="A192" s="11">
        <v>46371</v>
      </c>
      <c r="B192" s="5" t="s">
        <v>290</v>
      </c>
      <c r="C192" s="16" t="s">
        <v>63</v>
      </c>
      <c r="D192" s="5" t="s">
        <v>64</v>
      </c>
      <c r="E192" s="5" t="s">
        <v>51</v>
      </c>
      <c r="F192" s="16" t="s">
        <v>65</v>
      </c>
      <c r="G192" s="12">
        <v>26100</v>
      </c>
      <c r="H192" s="13">
        <f>IF(F192="","",INDEX(CONFIG!$C$7:$C$26,MATCH(F192,CONFIG!$B$7:$B$26,0)))</f>
        <v>-1</v>
      </c>
      <c r="I192" s="14">
        <f t="shared" si="4"/>
        <v>-26100</v>
      </c>
      <c r="J192" s="17" t="s">
        <v>66</v>
      </c>
      <c r="K192" s="15" t="str">
        <f t="shared" si="5"/>
        <v>OK</v>
      </c>
    </row>
    <row r="193" spans="1:11" ht="28.5">
      <c r="A193" s="11">
        <v>46371</v>
      </c>
      <c r="B193" s="5" t="s">
        <v>291</v>
      </c>
      <c r="C193" s="16" t="s">
        <v>68</v>
      </c>
      <c r="D193" s="5" t="s">
        <v>69</v>
      </c>
      <c r="E193" s="5" t="s">
        <v>51</v>
      </c>
      <c r="F193" s="16" t="s">
        <v>70</v>
      </c>
      <c r="G193" s="12">
        <v>74600</v>
      </c>
      <c r="H193" s="13">
        <f>IF(F193="","",INDEX(CONFIG!$C$7:$C$26,MATCH(F193,CONFIG!$B$7:$B$26,0)))</f>
        <v>-1</v>
      </c>
      <c r="I193" s="14">
        <f t="shared" si="4"/>
        <v>-74600</v>
      </c>
      <c r="J193" s="17" t="s">
        <v>71</v>
      </c>
      <c r="K193" s="15" t="str">
        <f t="shared" si="5"/>
        <v>OK</v>
      </c>
    </row>
    <row r="194" spans="1:11" ht="28.5">
      <c r="A194" s="11">
        <v>46371</v>
      </c>
      <c r="B194" s="5" t="s">
        <v>292</v>
      </c>
      <c r="C194" s="16" t="s">
        <v>73</v>
      </c>
      <c r="D194" s="5" t="s">
        <v>74</v>
      </c>
      <c r="E194" s="5" t="s">
        <v>51</v>
      </c>
      <c r="F194" s="16" t="s">
        <v>75</v>
      </c>
      <c r="G194" s="12">
        <v>11300</v>
      </c>
      <c r="H194" s="13">
        <f>IF(F194="","",INDEX(CONFIG!$C$7:$C$26,MATCH(F194,CONFIG!$B$7:$B$26,0)))</f>
        <v>-1</v>
      </c>
      <c r="I194" s="14">
        <f t="shared" ref="I194:I257" si="6">IF(OR(G194="",H194=""),"",G194*H194)</f>
        <v>-11300</v>
      </c>
      <c r="J194" s="17" t="s">
        <v>71</v>
      </c>
      <c r="K194" s="15" t="str">
        <f t="shared" ref="K194:K257" si="7">IF(COUNTA(A194:G194)=0,"",IF(OR(A194="",F194="",G194=""),"INCOMPLETO","OK"))</f>
        <v>OK</v>
      </c>
    </row>
    <row r="195" spans="1:11">
      <c r="A195" s="11">
        <v>46371</v>
      </c>
      <c r="B195" s="5" t="s">
        <v>293</v>
      </c>
      <c r="C195" s="16" t="s">
        <v>77</v>
      </c>
      <c r="D195" s="5" t="s">
        <v>78</v>
      </c>
      <c r="E195" s="5" t="s">
        <v>51</v>
      </c>
      <c r="F195" s="16" t="s">
        <v>79</v>
      </c>
      <c r="G195" s="12">
        <v>30500</v>
      </c>
      <c r="H195" s="13">
        <f>IF(F195="","",INDEX(CONFIG!$C$7:$C$26,MATCH(F195,CONFIG!$B$7:$B$26,0)))</f>
        <v>-1</v>
      </c>
      <c r="I195" s="14">
        <f t="shared" si="6"/>
        <v>-30500</v>
      </c>
      <c r="J195" s="17" t="s">
        <v>80</v>
      </c>
      <c r="K195" s="15" t="str">
        <f t="shared" si="7"/>
        <v>OK</v>
      </c>
    </row>
    <row r="196" spans="1:11" ht="28.5">
      <c r="A196" s="11">
        <v>46371</v>
      </c>
      <c r="B196" s="5" t="s">
        <v>294</v>
      </c>
      <c r="C196" s="16" t="s">
        <v>82</v>
      </c>
      <c r="D196" s="5" t="s">
        <v>50</v>
      </c>
      <c r="E196" s="5" t="s">
        <v>51</v>
      </c>
      <c r="F196" s="16" t="s">
        <v>83</v>
      </c>
      <c r="G196" s="12">
        <v>7840</v>
      </c>
      <c r="H196" s="13">
        <f>IF(F196="","",INDEX(CONFIG!$C$7:$C$26,MATCH(F196,CONFIG!$B$7:$B$26,0)))</f>
        <v>-1</v>
      </c>
      <c r="I196" s="14">
        <f t="shared" si="6"/>
        <v>-7840</v>
      </c>
      <c r="J196" s="17" t="s">
        <v>80</v>
      </c>
      <c r="K196" s="15" t="str">
        <f t="shared" si="7"/>
        <v>OK</v>
      </c>
    </row>
    <row r="197" spans="1:11" ht="28.5">
      <c r="A197" s="11">
        <v>46371</v>
      </c>
      <c r="B197" s="5" t="s">
        <v>295</v>
      </c>
      <c r="C197" s="16" t="s">
        <v>85</v>
      </c>
      <c r="D197" s="5" t="s">
        <v>78</v>
      </c>
      <c r="E197" s="5" t="s">
        <v>51</v>
      </c>
      <c r="F197" s="16" t="s">
        <v>86</v>
      </c>
      <c r="G197" s="12">
        <v>8000</v>
      </c>
      <c r="H197" s="13">
        <f>IF(F197="","",INDEX(CONFIG!$C$7:$C$26,MATCH(F197,CONFIG!$B$7:$B$26,0)))</f>
        <v>-1</v>
      </c>
      <c r="I197" s="14">
        <f t="shared" si="6"/>
        <v>-8000</v>
      </c>
      <c r="J197" s="17" t="s">
        <v>80</v>
      </c>
      <c r="K197" s="15" t="str">
        <f t="shared" si="7"/>
        <v>OK</v>
      </c>
    </row>
    <row r="198" spans="1:11" ht="28.5">
      <c r="A198" s="11">
        <v>46371</v>
      </c>
      <c r="B198" s="5" t="s">
        <v>296</v>
      </c>
      <c r="C198" s="16" t="s">
        <v>88</v>
      </c>
      <c r="D198" s="5" t="s">
        <v>78</v>
      </c>
      <c r="E198" s="5" t="s">
        <v>51</v>
      </c>
      <c r="F198" s="16" t="s">
        <v>89</v>
      </c>
      <c r="G198" s="12">
        <v>4800</v>
      </c>
      <c r="H198" s="13">
        <f>IF(F198="","",INDEX(CONFIG!$C$7:$C$26,MATCH(F198,CONFIG!$B$7:$B$26,0)))</f>
        <v>-1</v>
      </c>
      <c r="I198" s="14">
        <f t="shared" si="6"/>
        <v>-4800</v>
      </c>
      <c r="J198" s="17" t="s">
        <v>80</v>
      </c>
      <c r="K198" s="15" t="str">
        <f t="shared" si="7"/>
        <v>OK</v>
      </c>
    </row>
    <row r="199" spans="1:11">
      <c r="A199" s="11">
        <v>46371</v>
      </c>
      <c r="B199" s="5" t="s">
        <v>297</v>
      </c>
      <c r="C199" s="16" t="s">
        <v>91</v>
      </c>
      <c r="D199" s="5" t="s">
        <v>92</v>
      </c>
      <c r="E199" s="5" t="s">
        <v>93</v>
      </c>
      <c r="F199" s="16" t="s">
        <v>94</v>
      </c>
      <c r="G199" s="12">
        <v>5600</v>
      </c>
      <c r="H199" s="13">
        <f>IF(F199="","",INDEX(CONFIG!$C$7:$C$26,MATCH(F199,CONFIG!$B$7:$B$26,0)))</f>
        <v>-1</v>
      </c>
      <c r="I199" s="14">
        <f t="shared" si="6"/>
        <v>-5600</v>
      </c>
      <c r="J199" s="17" t="s">
        <v>80</v>
      </c>
      <c r="K199" s="15" t="str">
        <f t="shared" si="7"/>
        <v>OK</v>
      </c>
    </row>
    <row r="200" spans="1:11">
      <c r="A200" s="11">
        <v>46371</v>
      </c>
      <c r="B200" s="5" t="s">
        <v>298</v>
      </c>
      <c r="C200" s="16" t="s">
        <v>96</v>
      </c>
      <c r="D200" s="5" t="s">
        <v>97</v>
      </c>
      <c r="E200" s="5" t="s">
        <v>51</v>
      </c>
      <c r="F200" s="16" t="s">
        <v>98</v>
      </c>
      <c r="G200" s="12">
        <v>2600</v>
      </c>
      <c r="H200" s="13">
        <f>IF(F200="","",INDEX(CONFIG!$C$7:$C$26,MATCH(F200,CONFIG!$B$7:$B$26,0)))</f>
        <v>-1</v>
      </c>
      <c r="I200" s="14">
        <f t="shared" si="6"/>
        <v>-2600</v>
      </c>
      <c r="J200" s="17" t="s">
        <v>80</v>
      </c>
      <c r="K200" s="15" t="str">
        <f t="shared" si="7"/>
        <v>OK</v>
      </c>
    </row>
    <row r="201" spans="1:11" ht="28.5">
      <c r="A201" s="11">
        <v>46371</v>
      </c>
      <c r="B201" s="5" t="s">
        <v>299</v>
      </c>
      <c r="C201" s="16" t="s">
        <v>100</v>
      </c>
      <c r="D201" s="5" t="s">
        <v>78</v>
      </c>
      <c r="E201" s="5" t="s">
        <v>51</v>
      </c>
      <c r="F201" s="16" t="s">
        <v>101</v>
      </c>
      <c r="G201" s="12">
        <v>3700</v>
      </c>
      <c r="H201" s="13">
        <f>IF(F201="","",INDEX(CONFIG!$C$7:$C$26,MATCH(F201,CONFIG!$B$7:$B$26,0)))</f>
        <v>-1</v>
      </c>
      <c r="I201" s="14">
        <f t="shared" si="6"/>
        <v>-3700</v>
      </c>
      <c r="J201" s="17" t="s">
        <v>80</v>
      </c>
      <c r="K201" s="15" t="str">
        <f t="shared" si="7"/>
        <v>OK</v>
      </c>
    </row>
    <row r="202" spans="1:11" ht="28.5">
      <c r="A202" s="11">
        <v>46371</v>
      </c>
      <c r="B202" s="5" t="s">
        <v>300</v>
      </c>
      <c r="C202" s="16" t="s">
        <v>103</v>
      </c>
      <c r="D202" s="5" t="s">
        <v>78</v>
      </c>
      <c r="E202" s="5" t="s">
        <v>51</v>
      </c>
      <c r="F202" s="16" t="s">
        <v>104</v>
      </c>
      <c r="G202" s="12">
        <v>2100</v>
      </c>
      <c r="H202" s="13">
        <f>IF(F202="","",INDEX(CONFIG!$C$7:$C$26,MATCH(F202,CONFIG!$B$7:$B$26,0)))</f>
        <v>-1</v>
      </c>
      <c r="I202" s="14">
        <f t="shared" si="6"/>
        <v>-2100</v>
      </c>
      <c r="J202" s="17" t="s">
        <v>80</v>
      </c>
      <c r="K202" s="15" t="str">
        <f t="shared" si="7"/>
        <v>OK</v>
      </c>
    </row>
    <row r="203" spans="1:11">
      <c r="A203" s="11">
        <v>46371</v>
      </c>
      <c r="B203" s="5" t="s">
        <v>301</v>
      </c>
      <c r="C203" s="16" t="s">
        <v>106</v>
      </c>
      <c r="D203" s="5" t="s">
        <v>107</v>
      </c>
      <c r="E203" s="5" t="s">
        <v>51</v>
      </c>
      <c r="F203" s="16" t="s">
        <v>108</v>
      </c>
      <c r="G203" s="12">
        <v>980</v>
      </c>
      <c r="H203" s="13">
        <f>IF(F203="","",INDEX(CONFIG!$C$7:$C$26,MATCH(F203,CONFIG!$B$7:$B$26,0)))</f>
        <v>1</v>
      </c>
      <c r="I203" s="14">
        <f t="shared" si="6"/>
        <v>980</v>
      </c>
      <c r="J203" s="17" t="s">
        <v>109</v>
      </c>
      <c r="K203" s="15" t="str">
        <f t="shared" si="7"/>
        <v>OK</v>
      </c>
    </row>
    <row r="204" spans="1:11">
      <c r="A204" s="11">
        <v>46371</v>
      </c>
      <c r="B204" s="5" t="s">
        <v>302</v>
      </c>
      <c r="C204" s="16" t="s">
        <v>111</v>
      </c>
      <c r="D204" s="5" t="s">
        <v>107</v>
      </c>
      <c r="E204" s="5" t="s">
        <v>51</v>
      </c>
      <c r="F204" s="16" t="s">
        <v>112</v>
      </c>
      <c r="G204" s="12">
        <v>2480</v>
      </c>
      <c r="H204" s="13">
        <f>IF(F204="","",INDEX(CONFIG!$C$7:$C$26,MATCH(F204,CONFIG!$B$7:$B$26,0)))</f>
        <v>-1</v>
      </c>
      <c r="I204" s="14">
        <f t="shared" si="6"/>
        <v>-2480</v>
      </c>
      <c r="J204" s="17" t="s">
        <v>80</v>
      </c>
      <c r="K204" s="15" t="str">
        <f t="shared" si="7"/>
        <v>OK</v>
      </c>
    </row>
    <row r="205" spans="1:11" ht="28.5">
      <c r="A205" s="11">
        <v>46371</v>
      </c>
      <c r="B205" s="5" t="s">
        <v>303</v>
      </c>
      <c r="C205" s="16" t="s">
        <v>114</v>
      </c>
      <c r="D205" s="5" t="s">
        <v>64</v>
      </c>
      <c r="E205" s="5" t="s">
        <v>51</v>
      </c>
      <c r="F205" s="16" t="s">
        <v>115</v>
      </c>
      <c r="G205" s="12">
        <v>6200</v>
      </c>
      <c r="H205" s="13">
        <f>IF(F205="","",INDEX(CONFIG!$C$7:$C$26,MATCH(F205,CONFIG!$B$7:$B$26,0)))</f>
        <v>-1</v>
      </c>
      <c r="I205" s="14">
        <f t="shared" si="6"/>
        <v>-6200</v>
      </c>
      <c r="J205" s="17" t="s">
        <v>116</v>
      </c>
      <c r="K205" s="15" t="str">
        <f t="shared" si="7"/>
        <v>OK</v>
      </c>
    </row>
    <row r="206" spans="1:11">
      <c r="A206" s="11"/>
      <c r="B206" s="5"/>
      <c r="C206" s="16"/>
      <c r="D206" s="5"/>
      <c r="E206" s="5"/>
      <c r="F206" s="16"/>
      <c r="G206" s="12"/>
      <c r="H206" s="13" t="str">
        <f>IF(F206="","",INDEX(CONFIG!$C$7:$C$26,MATCH(F206,CONFIG!$B$7:$B$26,0)))</f>
        <v/>
      </c>
      <c r="I206" s="14" t="str">
        <f t="shared" si="6"/>
        <v/>
      </c>
      <c r="J206" s="17"/>
      <c r="K206" s="15" t="str">
        <f t="shared" si="7"/>
        <v/>
      </c>
    </row>
    <row r="207" spans="1:11">
      <c r="A207" s="11"/>
      <c r="B207" s="5"/>
      <c r="C207" s="16"/>
      <c r="D207" s="5"/>
      <c r="E207" s="5"/>
      <c r="F207" s="16"/>
      <c r="G207" s="12"/>
      <c r="H207" s="13" t="str">
        <f>IF(F207="","",INDEX(CONFIG!$C$7:$C$26,MATCH(F207,CONFIG!$B$7:$B$26,0)))</f>
        <v/>
      </c>
      <c r="I207" s="14" t="str">
        <f t="shared" si="6"/>
        <v/>
      </c>
      <c r="J207" s="17"/>
      <c r="K207" s="15" t="str">
        <f t="shared" si="7"/>
        <v/>
      </c>
    </row>
    <row r="208" spans="1:11">
      <c r="A208" s="11"/>
      <c r="B208" s="5"/>
      <c r="C208" s="16"/>
      <c r="D208" s="5"/>
      <c r="E208" s="5"/>
      <c r="F208" s="16"/>
      <c r="G208" s="12"/>
      <c r="H208" s="13" t="str">
        <f>IF(F208="","",INDEX(CONFIG!$C$7:$C$26,MATCH(F208,CONFIG!$B$7:$B$26,0)))</f>
        <v/>
      </c>
      <c r="I208" s="14" t="str">
        <f t="shared" si="6"/>
        <v/>
      </c>
      <c r="J208" s="17"/>
      <c r="K208" s="15" t="str">
        <f t="shared" si="7"/>
        <v/>
      </c>
    </row>
    <row r="209" spans="1:11">
      <c r="A209" s="11"/>
      <c r="B209" s="5"/>
      <c r="C209" s="16"/>
      <c r="D209" s="5"/>
      <c r="E209" s="5"/>
      <c r="F209" s="16"/>
      <c r="G209" s="12"/>
      <c r="H209" s="13" t="str">
        <f>IF(F209="","",INDEX(CONFIG!$C$7:$C$26,MATCH(F209,CONFIG!$B$7:$B$26,0)))</f>
        <v/>
      </c>
      <c r="I209" s="14" t="str">
        <f t="shared" si="6"/>
        <v/>
      </c>
      <c r="J209" s="17"/>
      <c r="K209" s="15" t="str">
        <f t="shared" si="7"/>
        <v/>
      </c>
    </row>
    <row r="210" spans="1:11">
      <c r="A210" s="11"/>
      <c r="B210" s="5"/>
      <c r="C210" s="16"/>
      <c r="D210" s="5"/>
      <c r="E210" s="5"/>
      <c r="F210" s="16"/>
      <c r="G210" s="12"/>
      <c r="H210" s="13" t="str">
        <f>IF(F210="","",INDEX(CONFIG!$C$7:$C$26,MATCH(F210,CONFIG!$B$7:$B$26,0)))</f>
        <v/>
      </c>
      <c r="I210" s="14" t="str">
        <f t="shared" si="6"/>
        <v/>
      </c>
      <c r="J210" s="17"/>
      <c r="K210" s="15" t="str">
        <f t="shared" si="7"/>
        <v/>
      </c>
    </row>
    <row r="211" spans="1:11">
      <c r="A211" s="11"/>
      <c r="B211" s="5"/>
      <c r="C211" s="16"/>
      <c r="D211" s="5"/>
      <c r="E211" s="5"/>
      <c r="F211" s="16"/>
      <c r="G211" s="12"/>
      <c r="H211" s="13" t="str">
        <f>IF(F211="","",INDEX(CONFIG!$C$7:$C$26,MATCH(F211,CONFIG!$B$7:$B$26,0)))</f>
        <v/>
      </c>
      <c r="I211" s="14" t="str">
        <f t="shared" si="6"/>
        <v/>
      </c>
      <c r="J211" s="17"/>
      <c r="K211" s="15" t="str">
        <f t="shared" si="7"/>
        <v/>
      </c>
    </row>
    <row r="212" spans="1:11">
      <c r="A212" s="11"/>
      <c r="B212" s="5"/>
      <c r="C212" s="16"/>
      <c r="D212" s="5"/>
      <c r="E212" s="5"/>
      <c r="F212" s="16"/>
      <c r="G212" s="12"/>
      <c r="H212" s="13" t="str">
        <f>IF(F212="","",INDEX(CONFIG!$C$7:$C$26,MATCH(F212,CONFIG!$B$7:$B$26,0)))</f>
        <v/>
      </c>
      <c r="I212" s="14" t="str">
        <f t="shared" si="6"/>
        <v/>
      </c>
      <c r="J212" s="17"/>
      <c r="K212" s="15" t="str">
        <f t="shared" si="7"/>
        <v/>
      </c>
    </row>
    <row r="213" spans="1:11">
      <c r="A213" s="11"/>
      <c r="B213" s="5"/>
      <c r="C213" s="16"/>
      <c r="D213" s="5"/>
      <c r="E213" s="5"/>
      <c r="F213" s="16"/>
      <c r="G213" s="12"/>
      <c r="H213" s="13" t="str">
        <f>IF(F213="","",INDEX(CONFIG!$C$7:$C$26,MATCH(F213,CONFIG!$B$7:$B$26,0)))</f>
        <v/>
      </c>
      <c r="I213" s="14" t="str">
        <f t="shared" si="6"/>
        <v/>
      </c>
      <c r="J213" s="17"/>
      <c r="K213" s="15" t="str">
        <f t="shared" si="7"/>
        <v/>
      </c>
    </row>
    <row r="214" spans="1:11">
      <c r="A214" s="11"/>
      <c r="B214" s="5"/>
      <c r="C214" s="16"/>
      <c r="D214" s="5"/>
      <c r="E214" s="5"/>
      <c r="F214" s="16"/>
      <c r="G214" s="12"/>
      <c r="H214" s="13" t="str">
        <f>IF(F214="","",INDEX(CONFIG!$C$7:$C$26,MATCH(F214,CONFIG!$B$7:$B$26,0)))</f>
        <v/>
      </c>
      <c r="I214" s="14" t="str">
        <f t="shared" si="6"/>
        <v/>
      </c>
      <c r="J214" s="17"/>
      <c r="K214" s="15" t="str">
        <f t="shared" si="7"/>
        <v/>
      </c>
    </row>
    <row r="215" spans="1:11">
      <c r="A215" s="11"/>
      <c r="B215" s="5"/>
      <c r="C215" s="16"/>
      <c r="D215" s="5"/>
      <c r="E215" s="5"/>
      <c r="F215" s="16"/>
      <c r="G215" s="12"/>
      <c r="H215" s="13" t="str">
        <f>IF(F215="","",INDEX(CONFIG!$C$7:$C$26,MATCH(F215,CONFIG!$B$7:$B$26,0)))</f>
        <v/>
      </c>
      <c r="I215" s="14" t="str">
        <f t="shared" si="6"/>
        <v/>
      </c>
      <c r="J215" s="17"/>
      <c r="K215" s="15" t="str">
        <f t="shared" si="7"/>
        <v/>
      </c>
    </row>
    <row r="216" spans="1:11">
      <c r="A216" s="11"/>
      <c r="B216" s="5"/>
      <c r="C216" s="16"/>
      <c r="D216" s="5"/>
      <c r="E216" s="5"/>
      <c r="F216" s="16"/>
      <c r="G216" s="12"/>
      <c r="H216" s="13" t="str">
        <f>IF(F216="","",INDEX(CONFIG!$C$7:$C$26,MATCH(F216,CONFIG!$B$7:$B$26,0)))</f>
        <v/>
      </c>
      <c r="I216" s="14" t="str">
        <f t="shared" si="6"/>
        <v/>
      </c>
      <c r="J216" s="17"/>
      <c r="K216" s="15" t="str">
        <f t="shared" si="7"/>
        <v/>
      </c>
    </row>
    <row r="217" spans="1:11">
      <c r="A217" s="11"/>
      <c r="B217" s="5"/>
      <c r="C217" s="16"/>
      <c r="D217" s="5"/>
      <c r="E217" s="5"/>
      <c r="F217" s="16"/>
      <c r="G217" s="12"/>
      <c r="H217" s="13" t="str">
        <f>IF(F217="","",INDEX(CONFIG!$C$7:$C$26,MATCH(F217,CONFIG!$B$7:$B$26,0)))</f>
        <v/>
      </c>
      <c r="I217" s="14" t="str">
        <f t="shared" si="6"/>
        <v/>
      </c>
      <c r="J217" s="17"/>
      <c r="K217" s="15" t="str">
        <f t="shared" si="7"/>
        <v/>
      </c>
    </row>
    <row r="218" spans="1:11">
      <c r="A218" s="11"/>
      <c r="B218" s="5"/>
      <c r="C218" s="16"/>
      <c r="D218" s="5"/>
      <c r="E218" s="5"/>
      <c r="F218" s="16"/>
      <c r="G218" s="12"/>
      <c r="H218" s="13" t="str">
        <f>IF(F218="","",INDEX(CONFIG!$C$7:$C$26,MATCH(F218,CONFIG!$B$7:$B$26,0)))</f>
        <v/>
      </c>
      <c r="I218" s="14" t="str">
        <f t="shared" si="6"/>
        <v/>
      </c>
      <c r="J218" s="17"/>
      <c r="K218" s="15" t="str">
        <f t="shared" si="7"/>
        <v/>
      </c>
    </row>
    <row r="219" spans="1:11">
      <c r="A219" s="11"/>
      <c r="B219" s="5"/>
      <c r="C219" s="16"/>
      <c r="D219" s="5"/>
      <c r="E219" s="5"/>
      <c r="F219" s="16"/>
      <c r="G219" s="12"/>
      <c r="H219" s="13" t="str">
        <f>IF(F219="","",INDEX(CONFIG!$C$7:$C$26,MATCH(F219,CONFIG!$B$7:$B$26,0)))</f>
        <v/>
      </c>
      <c r="I219" s="14" t="str">
        <f t="shared" si="6"/>
        <v/>
      </c>
      <c r="J219" s="17"/>
      <c r="K219" s="15" t="str">
        <f t="shared" si="7"/>
        <v/>
      </c>
    </row>
    <row r="220" spans="1:11">
      <c r="A220" s="11"/>
      <c r="B220" s="5"/>
      <c r="C220" s="16"/>
      <c r="D220" s="5"/>
      <c r="E220" s="5"/>
      <c r="F220" s="16"/>
      <c r="G220" s="12"/>
      <c r="H220" s="13" t="str">
        <f>IF(F220="","",INDEX(CONFIG!$C$7:$C$26,MATCH(F220,CONFIG!$B$7:$B$26,0)))</f>
        <v/>
      </c>
      <c r="I220" s="14" t="str">
        <f t="shared" si="6"/>
        <v/>
      </c>
      <c r="J220" s="17"/>
      <c r="K220" s="15" t="str">
        <f t="shared" si="7"/>
        <v/>
      </c>
    </row>
    <row r="221" spans="1:11">
      <c r="A221" s="11"/>
      <c r="B221" s="5"/>
      <c r="C221" s="16"/>
      <c r="D221" s="5"/>
      <c r="E221" s="5"/>
      <c r="F221" s="16"/>
      <c r="G221" s="12"/>
      <c r="H221" s="13" t="str">
        <f>IF(F221="","",INDEX(CONFIG!$C$7:$C$26,MATCH(F221,CONFIG!$B$7:$B$26,0)))</f>
        <v/>
      </c>
      <c r="I221" s="14" t="str">
        <f t="shared" si="6"/>
        <v/>
      </c>
      <c r="J221" s="17"/>
      <c r="K221" s="15" t="str">
        <f t="shared" si="7"/>
        <v/>
      </c>
    </row>
    <row r="222" spans="1:11">
      <c r="A222" s="11"/>
      <c r="B222" s="5"/>
      <c r="C222" s="16"/>
      <c r="D222" s="5"/>
      <c r="E222" s="5"/>
      <c r="F222" s="16"/>
      <c r="G222" s="12"/>
      <c r="H222" s="13" t="str">
        <f>IF(F222="","",INDEX(CONFIG!$C$7:$C$26,MATCH(F222,CONFIG!$B$7:$B$26,0)))</f>
        <v/>
      </c>
      <c r="I222" s="14" t="str">
        <f t="shared" si="6"/>
        <v/>
      </c>
      <c r="J222" s="17"/>
      <c r="K222" s="15" t="str">
        <f t="shared" si="7"/>
        <v/>
      </c>
    </row>
    <row r="223" spans="1:11">
      <c r="A223" s="11"/>
      <c r="B223" s="5"/>
      <c r="C223" s="16"/>
      <c r="D223" s="5"/>
      <c r="E223" s="5"/>
      <c r="F223" s="16"/>
      <c r="G223" s="12"/>
      <c r="H223" s="13" t="str">
        <f>IF(F223="","",INDEX(CONFIG!$C$7:$C$26,MATCH(F223,CONFIG!$B$7:$B$26,0)))</f>
        <v/>
      </c>
      <c r="I223" s="14" t="str">
        <f t="shared" si="6"/>
        <v/>
      </c>
      <c r="J223" s="17"/>
      <c r="K223" s="15" t="str">
        <f t="shared" si="7"/>
        <v/>
      </c>
    </row>
    <row r="224" spans="1:11">
      <c r="A224" s="11"/>
      <c r="B224" s="5"/>
      <c r="C224" s="16"/>
      <c r="D224" s="5"/>
      <c r="E224" s="5"/>
      <c r="F224" s="16"/>
      <c r="G224" s="12"/>
      <c r="H224" s="13" t="str">
        <f>IF(F224="","",INDEX(CONFIG!$C$7:$C$26,MATCH(F224,CONFIG!$B$7:$B$26,0)))</f>
        <v/>
      </c>
      <c r="I224" s="14" t="str">
        <f t="shared" si="6"/>
        <v/>
      </c>
      <c r="J224" s="17"/>
      <c r="K224" s="15" t="str">
        <f t="shared" si="7"/>
        <v/>
      </c>
    </row>
    <row r="225" spans="1:11">
      <c r="A225" s="11"/>
      <c r="B225" s="5"/>
      <c r="C225" s="16"/>
      <c r="D225" s="5"/>
      <c r="E225" s="5"/>
      <c r="F225" s="16"/>
      <c r="G225" s="12"/>
      <c r="H225" s="13" t="str">
        <f>IF(F225="","",INDEX(CONFIG!$C$7:$C$26,MATCH(F225,CONFIG!$B$7:$B$26,0)))</f>
        <v/>
      </c>
      <c r="I225" s="14" t="str">
        <f t="shared" si="6"/>
        <v/>
      </c>
      <c r="J225" s="17"/>
      <c r="K225" s="15" t="str">
        <f t="shared" si="7"/>
        <v/>
      </c>
    </row>
    <row r="226" spans="1:11">
      <c r="A226" s="11"/>
      <c r="B226" s="5"/>
      <c r="C226" s="16"/>
      <c r="D226" s="5"/>
      <c r="E226" s="5"/>
      <c r="F226" s="16"/>
      <c r="G226" s="12"/>
      <c r="H226" s="13" t="str">
        <f>IF(F226="","",INDEX(CONFIG!$C$7:$C$26,MATCH(F226,CONFIG!$B$7:$B$26,0)))</f>
        <v/>
      </c>
      <c r="I226" s="14" t="str">
        <f t="shared" si="6"/>
        <v/>
      </c>
      <c r="J226" s="17"/>
      <c r="K226" s="15" t="str">
        <f t="shared" si="7"/>
        <v/>
      </c>
    </row>
    <row r="227" spans="1:11">
      <c r="A227" s="11"/>
      <c r="B227" s="5"/>
      <c r="C227" s="16"/>
      <c r="D227" s="5"/>
      <c r="E227" s="5"/>
      <c r="F227" s="16"/>
      <c r="G227" s="12"/>
      <c r="H227" s="13" t="str">
        <f>IF(F227="","",INDEX(CONFIG!$C$7:$C$26,MATCH(F227,CONFIG!$B$7:$B$26,0)))</f>
        <v/>
      </c>
      <c r="I227" s="14" t="str">
        <f t="shared" si="6"/>
        <v/>
      </c>
      <c r="J227" s="17"/>
      <c r="K227" s="15" t="str">
        <f t="shared" si="7"/>
        <v/>
      </c>
    </row>
    <row r="228" spans="1:11">
      <c r="A228" s="11"/>
      <c r="B228" s="5"/>
      <c r="C228" s="16"/>
      <c r="D228" s="5"/>
      <c r="E228" s="5"/>
      <c r="F228" s="16"/>
      <c r="G228" s="12"/>
      <c r="H228" s="13" t="str">
        <f>IF(F228="","",INDEX(CONFIG!$C$7:$C$26,MATCH(F228,CONFIG!$B$7:$B$26,0)))</f>
        <v/>
      </c>
      <c r="I228" s="14" t="str">
        <f t="shared" si="6"/>
        <v/>
      </c>
      <c r="J228" s="17"/>
      <c r="K228" s="15" t="str">
        <f t="shared" si="7"/>
        <v/>
      </c>
    </row>
    <row r="229" spans="1:11">
      <c r="A229" s="11"/>
      <c r="B229" s="5"/>
      <c r="C229" s="16"/>
      <c r="D229" s="5"/>
      <c r="E229" s="5"/>
      <c r="F229" s="16"/>
      <c r="G229" s="12"/>
      <c r="H229" s="13" t="str">
        <f>IF(F229="","",INDEX(CONFIG!$C$7:$C$26,MATCH(F229,CONFIG!$B$7:$B$26,0)))</f>
        <v/>
      </c>
      <c r="I229" s="14" t="str">
        <f t="shared" si="6"/>
        <v/>
      </c>
      <c r="J229" s="17"/>
      <c r="K229" s="15" t="str">
        <f t="shared" si="7"/>
        <v/>
      </c>
    </row>
    <row r="230" spans="1:11">
      <c r="A230" s="11"/>
      <c r="B230" s="5"/>
      <c r="C230" s="16"/>
      <c r="D230" s="5"/>
      <c r="E230" s="5"/>
      <c r="F230" s="16"/>
      <c r="G230" s="12"/>
      <c r="H230" s="13" t="str">
        <f>IF(F230="","",INDEX(CONFIG!$C$7:$C$26,MATCH(F230,CONFIG!$B$7:$B$26,0)))</f>
        <v/>
      </c>
      <c r="I230" s="14" t="str">
        <f t="shared" si="6"/>
        <v/>
      </c>
      <c r="J230" s="17"/>
      <c r="K230" s="15" t="str">
        <f t="shared" si="7"/>
        <v/>
      </c>
    </row>
    <row r="231" spans="1:11">
      <c r="A231" s="11"/>
      <c r="B231" s="5"/>
      <c r="C231" s="16"/>
      <c r="D231" s="5"/>
      <c r="E231" s="5"/>
      <c r="F231" s="16"/>
      <c r="G231" s="12"/>
      <c r="H231" s="13" t="str">
        <f>IF(F231="","",INDEX(CONFIG!$C$7:$C$26,MATCH(F231,CONFIG!$B$7:$B$26,0)))</f>
        <v/>
      </c>
      <c r="I231" s="14" t="str">
        <f t="shared" si="6"/>
        <v/>
      </c>
      <c r="J231" s="17"/>
      <c r="K231" s="15" t="str">
        <f t="shared" si="7"/>
        <v/>
      </c>
    </row>
    <row r="232" spans="1:11">
      <c r="A232" s="11"/>
      <c r="B232" s="5"/>
      <c r="C232" s="16"/>
      <c r="D232" s="5"/>
      <c r="E232" s="5"/>
      <c r="F232" s="16"/>
      <c r="G232" s="12"/>
      <c r="H232" s="13" t="str">
        <f>IF(F232="","",INDEX(CONFIG!$C$7:$C$26,MATCH(F232,CONFIG!$B$7:$B$26,0)))</f>
        <v/>
      </c>
      <c r="I232" s="14" t="str">
        <f t="shared" si="6"/>
        <v/>
      </c>
      <c r="J232" s="17"/>
      <c r="K232" s="15" t="str">
        <f t="shared" si="7"/>
        <v/>
      </c>
    </row>
    <row r="233" spans="1:11">
      <c r="A233" s="11"/>
      <c r="B233" s="5"/>
      <c r="C233" s="16"/>
      <c r="D233" s="5"/>
      <c r="E233" s="5"/>
      <c r="F233" s="16"/>
      <c r="G233" s="12"/>
      <c r="H233" s="13" t="str">
        <f>IF(F233="","",INDEX(CONFIG!$C$7:$C$26,MATCH(F233,CONFIG!$B$7:$B$26,0)))</f>
        <v/>
      </c>
      <c r="I233" s="14" t="str">
        <f t="shared" si="6"/>
        <v/>
      </c>
      <c r="J233" s="17"/>
      <c r="K233" s="15" t="str">
        <f t="shared" si="7"/>
        <v/>
      </c>
    </row>
    <row r="234" spans="1:11">
      <c r="A234" s="11"/>
      <c r="B234" s="5"/>
      <c r="C234" s="16"/>
      <c r="D234" s="5"/>
      <c r="E234" s="5"/>
      <c r="F234" s="16"/>
      <c r="G234" s="12"/>
      <c r="H234" s="13" t="str">
        <f>IF(F234="","",INDEX(CONFIG!$C$7:$C$26,MATCH(F234,CONFIG!$B$7:$B$26,0)))</f>
        <v/>
      </c>
      <c r="I234" s="14" t="str">
        <f t="shared" si="6"/>
        <v/>
      </c>
      <c r="J234" s="17"/>
      <c r="K234" s="15" t="str">
        <f t="shared" si="7"/>
        <v/>
      </c>
    </row>
    <row r="235" spans="1:11">
      <c r="A235" s="11"/>
      <c r="B235" s="5"/>
      <c r="C235" s="16"/>
      <c r="D235" s="5"/>
      <c r="E235" s="5"/>
      <c r="F235" s="16"/>
      <c r="G235" s="12"/>
      <c r="H235" s="13" t="str">
        <f>IF(F235="","",INDEX(CONFIG!$C$7:$C$26,MATCH(F235,CONFIG!$B$7:$B$26,0)))</f>
        <v/>
      </c>
      <c r="I235" s="14" t="str">
        <f t="shared" si="6"/>
        <v/>
      </c>
      <c r="J235" s="17"/>
      <c r="K235" s="15" t="str">
        <f t="shared" si="7"/>
        <v/>
      </c>
    </row>
    <row r="236" spans="1:11">
      <c r="A236" s="11"/>
      <c r="B236" s="5"/>
      <c r="C236" s="16"/>
      <c r="D236" s="5"/>
      <c r="E236" s="5"/>
      <c r="F236" s="16"/>
      <c r="G236" s="12"/>
      <c r="H236" s="13" t="str">
        <f>IF(F236="","",INDEX(CONFIG!$C$7:$C$26,MATCH(F236,CONFIG!$B$7:$B$26,0)))</f>
        <v/>
      </c>
      <c r="I236" s="14" t="str">
        <f t="shared" si="6"/>
        <v/>
      </c>
      <c r="J236" s="17"/>
      <c r="K236" s="15" t="str">
        <f t="shared" si="7"/>
        <v/>
      </c>
    </row>
    <row r="237" spans="1:11">
      <c r="A237" s="11"/>
      <c r="B237" s="5"/>
      <c r="C237" s="16"/>
      <c r="D237" s="5"/>
      <c r="E237" s="5"/>
      <c r="F237" s="16"/>
      <c r="G237" s="12"/>
      <c r="H237" s="13" t="str">
        <f>IF(F237="","",INDEX(CONFIG!$C$7:$C$26,MATCH(F237,CONFIG!$B$7:$B$26,0)))</f>
        <v/>
      </c>
      <c r="I237" s="14" t="str">
        <f t="shared" si="6"/>
        <v/>
      </c>
      <c r="J237" s="17"/>
      <c r="K237" s="15" t="str">
        <f t="shared" si="7"/>
        <v/>
      </c>
    </row>
    <row r="238" spans="1:11">
      <c r="A238" s="11"/>
      <c r="B238" s="5"/>
      <c r="C238" s="16"/>
      <c r="D238" s="5"/>
      <c r="E238" s="5"/>
      <c r="F238" s="16"/>
      <c r="G238" s="12"/>
      <c r="H238" s="13" t="str">
        <f>IF(F238="","",INDEX(CONFIG!$C$7:$C$26,MATCH(F238,CONFIG!$B$7:$B$26,0)))</f>
        <v/>
      </c>
      <c r="I238" s="14" t="str">
        <f t="shared" si="6"/>
        <v/>
      </c>
      <c r="J238" s="17"/>
      <c r="K238" s="15" t="str">
        <f t="shared" si="7"/>
        <v/>
      </c>
    </row>
    <row r="239" spans="1:11">
      <c r="A239" s="11"/>
      <c r="B239" s="5"/>
      <c r="C239" s="16"/>
      <c r="D239" s="5"/>
      <c r="E239" s="5"/>
      <c r="F239" s="16"/>
      <c r="G239" s="12"/>
      <c r="H239" s="13" t="str">
        <f>IF(F239="","",INDEX(CONFIG!$C$7:$C$26,MATCH(F239,CONFIG!$B$7:$B$26,0)))</f>
        <v/>
      </c>
      <c r="I239" s="14" t="str">
        <f t="shared" si="6"/>
        <v/>
      </c>
      <c r="J239" s="17"/>
      <c r="K239" s="15" t="str">
        <f t="shared" si="7"/>
        <v/>
      </c>
    </row>
    <row r="240" spans="1:11">
      <c r="A240" s="11"/>
      <c r="B240" s="5"/>
      <c r="C240" s="16"/>
      <c r="D240" s="5"/>
      <c r="E240" s="5"/>
      <c r="F240" s="16"/>
      <c r="G240" s="12"/>
      <c r="H240" s="13" t="str">
        <f>IF(F240="","",INDEX(CONFIG!$C$7:$C$26,MATCH(F240,CONFIG!$B$7:$B$26,0)))</f>
        <v/>
      </c>
      <c r="I240" s="14" t="str">
        <f t="shared" si="6"/>
        <v/>
      </c>
      <c r="J240" s="17"/>
      <c r="K240" s="15" t="str">
        <f t="shared" si="7"/>
        <v/>
      </c>
    </row>
    <row r="241" spans="1:11">
      <c r="A241" s="11"/>
      <c r="B241" s="5"/>
      <c r="C241" s="16"/>
      <c r="D241" s="5"/>
      <c r="E241" s="5"/>
      <c r="F241" s="16"/>
      <c r="G241" s="12"/>
      <c r="H241" s="13" t="str">
        <f>IF(F241="","",INDEX(CONFIG!$C$7:$C$26,MATCH(F241,CONFIG!$B$7:$B$26,0)))</f>
        <v/>
      </c>
      <c r="I241" s="14" t="str">
        <f t="shared" si="6"/>
        <v/>
      </c>
      <c r="J241" s="17"/>
      <c r="K241" s="15" t="str">
        <f t="shared" si="7"/>
        <v/>
      </c>
    </row>
    <row r="242" spans="1:11">
      <c r="A242" s="11"/>
      <c r="B242" s="5"/>
      <c r="C242" s="16"/>
      <c r="D242" s="5"/>
      <c r="E242" s="5"/>
      <c r="F242" s="16"/>
      <c r="G242" s="12"/>
      <c r="H242" s="13" t="str">
        <f>IF(F242="","",INDEX(CONFIG!$C$7:$C$26,MATCH(F242,CONFIG!$B$7:$B$26,0)))</f>
        <v/>
      </c>
      <c r="I242" s="14" t="str">
        <f t="shared" si="6"/>
        <v/>
      </c>
      <c r="J242" s="17"/>
      <c r="K242" s="15" t="str">
        <f t="shared" si="7"/>
        <v/>
      </c>
    </row>
    <row r="243" spans="1:11">
      <c r="A243" s="11"/>
      <c r="B243" s="5"/>
      <c r="C243" s="16"/>
      <c r="D243" s="5"/>
      <c r="E243" s="5"/>
      <c r="F243" s="16"/>
      <c r="G243" s="12"/>
      <c r="H243" s="13" t="str">
        <f>IF(F243="","",INDEX(CONFIG!$C$7:$C$26,MATCH(F243,CONFIG!$B$7:$B$26,0)))</f>
        <v/>
      </c>
      <c r="I243" s="14" t="str">
        <f t="shared" si="6"/>
        <v/>
      </c>
      <c r="J243" s="17"/>
      <c r="K243" s="15" t="str">
        <f t="shared" si="7"/>
        <v/>
      </c>
    </row>
    <row r="244" spans="1:11">
      <c r="A244" s="11"/>
      <c r="B244" s="5"/>
      <c r="C244" s="16"/>
      <c r="D244" s="5"/>
      <c r="E244" s="5"/>
      <c r="F244" s="16"/>
      <c r="G244" s="12"/>
      <c r="H244" s="13" t="str">
        <f>IF(F244="","",INDEX(CONFIG!$C$7:$C$26,MATCH(F244,CONFIG!$B$7:$B$26,0)))</f>
        <v/>
      </c>
      <c r="I244" s="14" t="str">
        <f t="shared" si="6"/>
        <v/>
      </c>
      <c r="J244" s="17"/>
      <c r="K244" s="15" t="str">
        <f t="shared" si="7"/>
        <v/>
      </c>
    </row>
    <row r="245" spans="1:11">
      <c r="A245" s="11"/>
      <c r="B245" s="5"/>
      <c r="C245" s="16"/>
      <c r="D245" s="5"/>
      <c r="E245" s="5"/>
      <c r="F245" s="16"/>
      <c r="G245" s="12"/>
      <c r="H245" s="13" t="str">
        <f>IF(F245="","",INDEX(CONFIG!$C$7:$C$26,MATCH(F245,CONFIG!$B$7:$B$26,0)))</f>
        <v/>
      </c>
      <c r="I245" s="14" t="str">
        <f t="shared" si="6"/>
        <v/>
      </c>
      <c r="J245" s="17"/>
      <c r="K245" s="15" t="str">
        <f t="shared" si="7"/>
        <v/>
      </c>
    </row>
    <row r="246" spans="1:11">
      <c r="A246" s="11"/>
      <c r="B246" s="5"/>
      <c r="C246" s="16"/>
      <c r="D246" s="5"/>
      <c r="E246" s="5"/>
      <c r="F246" s="16"/>
      <c r="G246" s="12"/>
      <c r="H246" s="13" t="str">
        <f>IF(F246="","",INDEX(CONFIG!$C$7:$C$26,MATCH(F246,CONFIG!$B$7:$B$26,0)))</f>
        <v/>
      </c>
      <c r="I246" s="14" t="str">
        <f t="shared" si="6"/>
        <v/>
      </c>
      <c r="J246" s="17"/>
      <c r="K246" s="15" t="str">
        <f t="shared" si="7"/>
        <v/>
      </c>
    </row>
    <row r="247" spans="1:11">
      <c r="A247" s="11"/>
      <c r="B247" s="5"/>
      <c r="C247" s="16"/>
      <c r="D247" s="5"/>
      <c r="E247" s="5"/>
      <c r="F247" s="16"/>
      <c r="G247" s="12"/>
      <c r="H247" s="13" t="str">
        <f>IF(F247="","",INDEX(CONFIG!$C$7:$C$26,MATCH(F247,CONFIG!$B$7:$B$26,0)))</f>
        <v/>
      </c>
      <c r="I247" s="14" t="str">
        <f t="shared" si="6"/>
        <v/>
      </c>
      <c r="J247" s="17"/>
      <c r="K247" s="15" t="str">
        <f t="shared" si="7"/>
        <v/>
      </c>
    </row>
    <row r="248" spans="1:11">
      <c r="A248" s="11"/>
      <c r="B248" s="5"/>
      <c r="C248" s="16"/>
      <c r="D248" s="5"/>
      <c r="E248" s="5"/>
      <c r="F248" s="16"/>
      <c r="G248" s="12"/>
      <c r="H248" s="13" t="str">
        <f>IF(F248="","",INDEX(CONFIG!$C$7:$C$26,MATCH(F248,CONFIG!$B$7:$B$26,0)))</f>
        <v/>
      </c>
      <c r="I248" s="14" t="str">
        <f t="shared" si="6"/>
        <v/>
      </c>
      <c r="J248" s="17"/>
      <c r="K248" s="15" t="str">
        <f t="shared" si="7"/>
        <v/>
      </c>
    </row>
    <row r="249" spans="1:11">
      <c r="A249" s="11"/>
      <c r="B249" s="5"/>
      <c r="C249" s="16"/>
      <c r="D249" s="5"/>
      <c r="E249" s="5"/>
      <c r="F249" s="16"/>
      <c r="G249" s="12"/>
      <c r="H249" s="13" t="str">
        <f>IF(F249="","",INDEX(CONFIG!$C$7:$C$26,MATCH(F249,CONFIG!$B$7:$B$26,0)))</f>
        <v/>
      </c>
      <c r="I249" s="14" t="str">
        <f t="shared" si="6"/>
        <v/>
      </c>
      <c r="J249" s="17"/>
      <c r="K249" s="15" t="str">
        <f t="shared" si="7"/>
        <v/>
      </c>
    </row>
    <row r="250" spans="1:11">
      <c r="A250" s="11"/>
      <c r="B250" s="5"/>
      <c r="C250" s="16"/>
      <c r="D250" s="5"/>
      <c r="E250" s="5"/>
      <c r="F250" s="16"/>
      <c r="G250" s="12"/>
      <c r="H250" s="13" t="str">
        <f>IF(F250="","",INDEX(CONFIG!$C$7:$C$26,MATCH(F250,CONFIG!$B$7:$B$26,0)))</f>
        <v/>
      </c>
      <c r="I250" s="14" t="str">
        <f t="shared" si="6"/>
        <v/>
      </c>
      <c r="J250" s="17"/>
      <c r="K250" s="15" t="str">
        <f t="shared" si="7"/>
        <v/>
      </c>
    </row>
    <row r="251" spans="1:11">
      <c r="A251" s="11"/>
      <c r="B251" s="5"/>
      <c r="C251" s="16"/>
      <c r="D251" s="5"/>
      <c r="E251" s="5"/>
      <c r="F251" s="16"/>
      <c r="G251" s="12"/>
      <c r="H251" s="13" t="str">
        <f>IF(F251="","",INDEX(CONFIG!$C$7:$C$26,MATCH(F251,CONFIG!$B$7:$B$26,0)))</f>
        <v/>
      </c>
      <c r="I251" s="14" t="str">
        <f t="shared" si="6"/>
        <v/>
      </c>
      <c r="J251" s="17"/>
      <c r="K251" s="15" t="str">
        <f t="shared" si="7"/>
        <v/>
      </c>
    </row>
    <row r="252" spans="1:11">
      <c r="A252" s="11"/>
      <c r="B252" s="5"/>
      <c r="C252" s="16"/>
      <c r="D252" s="5"/>
      <c r="E252" s="5"/>
      <c r="F252" s="16"/>
      <c r="G252" s="12"/>
      <c r="H252" s="13" t="str">
        <f>IF(F252="","",INDEX(CONFIG!$C$7:$C$26,MATCH(F252,CONFIG!$B$7:$B$26,0)))</f>
        <v/>
      </c>
      <c r="I252" s="14" t="str">
        <f t="shared" si="6"/>
        <v/>
      </c>
      <c r="J252" s="17"/>
      <c r="K252" s="15" t="str">
        <f t="shared" si="7"/>
        <v/>
      </c>
    </row>
    <row r="253" spans="1:11">
      <c r="A253" s="11"/>
      <c r="B253" s="5"/>
      <c r="C253" s="16"/>
      <c r="D253" s="5"/>
      <c r="E253" s="5"/>
      <c r="F253" s="16"/>
      <c r="G253" s="12"/>
      <c r="H253" s="13" t="str">
        <f>IF(F253="","",INDEX(CONFIG!$C$7:$C$26,MATCH(F253,CONFIG!$B$7:$B$26,0)))</f>
        <v/>
      </c>
      <c r="I253" s="14" t="str">
        <f t="shared" si="6"/>
        <v/>
      </c>
      <c r="J253" s="17"/>
      <c r="K253" s="15" t="str">
        <f t="shared" si="7"/>
        <v/>
      </c>
    </row>
    <row r="254" spans="1:11">
      <c r="A254" s="11"/>
      <c r="B254" s="5"/>
      <c r="C254" s="16"/>
      <c r="D254" s="5"/>
      <c r="E254" s="5"/>
      <c r="F254" s="16"/>
      <c r="G254" s="12"/>
      <c r="H254" s="13" t="str">
        <f>IF(F254="","",INDEX(CONFIG!$C$7:$C$26,MATCH(F254,CONFIG!$B$7:$B$26,0)))</f>
        <v/>
      </c>
      <c r="I254" s="14" t="str">
        <f t="shared" si="6"/>
        <v/>
      </c>
      <c r="J254" s="17"/>
      <c r="K254" s="15" t="str">
        <f t="shared" si="7"/>
        <v/>
      </c>
    </row>
    <row r="255" spans="1:11">
      <c r="A255" s="11"/>
      <c r="B255" s="5"/>
      <c r="C255" s="16"/>
      <c r="D255" s="5"/>
      <c r="E255" s="5"/>
      <c r="F255" s="16"/>
      <c r="G255" s="12"/>
      <c r="H255" s="13" t="str">
        <f>IF(F255="","",INDEX(CONFIG!$C$7:$C$26,MATCH(F255,CONFIG!$B$7:$B$26,0)))</f>
        <v/>
      </c>
      <c r="I255" s="14" t="str">
        <f t="shared" si="6"/>
        <v/>
      </c>
      <c r="J255" s="17"/>
      <c r="K255" s="15" t="str">
        <f t="shared" si="7"/>
        <v/>
      </c>
    </row>
    <row r="256" spans="1:11">
      <c r="A256" s="11"/>
      <c r="B256" s="5"/>
      <c r="C256" s="16"/>
      <c r="D256" s="5"/>
      <c r="E256" s="5"/>
      <c r="F256" s="16"/>
      <c r="G256" s="12"/>
      <c r="H256" s="13" t="str">
        <f>IF(F256="","",INDEX(CONFIG!$C$7:$C$26,MATCH(F256,CONFIG!$B$7:$B$26,0)))</f>
        <v/>
      </c>
      <c r="I256" s="14" t="str">
        <f t="shared" si="6"/>
        <v/>
      </c>
      <c r="J256" s="17"/>
      <c r="K256" s="15" t="str">
        <f t="shared" si="7"/>
        <v/>
      </c>
    </row>
    <row r="257" spans="1:11">
      <c r="A257" s="11"/>
      <c r="B257" s="5"/>
      <c r="C257" s="16"/>
      <c r="D257" s="5"/>
      <c r="E257" s="5"/>
      <c r="F257" s="16"/>
      <c r="G257" s="12"/>
      <c r="H257" s="13" t="str">
        <f>IF(F257="","",INDEX(CONFIG!$C$7:$C$26,MATCH(F257,CONFIG!$B$7:$B$26,0)))</f>
        <v/>
      </c>
      <c r="I257" s="14" t="str">
        <f t="shared" si="6"/>
        <v/>
      </c>
      <c r="J257" s="17"/>
      <c r="K257" s="15" t="str">
        <f t="shared" si="7"/>
        <v/>
      </c>
    </row>
    <row r="258" spans="1:11">
      <c r="A258" s="11"/>
      <c r="B258" s="5"/>
      <c r="C258" s="16"/>
      <c r="D258" s="5"/>
      <c r="E258" s="5"/>
      <c r="F258" s="16"/>
      <c r="G258" s="12"/>
      <c r="H258" s="13" t="str">
        <f>IF(F258="","",INDEX(CONFIG!$C$7:$C$26,MATCH(F258,CONFIG!$B$7:$B$26,0)))</f>
        <v/>
      </c>
      <c r="I258" s="14" t="str">
        <f t="shared" ref="I258:I321" si="8">IF(OR(G258="",H258=""),"",G258*H258)</f>
        <v/>
      </c>
      <c r="J258" s="17"/>
      <c r="K258" s="15" t="str">
        <f t="shared" ref="K258:K321" si="9">IF(COUNTA(A258:G258)=0,"",IF(OR(A258="",F258="",G258=""),"INCOMPLETO","OK"))</f>
        <v/>
      </c>
    </row>
    <row r="259" spans="1:11">
      <c r="A259" s="11"/>
      <c r="B259" s="5"/>
      <c r="C259" s="16"/>
      <c r="D259" s="5"/>
      <c r="E259" s="5"/>
      <c r="F259" s="16"/>
      <c r="G259" s="12"/>
      <c r="H259" s="13" t="str">
        <f>IF(F259="","",INDEX(CONFIG!$C$7:$C$26,MATCH(F259,CONFIG!$B$7:$B$26,0)))</f>
        <v/>
      </c>
      <c r="I259" s="14" t="str">
        <f t="shared" si="8"/>
        <v/>
      </c>
      <c r="J259" s="17"/>
      <c r="K259" s="15" t="str">
        <f t="shared" si="9"/>
        <v/>
      </c>
    </row>
    <row r="260" spans="1:11">
      <c r="A260" s="11"/>
      <c r="B260" s="5"/>
      <c r="C260" s="16"/>
      <c r="D260" s="5"/>
      <c r="E260" s="5"/>
      <c r="F260" s="16"/>
      <c r="G260" s="12"/>
      <c r="H260" s="13" t="str">
        <f>IF(F260="","",INDEX(CONFIG!$C$7:$C$26,MATCH(F260,CONFIG!$B$7:$B$26,0)))</f>
        <v/>
      </c>
      <c r="I260" s="14" t="str">
        <f t="shared" si="8"/>
        <v/>
      </c>
      <c r="J260" s="17"/>
      <c r="K260" s="15" t="str">
        <f t="shared" si="9"/>
        <v/>
      </c>
    </row>
    <row r="261" spans="1:11">
      <c r="A261" s="11"/>
      <c r="B261" s="5"/>
      <c r="C261" s="16"/>
      <c r="D261" s="5"/>
      <c r="E261" s="5"/>
      <c r="F261" s="16"/>
      <c r="G261" s="12"/>
      <c r="H261" s="13" t="str">
        <f>IF(F261="","",INDEX(CONFIG!$C$7:$C$26,MATCH(F261,CONFIG!$B$7:$B$26,0)))</f>
        <v/>
      </c>
      <c r="I261" s="14" t="str">
        <f t="shared" si="8"/>
        <v/>
      </c>
      <c r="J261" s="17"/>
      <c r="K261" s="15" t="str">
        <f t="shared" si="9"/>
        <v/>
      </c>
    </row>
    <row r="262" spans="1:11">
      <c r="A262" s="11"/>
      <c r="B262" s="5"/>
      <c r="C262" s="16"/>
      <c r="D262" s="5"/>
      <c r="E262" s="5"/>
      <c r="F262" s="16"/>
      <c r="G262" s="12"/>
      <c r="H262" s="13" t="str">
        <f>IF(F262="","",INDEX(CONFIG!$C$7:$C$26,MATCH(F262,CONFIG!$B$7:$B$26,0)))</f>
        <v/>
      </c>
      <c r="I262" s="14" t="str">
        <f t="shared" si="8"/>
        <v/>
      </c>
      <c r="J262" s="17"/>
      <c r="K262" s="15" t="str">
        <f t="shared" si="9"/>
        <v/>
      </c>
    </row>
    <row r="263" spans="1:11">
      <c r="A263" s="11"/>
      <c r="B263" s="5"/>
      <c r="C263" s="16"/>
      <c r="D263" s="5"/>
      <c r="E263" s="5"/>
      <c r="F263" s="16"/>
      <c r="G263" s="12"/>
      <c r="H263" s="13" t="str">
        <f>IF(F263="","",INDEX(CONFIG!$C$7:$C$26,MATCH(F263,CONFIG!$B$7:$B$26,0)))</f>
        <v/>
      </c>
      <c r="I263" s="14" t="str">
        <f t="shared" si="8"/>
        <v/>
      </c>
      <c r="J263" s="17"/>
      <c r="K263" s="15" t="str">
        <f t="shared" si="9"/>
        <v/>
      </c>
    </row>
    <row r="264" spans="1:11">
      <c r="A264" s="11"/>
      <c r="B264" s="5"/>
      <c r="C264" s="16"/>
      <c r="D264" s="5"/>
      <c r="E264" s="5"/>
      <c r="F264" s="16"/>
      <c r="G264" s="12"/>
      <c r="H264" s="13" t="str">
        <f>IF(F264="","",INDEX(CONFIG!$C$7:$C$26,MATCH(F264,CONFIG!$B$7:$B$26,0)))</f>
        <v/>
      </c>
      <c r="I264" s="14" t="str">
        <f t="shared" si="8"/>
        <v/>
      </c>
      <c r="J264" s="17"/>
      <c r="K264" s="15" t="str">
        <f t="shared" si="9"/>
        <v/>
      </c>
    </row>
    <row r="265" spans="1:11">
      <c r="A265" s="11"/>
      <c r="B265" s="5"/>
      <c r="C265" s="16"/>
      <c r="D265" s="5"/>
      <c r="E265" s="5"/>
      <c r="F265" s="16"/>
      <c r="G265" s="12"/>
      <c r="H265" s="13" t="str">
        <f>IF(F265="","",INDEX(CONFIG!$C$7:$C$26,MATCH(F265,CONFIG!$B$7:$B$26,0)))</f>
        <v/>
      </c>
      <c r="I265" s="14" t="str">
        <f t="shared" si="8"/>
        <v/>
      </c>
      <c r="J265" s="17"/>
      <c r="K265" s="15" t="str">
        <f t="shared" si="9"/>
        <v/>
      </c>
    </row>
    <row r="266" spans="1:11">
      <c r="A266" s="11"/>
      <c r="B266" s="5"/>
      <c r="C266" s="16"/>
      <c r="D266" s="5"/>
      <c r="E266" s="5"/>
      <c r="F266" s="16"/>
      <c r="G266" s="12"/>
      <c r="H266" s="13" t="str">
        <f>IF(F266="","",INDEX(CONFIG!$C$7:$C$26,MATCH(F266,CONFIG!$B$7:$B$26,0)))</f>
        <v/>
      </c>
      <c r="I266" s="14" t="str">
        <f t="shared" si="8"/>
        <v/>
      </c>
      <c r="J266" s="17"/>
      <c r="K266" s="15" t="str">
        <f t="shared" si="9"/>
        <v/>
      </c>
    </row>
    <row r="267" spans="1:11">
      <c r="A267" s="11"/>
      <c r="B267" s="5"/>
      <c r="C267" s="16"/>
      <c r="D267" s="5"/>
      <c r="E267" s="5"/>
      <c r="F267" s="16"/>
      <c r="G267" s="12"/>
      <c r="H267" s="13" t="str">
        <f>IF(F267="","",INDEX(CONFIG!$C$7:$C$26,MATCH(F267,CONFIG!$B$7:$B$26,0)))</f>
        <v/>
      </c>
      <c r="I267" s="14" t="str">
        <f t="shared" si="8"/>
        <v/>
      </c>
      <c r="J267" s="17"/>
      <c r="K267" s="15" t="str">
        <f t="shared" si="9"/>
        <v/>
      </c>
    </row>
    <row r="268" spans="1:11">
      <c r="A268" s="11"/>
      <c r="B268" s="5"/>
      <c r="C268" s="16"/>
      <c r="D268" s="5"/>
      <c r="E268" s="5"/>
      <c r="F268" s="16"/>
      <c r="G268" s="12"/>
      <c r="H268" s="13" t="str">
        <f>IF(F268="","",INDEX(CONFIG!$C$7:$C$26,MATCH(F268,CONFIG!$B$7:$B$26,0)))</f>
        <v/>
      </c>
      <c r="I268" s="14" t="str">
        <f t="shared" si="8"/>
        <v/>
      </c>
      <c r="J268" s="17"/>
      <c r="K268" s="15" t="str">
        <f t="shared" si="9"/>
        <v/>
      </c>
    </row>
    <row r="269" spans="1:11">
      <c r="A269" s="11"/>
      <c r="B269" s="5"/>
      <c r="C269" s="16"/>
      <c r="D269" s="5"/>
      <c r="E269" s="5"/>
      <c r="F269" s="16"/>
      <c r="G269" s="12"/>
      <c r="H269" s="13" t="str">
        <f>IF(F269="","",INDEX(CONFIG!$C$7:$C$26,MATCH(F269,CONFIG!$B$7:$B$26,0)))</f>
        <v/>
      </c>
      <c r="I269" s="14" t="str">
        <f t="shared" si="8"/>
        <v/>
      </c>
      <c r="J269" s="17"/>
      <c r="K269" s="15" t="str">
        <f t="shared" si="9"/>
        <v/>
      </c>
    </row>
    <row r="270" spans="1:11">
      <c r="A270" s="11"/>
      <c r="B270" s="5"/>
      <c r="C270" s="16"/>
      <c r="D270" s="5"/>
      <c r="E270" s="5"/>
      <c r="F270" s="16"/>
      <c r="G270" s="12"/>
      <c r="H270" s="13" t="str">
        <f>IF(F270="","",INDEX(CONFIG!$C$7:$C$26,MATCH(F270,CONFIG!$B$7:$B$26,0)))</f>
        <v/>
      </c>
      <c r="I270" s="14" t="str">
        <f t="shared" si="8"/>
        <v/>
      </c>
      <c r="J270" s="17"/>
      <c r="K270" s="15" t="str">
        <f t="shared" si="9"/>
        <v/>
      </c>
    </row>
    <row r="271" spans="1:11">
      <c r="A271" s="11"/>
      <c r="B271" s="5"/>
      <c r="C271" s="16"/>
      <c r="D271" s="5"/>
      <c r="E271" s="5"/>
      <c r="F271" s="16"/>
      <c r="G271" s="12"/>
      <c r="H271" s="13" t="str">
        <f>IF(F271="","",INDEX(CONFIG!$C$7:$C$26,MATCH(F271,CONFIG!$B$7:$B$26,0)))</f>
        <v/>
      </c>
      <c r="I271" s="14" t="str">
        <f t="shared" si="8"/>
        <v/>
      </c>
      <c r="J271" s="17"/>
      <c r="K271" s="15" t="str">
        <f t="shared" si="9"/>
        <v/>
      </c>
    </row>
    <row r="272" spans="1:11">
      <c r="A272" s="11"/>
      <c r="B272" s="5"/>
      <c r="C272" s="16"/>
      <c r="D272" s="5"/>
      <c r="E272" s="5"/>
      <c r="F272" s="16"/>
      <c r="G272" s="12"/>
      <c r="H272" s="13" t="str">
        <f>IF(F272="","",INDEX(CONFIG!$C$7:$C$26,MATCH(F272,CONFIG!$B$7:$B$26,0)))</f>
        <v/>
      </c>
      <c r="I272" s="14" t="str">
        <f t="shared" si="8"/>
        <v/>
      </c>
      <c r="J272" s="17"/>
      <c r="K272" s="15" t="str">
        <f t="shared" si="9"/>
        <v/>
      </c>
    </row>
    <row r="273" spans="1:11">
      <c r="A273" s="11"/>
      <c r="B273" s="5"/>
      <c r="C273" s="16"/>
      <c r="D273" s="5"/>
      <c r="E273" s="5"/>
      <c r="F273" s="16"/>
      <c r="G273" s="12"/>
      <c r="H273" s="13" t="str">
        <f>IF(F273="","",INDEX(CONFIG!$C$7:$C$26,MATCH(F273,CONFIG!$B$7:$B$26,0)))</f>
        <v/>
      </c>
      <c r="I273" s="14" t="str">
        <f t="shared" si="8"/>
        <v/>
      </c>
      <c r="J273" s="17"/>
      <c r="K273" s="15" t="str">
        <f t="shared" si="9"/>
        <v/>
      </c>
    </row>
    <row r="274" spans="1:11">
      <c r="A274" s="11"/>
      <c r="B274" s="5"/>
      <c r="C274" s="16"/>
      <c r="D274" s="5"/>
      <c r="E274" s="5"/>
      <c r="F274" s="16"/>
      <c r="G274" s="12"/>
      <c r="H274" s="13" t="str">
        <f>IF(F274="","",INDEX(CONFIG!$C$7:$C$26,MATCH(F274,CONFIG!$B$7:$B$26,0)))</f>
        <v/>
      </c>
      <c r="I274" s="14" t="str">
        <f t="shared" si="8"/>
        <v/>
      </c>
      <c r="J274" s="17"/>
      <c r="K274" s="15" t="str">
        <f t="shared" si="9"/>
        <v/>
      </c>
    </row>
    <row r="275" spans="1:11">
      <c r="A275" s="11"/>
      <c r="B275" s="5"/>
      <c r="C275" s="16"/>
      <c r="D275" s="5"/>
      <c r="E275" s="5"/>
      <c r="F275" s="16"/>
      <c r="G275" s="12"/>
      <c r="H275" s="13" t="str">
        <f>IF(F275="","",INDEX(CONFIG!$C$7:$C$26,MATCH(F275,CONFIG!$B$7:$B$26,0)))</f>
        <v/>
      </c>
      <c r="I275" s="14" t="str">
        <f t="shared" si="8"/>
        <v/>
      </c>
      <c r="J275" s="17"/>
      <c r="K275" s="15" t="str">
        <f t="shared" si="9"/>
        <v/>
      </c>
    </row>
    <row r="276" spans="1:11">
      <c r="A276" s="11"/>
      <c r="B276" s="5"/>
      <c r="C276" s="16"/>
      <c r="D276" s="5"/>
      <c r="E276" s="5"/>
      <c r="F276" s="16"/>
      <c r="G276" s="12"/>
      <c r="H276" s="13" t="str">
        <f>IF(F276="","",INDEX(CONFIG!$C$7:$C$26,MATCH(F276,CONFIG!$B$7:$B$26,0)))</f>
        <v/>
      </c>
      <c r="I276" s="14" t="str">
        <f t="shared" si="8"/>
        <v/>
      </c>
      <c r="J276" s="17"/>
      <c r="K276" s="15" t="str">
        <f t="shared" si="9"/>
        <v/>
      </c>
    </row>
    <row r="277" spans="1:11">
      <c r="A277" s="11"/>
      <c r="B277" s="5"/>
      <c r="C277" s="16"/>
      <c r="D277" s="5"/>
      <c r="E277" s="5"/>
      <c r="F277" s="16"/>
      <c r="G277" s="12"/>
      <c r="H277" s="13" t="str">
        <f>IF(F277="","",INDEX(CONFIG!$C$7:$C$26,MATCH(F277,CONFIG!$B$7:$B$26,0)))</f>
        <v/>
      </c>
      <c r="I277" s="14" t="str">
        <f t="shared" si="8"/>
        <v/>
      </c>
      <c r="J277" s="17"/>
      <c r="K277" s="15" t="str">
        <f t="shared" si="9"/>
        <v/>
      </c>
    </row>
    <row r="278" spans="1:11">
      <c r="A278" s="11"/>
      <c r="B278" s="5"/>
      <c r="C278" s="16"/>
      <c r="D278" s="5"/>
      <c r="E278" s="5"/>
      <c r="F278" s="16"/>
      <c r="G278" s="12"/>
      <c r="H278" s="13" t="str">
        <f>IF(F278="","",INDEX(CONFIG!$C$7:$C$26,MATCH(F278,CONFIG!$B$7:$B$26,0)))</f>
        <v/>
      </c>
      <c r="I278" s="14" t="str">
        <f t="shared" si="8"/>
        <v/>
      </c>
      <c r="J278" s="17"/>
      <c r="K278" s="15" t="str">
        <f t="shared" si="9"/>
        <v/>
      </c>
    </row>
    <row r="279" spans="1:11">
      <c r="A279" s="11"/>
      <c r="B279" s="5"/>
      <c r="C279" s="16"/>
      <c r="D279" s="5"/>
      <c r="E279" s="5"/>
      <c r="F279" s="16"/>
      <c r="G279" s="12"/>
      <c r="H279" s="13" t="str">
        <f>IF(F279="","",INDEX(CONFIG!$C$7:$C$26,MATCH(F279,CONFIG!$B$7:$B$26,0)))</f>
        <v/>
      </c>
      <c r="I279" s="14" t="str">
        <f t="shared" si="8"/>
        <v/>
      </c>
      <c r="J279" s="17"/>
      <c r="K279" s="15" t="str">
        <f t="shared" si="9"/>
        <v/>
      </c>
    </row>
    <row r="280" spans="1:11">
      <c r="A280" s="11"/>
      <c r="B280" s="5"/>
      <c r="C280" s="16"/>
      <c r="D280" s="5"/>
      <c r="E280" s="5"/>
      <c r="F280" s="16"/>
      <c r="G280" s="12"/>
      <c r="H280" s="13" t="str">
        <f>IF(F280="","",INDEX(CONFIG!$C$7:$C$26,MATCH(F280,CONFIG!$B$7:$B$26,0)))</f>
        <v/>
      </c>
      <c r="I280" s="14" t="str">
        <f t="shared" si="8"/>
        <v/>
      </c>
      <c r="J280" s="17"/>
      <c r="K280" s="15" t="str">
        <f t="shared" si="9"/>
        <v/>
      </c>
    </row>
    <row r="281" spans="1:11">
      <c r="A281" s="11"/>
      <c r="B281" s="5"/>
      <c r="C281" s="16"/>
      <c r="D281" s="5"/>
      <c r="E281" s="5"/>
      <c r="F281" s="16"/>
      <c r="G281" s="12"/>
      <c r="H281" s="13" t="str">
        <f>IF(F281="","",INDEX(CONFIG!$C$7:$C$26,MATCH(F281,CONFIG!$B$7:$B$26,0)))</f>
        <v/>
      </c>
      <c r="I281" s="14" t="str">
        <f t="shared" si="8"/>
        <v/>
      </c>
      <c r="J281" s="17"/>
      <c r="K281" s="15" t="str">
        <f t="shared" si="9"/>
        <v/>
      </c>
    </row>
    <row r="282" spans="1:11">
      <c r="A282" s="11"/>
      <c r="B282" s="5"/>
      <c r="C282" s="16"/>
      <c r="D282" s="5"/>
      <c r="E282" s="5"/>
      <c r="F282" s="16"/>
      <c r="G282" s="12"/>
      <c r="H282" s="13" t="str">
        <f>IF(F282="","",INDEX(CONFIG!$C$7:$C$26,MATCH(F282,CONFIG!$B$7:$B$26,0)))</f>
        <v/>
      </c>
      <c r="I282" s="14" t="str">
        <f t="shared" si="8"/>
        <v/>
      </c>
      <c r="J282" s="17"/>
      <c r="K282" s="15" t="str">
        <f t="shared" si="9"/>
        <v/>
      </c>
    </row>
    <row r="283" spans="1:11">
      <c r="A283" s="11"/>
      <c r="B283" s="5"/>
      <c r="C283" s="16"/>
      <c r="D283" s="5"/>
      <c r="E283" s="5"/>
      <c r="F283" s="16"/>
      <c r="G283" s="12"/>
      <c r="H283" s="13" t="str">
        <f>IF(F283="","",INDEX(CONFIG!$C$7:$C$26,MATCH(F283,CONFIG!$B$7:$B$26,0)))</f>
        <v/>
      </c>
      <c r="I283" s="14" t="str">
        <f t="shared" si="8"/>
        <v/>
      </c>
      <c r="J283" s="17"/>
      <c r="K283" s="15" t="str">
        <f t="shared" si="9"/>
        <v/>
      </c>
    </row>
    <row r="284" spans="1:11">
      <c r="A284" s="11"/>
      <c r="B284" s="5"/>
      <c r="C284" s="16"/>
      <c r="D284" s="5"/>
      <c r="E284" s="5"/>
      <c r="F284" s="16"/>
      <c r="G284" s="12"/>
      <c r="H284" s="13" t="str">
        <f>IF(F284="","",INDEX(CONFIG!$C$7:$C$26,MATCH(F284,CONFIG!$B$7:$B$26,0)))</f>
        <v/>
      </c>
      <c r="I284" s="14" t="str">
        <f t="shared" si="8"/>
        <v/>
      </c>
      <c r="J284" s="17"/>
      <c r="K284" s="15" t="str">
        <f t="shared" si="9"/>
        <v/>
      </c>
    </row>
    <row r="285" spans="1:11">
      <c r="A285" s="11"/>
      <c r="B285" s="5"/>
      <c r="C285" s="16"/>
      <c r="D285" s="5"/>
      <c r="E285" s="5"/>
      <c r="F285" s="16"/>
      <c r="G285" s="12"/>
      <c r="H285" s="13" t="str">
        <f>IF(F285="","",INDEX(CONFIG!$C$7:$C$26,MATCH(F285,CONFIG!$B$7:$B$26,0)))</f>
        <v/>
      </c>
      <c r="I285" s="14" t="str">
        <f t="shared" si="8"/>
        <v/>
      </c>
      <c r="J285" s="17"/>
      <c r="K285" s="15" t="str">
        <f t="shared" si="9"/>
        <v/>
      </c>
    </row>
    <row r="286" spans="1:11">
      <c r="A286" s="11"/>
      <c r="B286" s="5"/>
      <c r="C286" s="16"/>
      <c r="D286" s="5"/>
      <c r="E286" s="5"/>
      <c r="F286" s="16"/>
      <c r="G286" s="12"/>
      <c r="H286" s="13" t="str">
        <f>IF(F286="","",INDEX(CONFIG!$C$7:$C$26,MATCH(F286,CONFIG!$B$7:$B$26,0)))</f>
        <v/>
      </c>
      <c r="I286" s="14" t="str">
        <f t="shared" si="8"/>
        <v/>
      </c>
      <c r="J286" s="17"/>
      <c r="K286" s="15" t="str">
        <f t="shared" si="9"/>
        <v/>
      </c>
    </row>
    <row r="287" spans="1:11">
      <c r="A287" s="11"/>
      <c r="B287" s="5"/>
      <c r="C287" s="16"/>
      <c r="D287" s="5"/>
      <c r="E287" s="5"/>
      <c r="F287" s="16"/>
      <c r="G287" s="12"/>
      <c r="H287" s="13" t="str">
        <f>IF(F287="","",INDEX(CONFIG!$C$7:$C$26,MATCH(F287,CONFIG!$B$7:$B$26,0)))</f>
        <v/>
      </c>
      <c r="I287" s="14" t="str">
        <f t="shared" si="8"/>
        <v/>
      </c>
      <c r="J287" s="17"/>
      <c r="K287" s="15" t="str">
        <f t="shared" si="9"/>
        <v/>
      </c>
    </row>
    <row r="288" spans="1:11">
      <c r="A288" s="11"/>
      <c r="B288" s="5"/>
      <c r="C288" s="16"/>
      <c r="D288" s="5"/>
      <c r="E288" s="5"/>
      <c r="F288" s="16"/>
      <c r="G288" s="12"/>
      <c r="H288" s="13" t="str">
        <f>IF(F288="","",INDEX(CONFIG!$C$7:$C$26,MATCH(F288,CONFIG!$B$7:$B$26,0)))</f>
        <v/>
      </c>
      <c r="I288" s="14" t="str">
        <f t="shared" si="8"/>
        <v/>
      </c>
      <c r="J288" s="17"/>
      <c r="K288" s="15" t="str">
        <f t="shared" si="9"/>
        <v/>
      </c>
    </row>
    <row r="289" spans="1:11">
      <c r="A289" s="11"/>
      <c r="B289" s="5"/>
      <c r="C289" s="16"/>
      <c r="D289" s="5"/>
      <c r="E289" s="5"/>
      <c r="F289" s="16"/>
      <c r="G289" s="12"/>
      <c r="H289" s="13" t="str">
        <f>IF(F289="","",INDEX(CONFIG!$C$7:$C$26,MATCH(F289,CONFIG!$B$7:$B$26,0)))</f>
        <v/>
      </c>
      <c r="I289" s="14" t="str">
        <f t="shared" si="8"/>
        <v/>
      </c>
      <c r="J289" s="17"/>
      <c r="K289" s="15" t="str">
        <f t="shared" si="9"/>
        <v/>
      </c>
    </row>
    <row r="290" spans="1:11">
      <c r="A290" s="11"/>
      <c r="B290" s="5"/>
      <c r="C290" s="16"/>
      <c r="D290" s="5"/>
      <c r="E290" s="5"/>
      <c r="F290" s="16"/>
      <c r="G290" s="12"/>
      <c r="H290" s="13" t="str">
        <f>IF(F290="","",INDEX(CONFIG!$C$7:$C$26,MATCH(F290,CONFIG!$B$7:$B$26,0)))</f>
        <v/>
      </c>
      <c r="I290" s="14" t="str">
        <f t="shared" si="8"/>
        <v/>
      </c>
      <c r="J290" s="17"/>
      <c r="K290" s="15" t="str">
        <f t="shared" si="9"/>
        <v/>
      </c>
    </row>
    <row r="291" spans="1:11">
      <c r="A291" s="11"/>
      <c r="B291" s="5"/>
      <c r="C291" s="16"/>
      <c r="D291" s="5"/>
      <c r="E291" s="5"/>
      <c r="F291" s="16"/>
      <c r="G291" s="12"/>
      <c r="H291" s="13" t="str">
        <f>IF(F291="","",INDEX(CONFIG!$C$7:$C$26,MATCH(F291,CONFIG!$B$7:$B$26,0)))</f>
        <v/>
      </c>
      <c r="I291" s="14" t="str">
        <f t="shared" si="8"/>
        <v/>
      </c>
      <c r="J291" s="17"/>
      <c r="K291" s="15" t="str">
        <f t="shared" si="9"/>
        <v/>
      </c>
    </row>
    <row r="292" spans="1:11">
      <c r="A292" s="11"/>
      <c r="B292" s="5"/>
      <c r="C292" s="16"/>
      <c r="D292" s="5"/>
      <c r="E292" s="5"/>
      <c r="F292" s="16"/>
      <c r="G292" s="12"/>
      <c r="H292" s="13" t="str">
        <f>IF(F292="","",INDEX(CONFIG!$C$7:$C$26,MATCH(F292,CONFIG!$B$7:$B$26,0)))</f>
        <v/>
      </c>
      <c r="I292" s="14" t="str">
        <f t="shared" si="8"/>
        <v/>
      </c>
      <c r="J292" s="17"/>
      <c r="K292" s="15" t="str">
        <f t="shared" si="9"/>
        <v/>
      </c>
    </row>
    <row r="293" spans="1:11">
      <c r="A293" s="11"/>
      <c r="B293" s="5"/>
      <c r="C293" s="16"/>
      <c r="D293" s="5"/>
      <c r="E293" s="5"/>
      <c r="F293" s="16"/>
      <c r="G293" s="12"/>
      <c r="H293" s="13" t="str">
        <f>IF(F293="","",INDEX(CONFIG!$C$7:$C$26,MATCH(F293,CONFIG!$B$7:$B$26,0)))</f>
        <v/>
      </c>
      <c r="I293" s="14" t="str">
        <f t="shared" si="8"/>
        <v/>
      </c>
      <c r="J293" s="17"/>
      <c r="K293" s="15" t="str">
        <f t="shared" si="9"/>
        <v/>
      </c>
    </row>
    <row r="294" spans="1:11">
      <c r="A294" s="11"/>
      <c r="B294" s="5"/>
      <c r="C294" s="16"/>
      <c r="D294" s="5"/>
      <c r="E294" s="5"/>
      <c r="F294" s="16"/>
      <c r="G294" s="12"/>
      <c r="H294" s="13" t="str">
        <f>IF(F294="","",INDEX(CONFIG!$C$7:$C$26,MATCH(F294,CONFIG!$B$7:$B$26,0)))</f>
        <v/>
      </c>
      <c r="I294" s="14" t="str">
        <f t="shared" si="8"/>
        <v/>
      </c>
      <c r="J294" s="17"/>
      <c r="K294" s="15" t="str">
        <f t="shared" si="9"/>
        <v/>
      </c>
    </row>
    <row r="295" spans="1:11">
      <c r="A295" s="11"/>
      <c r="B295" s="5"/>
      <c r="C295" s="16"/>
      <c r="D295" s="5"/>
      <c r="E295" s="5"/>
      <c r="F295" s="16"/>
      <c r="G295" s="12"/>
      <c r="H295" s="13" t="str">
        <f>IF(F295="","",INDEX(CONFIG!$C$7:$C$26,MATCH(F295,CONFIG!$B$7:$B$26,0)))</f>
        <v/>
      </c>
      <c r="I295" s="14" t="str">
        <f t="shared" si="8"/>
        <v/>
      </c>
      <c r="J295" s="17"/>
      <c r="K295" s="15" t="str">
        <f t="shared" si="9"/>
        <v/>
      </c>
    </row>
    <row r="296" spans="1:11">
      <c r="A296" s="11"/>
      <c r="B296" s="5"/>
      <c r="C296" s="16"/>
      <c r="D296" s="5"/>
      <c r="E296" s="5"/>
      <c r="F296" s="16"/>
      <c r="G296" s="12"/>
      <c r="H296" s="13" t="str">
        <f>IF(F296="","",INDEX(CONFIG!$C$7:$C$26,MATCH(F296,CONFIG!$B$7:$B$26,0)))</f>
        <v/>
      </c>
      <c r="I296" s="14" t="str">
        <f t="shared" si="8"/>
        <v/>
      </c>
      <c r="J296" s="17"/>
      <c r="K296" s="15" t="str">
        <f t="shared" si="9"/>
        <v/>
      </c>
    </row>
    <row r="297" spans="1:11">
      <c r="A297" s="11"/>
      <c r="B297" s="5"/>
      <c r="C297" s="16"/>
      <c r="D297" s="5"/>
      <c r="E297" s="5"/>
      <c r="F297" s="16"/>
      <c r="G297" s="12"/>
      <c r="H297" s="13" t="str">
        <f>IF(F297="","",INDEX(CONFIG!$C$7:$C$26,MATCH(F297,CONFIG!$B$7:$B$26,0)))</f>
        <v/>
      </c>
      <c r="I297" s="14" t="str">
        <f t="shared" si="8"/>
        <v/>
      </c>
      <c r="J297" s="17"/>
      <c r="K297" s="15" t="str">
        <f t="shared" si="9"/>
        <v/>
      </c>
    </row>
    <row r="298" spans="1:11">
      <c r="A298" s="11"/>
      <c r="B298" s="5"/>
      <c r="C298" s="16"/>
      <c r="D298" s="5"/>
      <c r="E298" s="5"/>
      <c r="F298" s="16"/>
      <c r="G298" s="12"/>
      <c r="H298" s="13" t="str">
        <f>IF(F298="","",INDEX(CONFIG!$C$7:$C$26,MATCH(F298,CONFIG!$B$7:$B$26,0)))</f>
        <v/>
      </c>
      <c r="I298" s="14" t="str">
        <f t="shared" si="8"/>
        <v/>
      </c>
      <c r="J298" s="17"/>
      <c r="K298" s="15" t="str">
        <f t="shared" si="9"/>
        <v/>
      </c>
    </row>
    <row r="299" spans="1:11">
      <c r="A299" s="11"/>
      <c r="B299" s="5"/>
      <c r="C299" s="16"/>
      <c r="D299" s="5"/>
      <c r="E299" s="5"/>
      <c r="F299" s="16"/>
      <c r="G299" s="12"/>
      <c r="H299" s="13" t="str">
        <f>IF(F299="","",INDEX(CONFIG!$C$7:$C$26,MATCH(F299,CONFIG!$B$7:$B$26,0)))</f>
        <v/>
      </c>
      <c r="I299" s="14" t="str">
        <f t="shared" si="8"/>
        <v/>
      </c>
      <c r="J299" s="17"/>
      <c r="K299" s="15" t="str">
        <f t="shared" si="9"/>
        <v/>
      </c>
    </row>
    <row r="300" spans="1:11">
      <c r="A300" s="11"/>
      <c r="B300" s="5"/>
      <c r="C300" s="16"/>
      <c r="D300" s="5"/>
      <c r="E300" s="5"/>
      <c r="F300" s="16"/>
      <c r="G300" s="12"/>
      <c r="H300" s="13" t="str">
        <f>IF(F300="","",INDEX(CONFIG!$C$7:$C$26,MATCH(F300,CONFIG!$B$7:$B$26,0)))</f>
        <v/>
      </c>
      <c r="I300" s="14" t="str">
        <f t="shared" si="8"/>
        <v/>
      </c>
      <c r="J300" s="17"/>
      <c r="K300" s="15" t="str">
        <f t="shared" si="9"/>
        <v/>
      </c>
    </row>
    <row r="301" spans="1:11">
      <c r="A301" s="11"/>
      <c r="B301" s="5"/>
      <c r="C301" s="16"/>
      <c r="D301" s="5"/>
      <c r="E301" s="5"/>
      <c r="F301" s="16"/>
      <c r="G301" s="12"/>
      <c r="H301" s="13" t="str">
        <f>IF(F301="","",INDEX(CONFIG!$C$7:$C$26,MATCH(F301,CONFIG!$B$7:$B$26,0)))</f>
        <v/>
      </c>
      <c r="I301" s="14" t="str">
        <f t="shared" si="8"/>
        <v/>
      </c>
      <c r="J301" s="17"/>
      <c r="K301" s="15" t="str">
        <f t="shared" si="9"/>
        <v/>
      </c>
    </row>
    <row r="302" spans="1:11">
      <c r="A302" s="11"/>
      <c r="B302" s="5"/>
      <c r="C302" s="16"/>
      <c r="D302" s="5"/>
      <c r="E302" s="5"/>
      <c r="F302" s="16"/>
      <c r="G302" s="12"/>
      <c r="H302" s="13" t="str">
        <f>IF(F302="","",INDEX(CONFIG!$C$7:$C$26,MATCH(F302,CONFIG!$B$7:$B$26,0)))</f>
        <v/>
      </c>
      <c r="I302" s="14" t="str">
        <f t="shared" si="8"/>
        <v/>
      </c>
      <c r="J302" s="17"/>
      <c r="K302" s="15" t="str">
        <f t="shared" si="9"/>
        <v/>
      </c>
    </row>
    <row r="303" spans="1:11">
      <c r="A303" s="11"/>
      <c r="B303" s="5"/>
      <c r="C303" s="16"/>
      <c r="D303" s="5"/>
      <c r="E303" s="5"/>
      <c r="F303" s="16"/>
      <c r="G303" s="12"/>
      <c r="H303" s="13" t="str">
        <f>IF(F303="","",INDEX(CONFIG!$C$7:$C$26,MATCH(F303,CONFIG!$B$7:$B$26,0)))</f>
        <v/>
      </c>
      <c r="I303" s="14" t="str">
        <f t="shared" si="8"/>
        <v/>
      </c>
      <c r="J303" s="17"/>
      <c r="K303" s="15" t="str">
        <f t="shared" si="9"/>
        <v/>
      </c>
    </row>
    <row r="304" spans="1:11">
      <c r="A304" s="11"/>
      <c r="B304" s="5"/>
      <c r="C304" s="16"/>
      <c r="D304" s="5"/>
      <c r="E304" s="5"/>
      <c r="F304" s="16"/>
      <c r="G304" s="12"/>
      <c r="H304" s="13" t="str">
        <f>IF(F304="","",INDEX(CONFIG!$C$7:$C$26,MATCH(F304,CONFIG!$B$7:$B$26,0)))</f>
        <v/>
      </c>
      <c r="I304" s="14" t="str">
        <f t="shared" si="8"/>
        <v/>
      </c>
      <c r="J304" s="17"/>
      <c r="K304" s="15" t="str">
        <f t="shared" si="9"/>
        <v/>
      </c>
    </row>
    <row r="305" spans="1:11">
      <c r="A305" s="11"/>
      <c r="B305" s="5"/>
      <c r="C305" s="16"/>
      <c r="D305" s="5"/>
      <c r="E305" s="5"/>
      <c r="F305" s="16"/>
      <c r="G305" s="12"/>
      <c r="H305" s="13" t="str">
        <f>IF(F305="","",INDEX(CONFIG!$C$7:$C$26,MATCH(F305,CONFIG!$B$7:$B$26,0)))</f>
        <v/>
      </c>
      <c r="I305" s="14" t="str">
        <f t="shared" si="8"/>
        <v/>
      </c>
      <c r="J305" s="17"/>
      <c r="K305" s="15" t="str">
        <f t="shared" si="9"/>
        <v/>
      </c>
    </row>
    <row r="306" spans="1:11">
      <c r="A306" s="11"/>
      <c r="B306" s="5"/>
      <c r="C306" s="16"/>
      <c r="D306" s="5"/>
      <c r="E306" s="5"/>
      <c r="F306" s="16"/>
      <c r="G306" s="12"/>
      <c r="H306" s="13" t="str">
        <f>IF(F306="","",INDEX(CONFIG!$C$7:$C$26,MATCH(F306,CONFIG!$B$7:$B$26,0)))</f>
        <v/>
      </c>
      <c r="I306" s="14" t="str">
        <f t="shared" si="8"/>
        <v/>
      </c>
      <c r="J306" s="17"/>
      <c r="K306" s="15" t="str">
        <f t="shared" si="9"/>
        <v/>
      </c>
    </row>
    <row r="307" spans="1:11">
      <c r="A307" s="11"/>
      <c r="B307" s="5"/>
      <c r="C307" s="16"/>
      <c r="D307" s="5"/>
      <c r="E307" s="5"/>
      <c r="F307" s="16"/>
      <c r="G307" s="12"/>
      <c r="H307" s="13" t="str">
        <f>IF(F307="","",INDEX(CONFIG!$C$7:$C$26,MATCH(F307,CONFIG!$B$7:$B$26,0)))</f>
        <v/>
      </c>
      <c r="I307" s="14" t="str">
        <f t="shared" si="8"/>
        <v/>
      </c>
      <c r="J307" s="17"/>
      <c r="K307" s="15" t="str">
        <f t="shared" si="9"/>
        <v/>
      </c>
    </row>
    <row r="308" spans="1:11">
      <c r="A308" s="11"/>
      <c r="B308" s="5"/>
      <c r="C308" s="16"/>
      <c r="D308" s="5"/>
      <c r="E308" s="5"/>
      <c r="F308" s="16"/>
      <c r="G308" s="12"/>
      <c r="H308" s="13" t="str">
        <f>IF(F308="","",INDEX(CONFIG!$C$7:$C$26,MATCH(F308,CONFIG!$B$7:$B$26,0)))</f>
        <v/>
      </c>
      <c r="I308" s="14" t="str">
        <f t="shared" si="8"/>
        <v/>
      </c>
      <c r="J308" s="17"/>
      <c r="K308" s="15" t="str">
        <f t="shared" si="9"/>
        <v/>
      </c>
    </row>
    <row r="309" spans="1:11">
      <c r="A309" s="11"/>
      <c r="B309" s="5"/>
      <c r="C309" s="16"/>
      <c r="D309" s="5"/>
      <c r="E309" s="5"/>
      <c r="F309" s="16"/>
      <c r="G309" s="12"/>
      <c r="H309" s="13" t="str">
        <f>IF(F309="","",INDEX(CONFIG!$C$7:$C$26,MATCH(F309,CONFIG!$B$7:$B$26,0)))</f>
        <v/>
      </c>
      <c r="I309" s="14" t="str">
        <f t="shared" si="8"/>
        <v/>
      </c>
      <c r="J309" s="17"/>
      <c r="K309" s="15" t="str">
        <f t="shared" si="9"/>
        <v/>
      </c>
    </row>
    <row r="310" spans="1:11">
      <c r="A310" s="11"/>
      <c r="B310" s="5"/>
      <c r="C310" s="16"/>
      <c r="D310" s="5"/>
      <c r="E310" s="5"/>
      <c r="F310" s="16"/>
      <c r="G310" s="12"/>
      <c r="H310" s="13" t="str">
        <f>IF(F310="","",INDEX(CONFIG!$C$7:$C$26,MATCH(F310,CONFIG!$B$7:$B$26,0)))</f>
        <v/>
      </c>
      <c r="I310" s="14" t="str">
        <f t="shared" si="8"/>
        <v/>
      </c>
      <c r="J310" s="17"/>
      <c r="K310" s="15" t="str">
        <f t="shared" si="9"/>
        <v/>
      </c>
    </row>
    <row r="311" spans="1:11">
      <c r="A311" s="11"/>
      <c r="B311" s="5"/>
      <c r="C311" s="16"/>
      <c r="D311" s="5"/>
      <c r="E311" s="5"/>
      <c r="F311" s="16"/>
      <c r="G311" s="12"/>
      <c r="H311" s="13" t="str">
        <f>IF(F311="","",INDEX(CONFIG!$C$7:$C$26,MATCH(F311,CONFIG!$B$7:$B$26,0)))</f>
        <v/>
      </c>
      <c r="I311" s="14" t="str">
        <f t="shared" si="8"/>
        <v/>
      </c>
      <c r="J311" s="17"/>
      <c r="K311" s="15" t="str">
        <f t="shared" si="9"/>
        <v/>
      </c>
    </row>
    <row r="312" spans="1:11">
      <c r="A312" s="11"/>
      <c r="B312" s="5"/>
      <c r="C312" s="16"/>
      <c r="D312" s="5"/>
      <c r="E312" s="5"/>
      <c r="F312" s="16"/>
      <c r="G312" s="12"/>
      <c r="H312" s="13" t="str">
        <f>IF(F312="","",INDEX(CONFIG!$C$7:$C$26,MATCH(F312,CONFIG!$B$7:$B$26,0)))</f>
        <v/>
      </c>
      <c r="I312" s="14" t="str">
        <f t="shared" si="8"/>
        <v/>
      </c>
      <c r="J312" s="17"/>
      <c r="K312" s="15" t="str">
        <f t="shared" si="9"/>
        <v/>
      </c>
    </row>
    <row r="313" spans="1:11">
      <c r="A313" s="11"/>
      <c r="B313" s="5"/>
      <c r="C313" s="16"/>
      <c r="D313" s="5"/>
      <c r="E313" s="5"/>
      <c r="F313" s="16"/>
      <c r="G313" s="12"/>
      <c r="H313" s="13" t="str">
        <f>IF(F313="","",INDEX(CONFIG!$C$7:$C$26,MATCH(F313,CONFIG!$B$7:$B$26,0)))</f>
        <v/>
      </c>
      <c r="I313" s="14" t="str">
        <f t="shared" si="8"/>
        <v/>
      </c>
      <c r="J313" s="17"/>
      <c r="K313" s="15" t="str">
        <f t="shared" si="9"/>
        <v/>
      </c>
    </row>
    <row r="314" spans="1:11">
      <c r="A314" s="11"/>
      <c r="B314" s="5"/>
      <c r="C314" s="16"/>
      <c r="D314" s="5"/>
      <c r="E314" s="5"/>
      <c r="F314" s="16"/>
      <c r="G314" s="12"/>
      <c r="H314" s="13" t="str">
        <f>IF(F314="","",INDEX(CONFIG!$C$7:$C$26,MATCH(F314,CONFIG!$B$7:$B$26,0)))</f>
        <v/>
      </c>
      <c r="I314" s="14" t="str">
        <f t="shared" si="8"/>
        <v/>
      </c>
      <c r="J314" s="17"/>
      <c r="K314" s="15" t="str">
        <f t="shared" si="9"/>
        <v/>
      </c>
    </row>
    <row r="315" spans="1:11">
      <c r="A315" s="11"/>
      <c r="B315" s="5"/>
      <c r="C315" s="16"/>
      <c r="D315" s="5"/>
      <c r="E315" s="5"/>
      <c r="F315" s="16"/>
      <c r="G315" s="12"/>
      <c r="H315" s="13" t="str">
        <f>IF(F315="","",INDEX(CONFIG!$C$7:$C$26,MATCH(F315,CONFIG!$B$7:$B$26,0)))</f>
        <v/>
      </c>
      <c r="I315" s="14" t="str">
        <f t="shared" si="8"/>
        <v/>
      </c>
      <c r="J315" s="17"/>
      <c r="K315" s="15" t="str">
        <f t="shared" si="9"/>
        <v/>
      </c>
    </row>
    <row r="316" spans="1:11">
      <c r="A316" s="11"/>
      <c r="B316" s="5"/>
      <c r="C316" s="16"/>
      <c r="D316" s="5"/>
      <c r="E316" s="5"/>
      <c r="F316" s="16"/>
      <c r="G316" s="12"/>
      <c r="H316" s="13" t="str">
        <f>IF(F316="","",INDEX(CONFIG!$C$7:$C$26,MATCH(F316,CONFIG!$B$7:$B$26,0)))</f>
        <v/>
      </c>
      <c r="I316" s="14" t="str">
        <f t="shared" si="8"/>
        <v/>
      </c>
      <c r="J316" s="17"/>
      <c r="K316" s="15" t="str">
        <f t="shared" si="9"/>
        <v/>
      </c>
    </row>
    <row r="317" spans="1:11">
      <c r="A317" s="11"/>
      <c r="B317" s="5"/>
      <c r="C317" s="16"/>
      <c r="D317" s="5"/>
      <c r="E317" s="5"/>
      <c r="F317" s="16"/>
      <c r="G317" s="12"/>
      <c r="H317" s="13" t="str">
        <f>IF(F317="","",INDEX(CONFIG!$C$7:$C$26,MATCH(F317,CONFIG!$B$7:$B$26,0)))</f>
        <v/>
      </c>
      <c r="I317" s="14" t="str">
        <f t="shared" si="8"/>
        <v/>
      </c>
      <c r="J317" s="17"/>
      <c r="K317" s="15" t="str">
        <f t="shared" si="9"/>
        <v/>
      </c>
    </row>
    <row r="318" spans="1:11">
      <c r="A318" s="11"/>
      <c r="B318" s="5"/>
      <c r="C318" s="16"/>
      <c r="D318" s="5"/>
      <c r="E318" s="5"/>
      <c r="F318" s="16"/>
      <c r="G318" s="12"/>
      <c r="H318" s="13" t="str">
        <f>IF(F318="","",INDEX(CONFIG!$C$7:$C$26,MATCH(F318,CONFIG!$B$7:$B$26,0)))</f>
        <v/>
      </c>
      <c r="I318" s="14" t="str">
        <f t="shared" si="8"/>
        <v/>
      </c>
      <c r="J318" s="17"/>
      <c r="K318" s="15" t="str">
        <f t="shared" si="9"/>
        <v/>
      </c>
    </row>
    <row r="319" spans="1:11">
      <c r="A319" s="11"/>
      <c r="B319" s="5"/>
      <c r="C319" s="16"/>
      <c r="D319" s="5"/>
      <c r="E319" s="5"/>
      <c r="F319" s="16"/>
      <c r="G319" s="12"/>
      <c r="H319" s="13" t="str">
        <f>IF(F319="","",INDEX(CONFIG!$C$7:$C$26,MATCH(F319,CONFIG!$B$7:$B$26,0)))</f>
        <v/>
      </c>
      <c r="I319" s="14" t="str">
        <f t="shared" si="8"/>
        <v/>
      </c>
      <c r="J319" s="17"/>
      <c r="K319" s="15" t="str">
        <f t="shared" si="9"/>
        <v/>
      </c>
    </row>
    <row r="320" spans="1:11">
      <c r="A320" s="11"/>
      <c r="B320" s="5"/>
      <c r="C320" s="16"/>
      <c r="D320" s="5"/>
      <c r="E320" s="5"/>
      <c r="F320" s="16"/>
      <c r="G320" s="12"/>
      <c r="H320" s="13" t="str">
        <f>IF(F320="","",INDEX(CONFIG!$C$7:$C$26,MATCH(F320,CONFIG!$B$7:$B$26,0)))</f>
        <v/>
      </c>
      <c r="I320" s="14" t="str">
        <f t="shared" si="8"/>
        <v/>
      </c>
      <c r="J320" s="17"/>
      <c r="K320" s="15" t="str">
        <f t="shared" si="9"/>
        <v/>
      </c>
    </row>
    <row r="321" spans="1:11">
      <c r="A321" s="11"/>
      <c r="B321" s="5"/>
      <c r="C321" s="16"/>
      <c r="D321" s="5"/>
      <c r="E321" s="5"/>
      <c r="F321" s="16"/>
      <c r="G321" s="12"/>
      <c r="H321" s="13" t="str">
        <f>IF(F321="","",INDEX(CONFIG!$C$7:$C$26,MATCH(F321,CONFIG!$B$7:$B$26,0)))</f>
        <v/>
      </c>
      <c r="I321" s="14" t="str">
        <f t="shared" si="8"/>
        <v/>
      </c>
      <c r="J321" s="17"/>
      <c r="K321" s="15" t="str">
        <f t="shared" si="9"/>
        <v/>
      </c>
    </row>
    <row r="322" spans="1:11">
      <c r="A322" s="11"/>
      <c r="B322" s="5"/>
      <c r="C322" s="16"/>
      <c r="D322" s="5"/>
      <c r="E322" s="5"/>
      <c r="F322" s="16"/>
      <c r="G322" s="12"/>
      <c r="H322" s="13" t="str">
        <f>IF(F322="","",INDEX(CONFIG!$C$7:$C$26,MATCH(F322,CONFIG!$B$7:$B$26,0)))</f>
        <v/>
      </c>
      <c r="I322" s="14" t="str">
        <f t="shared" ref="I322:I385" si="10">IF(OR(G322="",H322=""),"",G322*H322)</f>
        <v/>
      </c>
      <c r="J322" s="17"/>
      <c r="K322" s="15" t="str">
        <f t="shared" ref="K322:K385" si="11">IF(COUNTA(A322:G322)=0,"",IF(OR(A322="",F322="",G322=""),"INCOMPLETO","OK"))</f>
        <v/>
      </c>
    </row>
    <row r="323" spans="1:11">
      <c r="A323" s="11"/>
      <c r="B323" s="5"/>
      <c r="C323" s="16"/>
      <c r="D323" s="5"/>
      <c r="E323" s="5"/>
      <c r="F323" s="16"/>
      <c r="G323" s="12"/>
      <c r="H323" s="13" t="str">
        <f>IF(F323="","",INDEX(CONFIG!$C$7:$C$26,MATCH(F323,CONFIG!$B$7:$B$26,0)))</f>
        <v/>
      </c>
      <c r="I323" s="14" t="str">
        <f t="shared" si="10"/>
        <v/>
      </c>
      <c r="J323" s="17"/>
      <c r="K323" s="15" t="str">
        <f t="shared" si="11"/>
        <v/>
      </c>
    </row>
    <row r="324" spans="1:11">
      <c r="A324" s="11"/>
      <c r="B324" s="5"/>
      <c r="C324" s="16"/>
      <c r="D324" s="5"/>
      <c r="E324" s="5"/>
      <c r="F324" s="16"/>
      <c r="G324" s="12"/>
      <c r="H324" s="13" t="str">
        <f>IF(F324="","",INDEX(CONFIG!$C$7:$C$26,MATCH(F324,CONFIG!$B$7:$B$26,0)))</f>
        <v/>
      </c>
      <c r="I324" s="14" t="str">
        <f t="shared" si="10"/>
        <v/>
      </c>
      <c r="J324" s="17"/>
      <c r="K324" s="15" t="str">
        <f t="shared" si="11"/>
        <v/>
      </c>
    </row>
    <row r="325" spans="1:11">
      <c r="A325" s="11"/>
      <c r="B325" s="5"/>
      <c r="C325" s="16"/>
      <c r="D325" s="5"/>
      <c r="E325" s="5"/>
      <c r="F325" s="16"/>
      <c r="G325" s="12"/>
      <c r="H325" s="13" t="str">
        <f>IF(F325="","",INDEX(CONFIG!$C$7:$C$26,MATCH(F325,CONFIG!$B$7:$B$26,0)))</f>
        <v/>
      </c>
      <c r="I325" s="14" t="str">
        <f t="shared" si="10"/>
        <v/>
      </c>
      <c r="J325" s="17"/>
      <c r="K325" s="15" t="str">
        <f t="shared" si="11"/>
        <v/>
      </c>
    </row>
    <row r="326" spans="1:11">
      <c r="A326" s="11"/>
      <c r="B326" s="5"/>
      <c r="C326" s="16"/>
      <c r="D326" s="5"/>
      <c r="E326" s="5"/>
      <c r="F326" s="16"/>
      <c r="G326" s="12"/>
      <c r="H326" s="13" t="str">
        <f>IF(F326="","",INDEX(CONFIG!$C$7:$C$26,MATCH(F326,CONFIG!$B$7:$B$26,0)))</f>
        <v/>
      </c>
      <c r="I326" s="14" t="str">
        <f t="shared" si="10"/>
        <v/>
      </c>
      <c r="J326" s="17"/>
      <c r="K326" s="15" t="str">
        <f t="shared" si="11"/>
        <v/>
      </c>
    </row>
    <row r="327" spans="1:11">
      <c r="A327" s="11"/>
      <c r="B327" s="5"/>
      <c r="C327" s="16"/>
      <c r="D327" s="5"/>
      <c r="E327" s="5"/>
      <c r="F327" s="16"/>
      <c r="G327" s="12"/>
      <c r="H327" s="13" t="str">
        <f>IF(F327="","",INDEX(CONFIG!$C$7:$C$26,MATCH(F327,CONFIG!$B$7:$B$26,0)))</f>
        <v/>
      </c>
      <c r="I327" s="14" t="str">
        <f t="shared" si="10"/>
        <v/>
      </c>
      <c r="J327" s="17"/>
      <c r="K327" s="15" t="str">
        <f t="shared" si="11"/>
        <v/>
      </c>
    </row>
    <row r="328" spans="1:11">
      <c r="A328" s="11"/>
      <c r="B328" s="5"/>
      <c r="C328" s="16"/>
      <c r="D328" s="5"/>
      <c r="E328" s="5"/>
      <c r="F328" s="16"/>
      <c r="G328" s="12"/>
      <c r="H328" s="13" t="str">
        <f>IF(F328="","",INDEX(CONFIG!$C$7:$C$26,MATCH(F328,CONFIG!$B$7:$B$26,0)))</f>
        <v/>
      </c>
      <c r="I328" s="14" t="str">
        <f t="shared" si="10"/>
        <v/>
      </c>
      <c r="J328" s="17"/>
      <c r="K328" s="15" t="str">
        <f t="shared" si="11"/>
        <v/>
      </c>
    </row>
    <row r="329" spans="1:11">
      <c r="A329" s="11"/>
      <c r="B329" s="5"/>
      <c r="C329" s="16"/>
      <c r="D329" s="5"/>
      <c r="E329" s="5"/>
      <c r="F329" s="16"/>
      <c r="G329" s="12"/>
      <c r="H329" s="13" t="str">
        <f>IF(F329="","",INDEX(CONFIG!$C$7:$C$26,MATCH(F329,CONFIG!$B$7:$B$26,0)))</f>
        <v/>
      </c>
      <c r="I329" s="14" t="str">
        <f t="shared" si="10"/>
        <v/>
      </c>
      <c r="J329" s="17"/>
      <c r="K329" s="15" t="str">
        <f t="shared" si="11"/>
        <v/>
      </c>
    </row>
    <row r="330" spans="1:11">
      <c r="A330" s="11"/>
      <c r="B330" s="5"/>
      <c r="C330" s="16"/>
      <c r="D330" s="5"/>
      <c r="E330" s="5"/>
      <c r="F330" s="16"/>
      <c r="G330" s="12"/>
      <c r="H330" s="13" t="str">
        <f>IF(F330="","",INDEX(CONFIG!$C$7:$C$26,MATCH(F330,CONFIG!$B$7:$B$26,0)))</f>
        <v/>
      </c>
      <c r="I330" s="14" t="str">
        <f t="shared" si="10"/>
        <v/>
      </c>
      <c r="J330" s="17"/>
      <c r="K330" s="15" t="str">
        <f t="shared" si="11"/>
        <v/>
      </c>
    </row>
    <row r="331" spans="1:11">
      <c r="A331" s="11"/>
      <c r="B331" s="5"/>
      <c r="C331" s="16"/>
      <c r="D331" s="5"/>
      <c r="E331" s="5"/>
      <c r="F331" s="16"/>
      <c r="G331" s="12"/>
      <c r="H331" s="13" t="str">
        <f>IF(F331="","",INDEX(CONFIG!$C$7:$C$26,MATCH(F331,CONFIG!$B$7:$B$26,0)))</f>
        <v/>
      </c>
      <c r="I331" s="14" t="str">
        <f t="shared" si="10"/>
        <v/>
      </c>
      <c r="J331" s="17"/>
      <c r="K331" s="15" t="str">
        <f t="shared" si="11"/>
        <v/>
      </c>
    </row>
    <row r="332" spans="1:11">
      <c r="A332" s="11"/>
      <c r="B332" s="5"/>
      <c r="C332" s="16"/>
      <c r="D332" s="5"/>
      <c r="E332" s="5"/>
      <c r="F332" s="16"/>
      <c r="G332" s="12"/>
      <c r="H332" s="13" t="str">
        <f>IF(F332="","",INDEX(CONFIG!$C$7:$C$26,MATCH(F332,CONFIG!$B$7:$B$26,0)))</f>
        <v/>
      </c>
      <c r="I332" s="14" t="str">
        <f t="shared" si="10"/>
        <v/>
      </c>
      <c r="J332" s="17"/>
      <c r="K332" s="15" t="str">
        <f t="shared" si="11"/>
        <v/>
      </c>
    </row>
    <row r="333" spans="1:11">
      <c r="A333" s="11"/>
      <c r="B333" s="5"/>
      <c r="C333" s="16"/>
      <c r="D333" s="5"/>
      <c r="E333" s="5"/>
      <c r="F333" s="16"/>
      <c r="G333" s="12"/>
      <c r="H333" s="13" t="str">
        <f>IF(F333="","",INDEX(CONFIG!$C$7:$C$26,MATCH(F333,CONFIG!$B$7:$B$26,0)))</f>
        <v/>
      </c>
      <c r="I333" s="14" t="str">
        <f t="shared" si="10"/>
        <v/>
      </c>
      <c r="J333" s="17"/>
      <c r="K333" s="15" t="str">
        <f t="shared" si="11"/>
        <v/>
      </c>
    </row>
    <row r="334" spans="1:11">
      <c r="A334" s="11"/>
      <c r="B334" s="5"/>
      <c r="C334" s="16"/>
      <c r="D334" s="5"/>
      <c r="E334" s="5"/>
      <c r="F334" s="16"/>
      <c r="G334" s="12"/>
      <c r="H334" s="13" t="str">
        <f>IF(F334="","",INDEX(CONFIG!$C$7:$C$26,MATCH(F334,CONFIG!$B$7:$B$26,0)))</f>
        <v/>
      </c>
      <c r="I334" s="14" t="str">
        <f t="shared" si="10"/>
        <v/>
      </c>
      <c r="J334" s="17"/>
      <c r="K334" s="15" t="str">
        <f t="shared" si="11"/>
        <v/>
      </c>
    </row>
    <row r="335" spans="1:11">
      <c r="A335" s="11"/>
      <c r="B335" s="5"/>
      <c r="C335" s="16"/>
      <c r="D335" s="5"/>
      <c r="E335" s="5"/>
      <c r="F335" s="16"/>
      <c r="G335" s="12"/>
      <c r="H335" s="13" t="str">
        <f>IF(F335="","",INDEX(CONFIG!$C$7:$C$26,MATCH(F335,CONFIG!$B$7:$B$26,0)))</f>
        <v/>
      </c>
      <c r="I335" s="14" t="str">
        <f t="shared" si="10"/>
        <v/>
      </c>
      <c r="J335" s="17"/>
      <c r="K335" s="15" t="str">
        <f t="shared" si="11"/>
        <v/>
      </c>
    </row>
    <row r="336" spans="1:11">
      <c r="A336" s="11"/>
      <c r="B336" s="5"/>
      <c r="C336" s="16"/>
      <c r="D336" s="5"/>
      <c r="E336" s="5"/>
      <c r="F336" s="16"/>
      <c r="G336" s="12"/>
      <c r="H336" s="13" t="str">
        <f>IF(F336="","",INDEX(CONFIG!$C$7:$C$26,MATCH(F336,CONFIG!$B$7:$B$26,0)))</f>
        <v/>
      </c>
      <c r="I336" s="14" t="str">
        <f t="shared" si="10"/>
        <v/>
      </c>
      <c r="J336" s="17"/>
      <c r="K336" s="15" t="str">
        <f t="shared" si="11"/>
        <v/>
      </c>
    </row>
    <row r="337" spans="1:11">
      <c r="A337" s="11"/>
      <c r="B337" s="5"/>
      <c r="C337" s="16"/>
      <c r="D337" s="5"/>
      <c r="E337" s="5"/>
      <c r="F337" s="16"/>
      <c r="G337" s="12"/>
      <c r="H337" s="13" t="str">
        <f>IF(F337="","",INDEX(CONFIG!$C$7:$C$26,MATCH(F337,CONFIG!$B$7:$B$26,0)))</f>
        <v/>
      </c>
      <c r="I337" s="14" t="str">
        <f t="shared" si="10"/>
        <v/>
      </c>
      <c r="J337" s="17"/>
      <c r="K337" s="15" t="str">
        <f t="shared" si="11"/>
        <v/>
      </c>
    </row>
    <row r="338" spans="1:11">
      <c r="A338" s="11"/>
      <c r="B338" s="5"/>
      <c r="C338" s="16"/>
      <c r="D338" s="5"/>
      <c r="E338" s="5"/>
      <c r="F338" s="16"/>
      <c r="G338" s="12"/>
      <c r="H338" s="13" t="str">
        <f>IF(F338="","",INDEX(CONFIG!$C$7:$C$26,MATCH(F338,CONFIG!$B$7:$B$26,0)))</f>
        <v/>
      </c>
      <c r="I338" s="14" t="str">
        <f t="shared" si="10"/>
        <v/>
      </c>
      <c r="J338" s="17"/>
      <c r="K338" s="15" t="str">
        <f t="shared" si="11"/>
        <v/>
      </c>
    </row>
    <row r="339" spans="1:11">
      <c r="A339" s="11"/>
      <c r="B339" s="5"/>
      <c r="C339" s="16"/>
      <c r="D339" s="5"/>
      <c r="E339" s="5"/>
      <c r="F339" s="16"/>
      <c r="G339" s="12"/>
      <c r="H339" s="13" t="str">
        <f>IF(F339="","",INDEX(CONFIG!$C$7:$C$26,MATCH(F339,CONFIG!$B$7:$B$26,0)))</f>
        <v/>
      </c>
      <c r="I339" s="14" t="str">
        <f t="shared" si="10"/>
        <v/>
      </c>
      <c r="J339" s="17"/>
      <c r="K339" s="15" t="str">
        <f t="shared" si="11"/>
        <v/>
      </c>
    </row>
    <row r="340" spans="1:11">
      <c r="A340" s="11"/>
      <c r="B340" s="5"/>
      <c r="C340" s="16"/>
      <c r="D340" s="5"/>
      <c r="E340" s="5"/>
      <c r="F340" s="16"/>
      <c r="G340" s="12"/>
      <c r="H340" s="13" t="str">
        <f>IF(F340="","",INDEX(CONFIG!$C$7:$C$26,MATCH(F340,CONFIG!$B$7:$B$26,0)))</f>
        <v/>
      </c>
      <c r="I340" s="14" t="str">
        <f t="shared" si="10"/>
        <v/>
      </c>
      <c r="J340" s="17"/>
      <c r="K340" s="15" t="str">
        <f t="shared" si="11"/>
        <v/>
      </c>
    </row>
    <row r="341" spans="1:11">
      <c r="A341" s="11"/>
      <c r="B341" s="5"/>
      <c r="C341" s="16"/>
      <c r="D341" s="5"/>
      <c r="E341" s="5"/>
      <c r="F341" s="16"/>
      <c r="G341" s="12"/>
      <c r="H341" s="13" t="str">
        <f>IF(F341="","",INDEX(CONFIG!$C$7:$C$26,MATCH(F341,CONFIG!$B$7:$B$26,0)))</f>
        <v/>
      </c>
      <c r="I341" s="14" t="str">
        <f t="shared" si="10"/>
        <v/>
      </c>
      <c r="J341" s="17"/>
      <c r="K341" s="15" t="str">
        <f t="shared" si="11"/>
        <v/>
      </c>
    </row>
    <row r="342" spans="1:11">
      <c r="A342" s="11"/>
      <c r="B342" s="5"/>
      <c r="C342" s="16"/>
      <c r="D342" s="5"/>
      <c r="E342" s="5"/>
      <c r="F342" s="16"/>
      <c r="G342" s="12"/>
      <c r="H342" s="13" t="str">
        <f>IF(F342="","",INDEX(CONFIG!$C$7:$C$26,MATCH(F342,CONFIG!$B$7:$B$26,0)))</f>
        <v/>
      </c>
      <c r="I342" s="14" t="str">
        <f t="shared" si="10"/>
        <v/>
      </c>
      <c r="J342" s="17"/>
      <c r="K342" s="15" t="str">
        <f t="shared" si="11"/>
        <v/>
      </c>
    </row>
    <row r="343" spans="1:11">
      <c r="A343" s="11"/>
      <c r="B343" s="5"/>
      <c r="C343" s="16"/>
      <c r="D343" s="5"/>
      <c r="E343" s="5"/>
      <c r="F343" s="16"/>
      <c r="G343" s="12"/>
      <c r="H343" s="13" t="str">
        <f>IF(F343="","",INDEX(CONFIG!$C$7:$C$26,MATCH(F343,CONFIG!$B$7:$B$26,0)))</f>
        <v/>
      </c>
      <c r="I343" s="14" t="str">
        <f t="shared" si="10"/>
        <v/>
      </c>
      <c r="J343" s="17"/>
      <c r="K343" s="15" t="str">
        <f t="shared" si="11"/>
        <v/>
      </c>
    </row>
    <row r="344" spans="1:11">
      <c r="A344" s="11"/>
      <c r="B344" s="5"/>
      <c r="C344" s="16"/>
      <c r="D344" s="5"/>
      <c r="E344" s="5"/>
      <c r="F344" s="16"/>
      <c r="G344" s="12"/>
      <c r="H344" s="13" t="str">
        <f>IF(F344="","",INDEX(CONFIG!$C$7:$C$26,MATCH(F344,CONFIG!$B$7:$B$26,0)))</f>
        <v/>
      </c>
      <c r="I344" s="14" t="str">
        <f t="shared" si="10"/>
        <v/>
      </c>
      <c r="J344" s="17"/>
      <c r="K344" s="15" t="str">
        <f t="shared" si="11"/>
        <v/>
      </c>
    </row>
    <row r="345" spans="1:11">
      <c r="A345" s="11"/>
      <c r="B345" s="5"/>
      <c r="C345" s="16"/>
      <c r="D345" s="5"/>
      <c r="E345" s="5"/>
      <c r="F345" s="16"/>
      <c r="G345" s="12"/>
      <c r="H345" s="13" t="str">
        <f>IF(F345="","",INDEX(CONFIG!$C$7:$C$26,MATCH(F345,CONFIG!$B$7:$B$26,0)))</f>
        <v/>
      </c>
      <c r="I345" s="14" t="str">
        <f t="shared" si="10"/>
        <v/>
      </c>
      <c r="J345" s="17"/>
      <c r="K345" s="15" t="str">
        <f t="shared" si="11"/>
        <v/>
      </c>
    </row>
    <row r="346" spans="1:11">
      <c r="A346" s="11"/>
      <c r="B346" s="5"/>
      <c r="C346" s="16"/>
      <c r="D346" s="5"/>
      <c r="E346" s="5"/>
      <c r="F346" s="16"/>
      <c r="G346" s="12"/>
      <c r="H346" s="13" t="str">
        <f>IF(F346="","",INDEX(CONFIG!$C$7:$C$26,MATCH(F346,CONFIG!$B$7:$B$26,0)))</f>
        <v/>
      </c>
      <c r="I346" s="14" t="str">
        <f t="shared" si="10"/>
        <v/>
      </c>
      <c r="J346" s="17"/>
      <c r="K346" s="15" t="str">
        <f t="shared" si="11"/>
        <v/>
      </c>
    </row>
    <row r="347" spans="1:11">
      <c r="A347" s="11"/>
      <c r="B347" s="5"/>
      <c r="C347" s="16"/>
      <c r="D347" s="5"/>
      <c r="E347" s="5"/>
      <c r="F347" s="16"/>
      <c r="G347" s="12"/>
      <c r="H347" s="13" t="str">
        <f>IF(F347="","",INDEX(CONFIG!$C$7:$C$26,MATCH(F347,CONFIG!$B$7:$B$26,0)))</f>
        <v/>
      </c>
      <c r="I347" s="14" t="str">
        <f t="shared" si="10"/>
        <v/>
      </c>
      <c r="J347" s="17"/>
      <c r="K347" s="15" t="str">
        <f t="shared" si="11"/>
        <v/>
      </c>
    </row>
    <row r="348" spans="1:11">
      <c r="A348" s="11"/>
      <c r="B348" s="5"/>
      <c r="C348" s="16"/>
      <c r="D348" s="5"/>
      <c r="E348" s="5"/>
      <c r="F348" s="16"/>
      <c r="G348" s="12"/>
      <c r="H348" s="13" t="str">
        <f>IF(F348="","",INDEX(CONFIG!$C$7:$C$26,MATCH(F348,CONFIG!$B$7:$B$26,0)))</f>
        <v/>
      </c>
      <c r="I348" s="14" t="str">
        <f t="shared" si="10"/>
        <v/>
      </c>
      <c r="J348" s="17"/>
      <c r="K348" s="15" t="str">
        <f t="shared" si="11"/>
        <v/>
      </c>
    </row>
    <row r="349" spans="1:11">
      <c r="A349" s="11"/>
      <c r="B349" s="5"/>
      <c r="C349" s="16"/>
      <c r="D349" s="5"/>
      <c r="E349" s="5"/>
      <c r="F349" s="16"/>
      <c r="G349" s="12"/>
      <c r="H349" s="13" t="str">
        <f>IF(F349="","",INDEX(CONFIG!$C$7:$C$26,MATCH(F349,CONFIG!$B$7:$B$26,0)))</f>
        <v/>
      </c>
      <c r="I349" s="14" t="str">
        <f t="shared" si="10"/>
        <v/>
      </c>
      <c r="J349" s="17"/>
      <c r="K349" s="15" t="str">
        <f t="shared" si="11"/>
        <v/>
      </c>
    </row>
    <row r="350" spans="1:11">
      <c r="A350" s="11"/>
      <c r="B350" s="5"/>
      <c r="C350" s="16"/>
      <c r="D350" s="5"/>
      <c r="E350" s="5"/>
      <c r="F350" s="16"/>
      <c r="G350" s="12"/>
      <c r="H350" s="13" t="str">
        <f>IF(F350="","",INDEX(CONFIG!$C$7:$C$26,MATCH(F350,CONFIG!$B$7:$B$26,0)))</f>
        <v/>
      </c>
      <c r="I350" s="14" t="str">
        <f t="shared" si="10"/>
        <v/>
      </c>
      <c r="J350" s="17"/>
      <c r="K350" s="15" t="str">
        <f t="shared" si="11"/>
        <v/>
      </c>
    </row>
    <row r="351" spans="1:11">
      <c r="A351" s="11"/>
      <c r="B351" s="5"/>
      <c r="C351" s="16"/>
      <c r="D351" s="5"/>
      <c r="E351" s="5"/>
      <c r="F351" s="16"/>
      <c r="G351" s="12"/>
      <c r="H351" s="13" t="str">
        <f>IF(F351="","",INDEX(CONFIG!$C$7:$C$26,MATCH(F351,CONFIG!$B$7:$B$26,0)))</f>
        <v/>
      </c>
      <c r="I351" s="14" t="str">
        <f t="shared" si="10"/>
        <v/>
      </c>
      <c r="J351" s="17"/>
      <c r="K351" s="15" t="str">
        <f t="shared" si="11"/>
        <v/>
      </c>
    </row>
    <row r="352" spans="1:11">
      <c r="A352" s="11"/>
      <c r="B352" s="5"/>
      <c r="C352" s="16"/>
      <c r="D352" s="5"/>
      <c r="E352" s="5"/>
      <c r="F352" s="16"/>
      <c r="G352" s="12"/>
      <c r="H352" s="13" t="str">
        <f>IF(F352="","",INDEX(CONFIG!$C$7:$C$26,MATCH(F352,CONFIG!$B$7:$B$26,0)))</f>
        <v/>
      </c>
      <c r="I352" s="14" t="str">
        <f t="shared" si="10"/>
        <v/>
      </c>
      <c r="J352" s="17"/>
      <c r="K352" s="15" t="str">
        <f t="shared" si="11"/>
        <v/>
      </c>
    </row>
    <row r="353" spans="1:11">
      <c r="A353" s="11"/>
      <c r="B353" s="5"/>
      <c r="C353" s="16"/>
      <c r="D353" s="5"/>
      <c r="E353" s="5"/>
      <c r="F353" s="16"/>
      <c r="G353" s="12"/>
      <c r="H353" s="13" t="str">
        <f>IF(F353="","",INDEX(CONFIG!$C$7:$C$26,MATCH(F353,CONFIG!$B$7:$B$26,0)))</f>
        <v/>
      </c>
      <c r="I353" s="14" t="str">
        <f t="shared" si="10"/>
        <v/>
      </c>
      <c r="J353" s="17"/>
      <c r="K353" s="15" t="str">
        <f t="shared" si="11"/>
        <v/>
      </c>
    </row>
    <row r="354" spans="1:11">
      <c r="A354" s="11"/>
      <c r="B354" s="5"/>
      <c r="C354" s="16"/>
      <c r="D354" s="5"/>
      <c r="E354" s="5"/>
      <c r="F354" s="16"/>
      <c r="G354" s="12"/>
      <c r="H354" s="13" t="str">
        <f>IF(F354="","",INDEX(CONFIG!$C$7:$C$26,MATCH(F354,CONFIG!$B$7:$B$26,0)))</f>
        <v/>
      </c>
      <c r="I354" s="14" t="str">
        <f t="shared" si="10"/>
        <v/>
      </c>
      <c r="J354" s="17"/>
      <c r="K354" s="15" t="str">
        <f t="shared" si="11"/>
        <v/>
      </c>
    </row>
    <row r="355" spans="1:11">
      <c r="A355" s="11"/>
      <c r="B355" s="5"/>
      <c r="C355" s="16"/>
      <c r="D355" s="5"/>
      <c r="E355" s="5"/>
      <c r="F355" s="16"/>
      <c r="G355" s="12"/>
      <c r="H355" s="13" t="str">
        <f>IF(F355="","",INDEX(CONFIG!$C$7:$C$26,MATCH(F355,CONFIG!$B$7:$B$26,0)))</f>
        <v/>
      </c>
      <c r="I355" s="14" t="str">
        <f t="shared" si="10"/>
        <v/>
      </c>
      <c r="J355" s="17"/>
      <c r="K355" s="15" t="str">
        <f t="shared" si="11"/>
        <v/>
      </c>
    </row>
    <row r="356" spans="1:11">
      <c r="A356" s="11"/>
      <c r="B356" s="5"/>
      <c r="C356" s="16"/>
      <c r="D356" s="5"/>
      <c r="E356" s="5"/>
      <c r="F356" s="16"/>
      <c r="G356" s="12"/>
      <c r="H356" s="13" t="str">
        <f>IF(F356="","",INDEX(CONFIG!$C$7:$C$26,MATCH(F356,CONFIG!$B$7:$B$26,0)))</f>
        <v/>
      </c>
      <c r="I356" s="14" t="str">
        <f t="shared" si="10"/>
        <v/>
      </c>
      <c r="J356" s="17"/>
      <c r="K356" s="15" t="str">
        <f t="shared" si="11"/>
        <v/>
      </c>
    </row>
    <row r="357" spans="1:11">
      <c r="A357" s="11"/>
      <c r="B357" s="5"/>
      <c r="C357" s="16"/>
      <c r="D357" s="5"/>
      <c r="E357" s="5"/>
      <c r="F357" s="16"/>
      <c r="G357" s="12"/>
      <c r="H357" s="13" t="str">
        <f>IF(F357="","",INDEX(CONFIG!$C$7:$C$26,MATCH(F357,CONFIG!$B$7:$B$26,0)))</f>
        <v/>
      </c>
      <c r="I357" s="14" t="str">
        <f t="shared" si="10"/>
        <v/>
      </c>
      <c r="J357" s="17"/>
      <c r="K357" s="15" t="str">
        <f t="shared" si="11"/>
        <v/>
      </c>
    </row>
    <row r="358" spans="1:11">
      <c r="A358" s="11"/>
      <c r="B358" s="5"/>
      <c r="C358" s="16"/>
      <c r="D358" s="5"/>
      <c r="E358" s="5"/>
      <c r="F358" s="16"/>
      <c r="G358" s="12"/>
      <c r="H358" s="13" t="str">
        <f>IF(F358="","",INDEX(CONFIG!$C$7:$C$26,MATCH(F358,CONFIG!$B$7:$B$26,0)))</f>
        <v/>
      </c>
      <c r="I358" s="14" t="str">
        <f t="shared" si="10"/>
        <v/>
      </c>
      <c r="J358" s="17"/>
      <c r="K358" s="15" t="str">
        <f t="shared" si="11"/>
        <v/>
      </c>
    </row>
    <row r="359" spans="1:11">
      <c r="A359" s="11"/>
      <c r="B359" s="5"/>
      <c r="C359" s="16"/>
      <c r="D359" s="5"/>
      <c r="E359" s="5"/>
      <c r="F359" s="16"/>
      <c r="G359" s="12"/>
      <c r="H359" s="13" t="str">
        <f>IF(F359="","",INDEX(CONFIG!$C$7:$C$26,MATCH(F359,CONFIG!$B$7:$B$26,0)))</f>
        <v/>
      </c>
      <c r="I359" s="14" t="str">
        <f t="shared" si="10"/>
        <v/>
      </c>
      <c r="J359" s="17"/>
      <c r="K359" s="15" t="str">
        <f t="shared" si="11"/>
        <v/>
      </c>
    </row>
    <row r="360" spans="1:11">
      <c r="A360" s="11"/>
      <c r="B360" s="5"/>
      <c r="C360" s="16"/>
      <c r="D360" s="5"/>
      <c r="E360" s="5"/>
      <c r="F360" s="16"/>
      <c r="G360" s="12"/>
      <c r="H360" s="13" t="str">
        <f>IF(F360="","",INDEX(CONFIG!$C$7:$C$26,MATCH(F360,CONFIG!$B$7:$B$26,0)))</f>
        <v/>
      </c>
      <c r="I360" s="14" t="str">
        <f t="shared" si="10"/>
        <v/>
      </c>
      <c r="J360" s="17"/>
      <c r="K360" s="15" t="str">
        <f t="shared" si="11"/>
        <v/>
      </c>
    </row>
    <row r="361" spans="1:11">
      <c r="A361" s="11"/>
      <c r="B361" s="5"/>
      <c r="C361" s="16"/>
      <c r="D361" s="5"/>
      <c r="E361" s="5"/>
      <c r="F361" s="16"/>
      <c r="G361" s="12"/>
      <c r="H361" s="13" t="str">
        <f>IF(F361="","",INDEX(CONFIG!$C$7:$C$26,MATCH(F361,CONFIG!$B$7:$B$26,0)))</f>
        <v/>
      </c>
      <c r="I361" s="14" t="str">
        <f t="shared" si="10"/>
        <v/>
      </c>
      <c r="J361" s="17"/>
      <c r="K361" s="15" t="str">
        <f t="shared" si="11"/>
        <v/>
      </c>
    </row>
    <row r="362" spans="1:11">
      <c r="A362" s="11"/>
      <c r="B362" s="5"/>
      <c r="C362" s="16"/>
      <c r="D362" s="5"/>
      <c r="E362" s="5"/>
      <c r="F362" s="16"/>
      <c r="G362" s="12"/>
      <c r="H362" s="13" t="str">
        <f>IF(F362="","",INDEX(CONFIG!$C$7:$C$26,MATCH(F362,CONFIG!$B$7:$B$26,0)))</f>
        <v/>
      </c>
      <c r="I362" s="14" t="str">
        <f t="shared" si="10"/>
        <v/>
      </c>
      <c r="J362" s="17"/>
      <c r="K362" s="15" t="str">
        <f t="shared" si="11"/>
        <v/>
      </c>
    </row>
    <row r="363" spans="1:11">
      <c r="A363" s="11"/>
      <c r="B363" s="5"/>
      <c r="C363" s="16"/>
      <c r="D363" s="5"/>
      <c r="E363" s="5"/>
      <c r="F363" s="16"/>
      <c r="G363" s="12"/>
      <c r="H363" s="13" t="str">
        <f>IF(F363="","",INDEX(CONFIG!$C$7:$C$26,MATCH(F363,CONFIG!$B$7:$B$26,0)))</f>
        <v/>
      </c>
      <c r="I363" s="14" t="str">
        <f t="shared" si="10"/>
        <v/>
      </c>
      <c r="J363" s="17"/>
      <c r="K363" s="15" t="str">
        <f t="shared" si="11"/>
        <v/>
      </c>
    </row>
    <row r="364" spans="1:11">
      <c r="A364" s="11"/>
      <c r="B364" s="5"/>
      <c r="C364" s="16"/>
      <c r="D364" s="5"/>
      <c r="E364" s="5"/>
      <c r="F364" s="16"/>
      <c r="G364" s="12"/>
      <c r="H364" s="13" t="str">
        <f>IF(F364="","",INDEX(CONFIG!$C$7:$C$26,MATCH(F364,CONFIG!$B$7:$B$26,0)))</f>
        <v/>
      </c>
      <c r="I364" s="14" t="str">
        <f t="shared" si="10"/>
        <v/>
      </c>
      <c r="J364" s="17"/>
      <c r="K364" s="15" t="str">
        <f t="shared" si="11"/>
        <v/>
      </c>
    </row>
    <row r="365" spans="1:11">
      <c r="A365" s="11"/>
      <c r="B365" s="5"/>
      <c r="C365" s="16"/>
      <c r="D365" s="5"/>
      <c r="E365" s="5"/>
      <c r="F365" s="16"/>
      <c r="G365" s="12"/>
      <c r="H365" s="13" t="str">
        <f>IF(F365="","",INDEX(CONFIG!$C$7:$C$26,MATCH(F365,CONFIG!$B$7:$B$26,0)))</f>
        <v/>
      </c>
      <c r="I365" s="14" t="str">
        <f t="shared" si="10"/>
        <v/>
      </c>
      <c r="J365" s="17"/>
      <c r="K365" s="15" t="str">
        <f t="shared" si="11"/>
        <v/>
      </c>
    </row>
    <row r="366" spans="1:11">
      <c r="A366" s="11"/>
      <c r="B366" s="5"/>
      <c r="C366" s="16"/>
      <c r="D366" s="5"/>
      <c r="E366" s="5"/>
      <c r="F366" s="16"/>
      <c r="G366" s="12"/>
      <c r="H366" s="13" t="str">
        <f>IF(F366="","",INDEX(CONFIG!$C$7:$C$26,MATCH(F366,CONFIG!$B$7:$B$26,0)))</f>
        <v/>
      </c>
      <c r="I366" s="14" t="str">
        <f t="shared" si="10"/>
        <v/>
      </c>
      <c r="J366" s="17"/>
      <c r="K366" s="15" t="str">
        <f t="shared" si="11"/>
        <v/>
      </c>
    </row>
    <row r="367" spans="1:11">
      <c r="A367" s="11"/>
      <c r="B367" s="5"/>
      <c r="C367" s="16"/>
      <c r="D367" s="5"/>
      <c r="E367" s="5"/>
      <c r="F367" s="16"/>
      <c r="G367" s="12"/>
      <c r="H367" s="13" t="str">
        <f>IF(F367="","",INDEX(CONFIG!$C$7:$C$26,MATCH(F367,CONFIG!$B$7:$B$26,0)))</f>
        <v/>
      </c>
      <c r="I367" s="14" t="str">
        <f t="shared" si="10"/>
        <v/>
      </c>
      <c r="J367" s="17"/>
      <c r="K367" s="15" t="str">
        <f t="shared" si="11"/>
        <v/>
      </c>
    </row>
    <row r="368" spans="1:11">
      <c r="A368" s="11"/>
      <c r="B368" s="5"/>
      <c r="C368" s="16"/>
      <c r="D368" s="5"/>
      <c r="E368" s="5"/>
      <c r="F368" s="16"/>
      <c r="G368" s="12"/>
      <c r="H368" s="13" t="str">
        <f>IF(F368="","",INDEX(CONFIG!$C$7:$C$26,MATCH(F368,CONFIG!$B$7:$B$26,0)))</f>
        <v/>
      </c>
      <c r="I368" s="14" t="str">
        <f t="shared" si="10"/>
        <v/>
      </c>
      <c r="J368" s="17"/>
      <c r="K368" s="15" t="str">
        <f t="shared" si="11"/>
        <v/>
      </c>
    </row>
    <row r="369" spans="1:11">
      <c r="A369" s="11"/>
      <c r="B369" s="5"/>
      <c r="C369" s="16"/>
      <c r="D369" s="5"/>
      <c r="E369" s="5"/>
      <c r="F369" s="16"/>
      <c r="G369" s="12"/>
      <c r="H369" s="13" t="str">
        <f>IF(F369="","",INDEX(CONFIG!$C$7:$C$26,MATCH(F369,CONFIG!$B$7:$B$26,0)))</f>
        <v/>
      </c>
      <c r="I369" s="14" t="str">
        <f t="shared" si="10"/>
        <v/>
      </c>
      <c r="J369" s="17"/>
      <c r="K369" s="15" t="str">
        <f t="shared" si="11"/>
        <v/>
      </c>
    </row>
    <row r="370" spans="1:11">
      <c r="A370" s="11"/>
      <c r="B370" s="5"/>
      <c r="C370" s="16"/>
      <c r="D370" s="5"/>
      <c r="E370" s="5"/>
      <c r="F370" s="16"/>
      <c r="G370" s="12"/>
      <c r="H370" s="13" t="str">
        <f>IF(F370="","",INDEX(CONFIG!$C$7:$C$26,MATCH(F370,CONFIG!$B$7:$B$26,0)))</f>
        <v/>
      </c>
      <c r="I370" s="14" t="str">
        <f t="shared" si="10"/>
        <v/>
      </c>
      <c r="J370" s="17"/>
      <c r="K370" s="15" t="str">
        <f t="shared" si="11"/>
        <v/>
      </c>
    </row>
    <row r="371" spans="1:11">
      <c r="A371" s="11"/>
      <c r="B371" s="5"/>
      <c r="C371" s="16"/>
      <c r="D371" s="5"/>
      <c r="E371" s="5"/>
      <c r="F371" s="16"/>
      <c r="G371" s="12"/>
      <c r="H371" s="13" t="str">
        <f>IF(F371="","",INDEX(CONFIG!$C$7:$C$26,MATCH(F371,CONFIG!$B$7:$B$26,0)))</f>
        <v/>
      </c>
      <c r="I371" s="14" t="str">
        <f t="shared" si="10"/>
        <v/>
      </c>
      <c r="J371" s="17"/>
      <c r="K371" s="15" t="str">
        <f t="shared" si="11"/>
        <v/>
      </c>
    </row>
    <row r="372" spans="1:11">
      <c r="A372" s="11"/>
      <c r="B372" s="5"/>
      <c r="C372" s="16"/>
      <c r="D372" s="5"/>
      <c r="E372" s="5"/>
      <c r="F372" s="16"/>
      <c r="G372" s="12"/>
      <c r="H372" s="13" t="str">
        <f>IF(F372="","",INDEX(CONFIG!$C$7:$C$26,MATCH(F372,CONFIG!$B$7:$B$26,0)))</f>
        <v/>
      </c>
      <c r="I372" s="14" t="str">
        <f t="shared" si="10"/>
        <v/>
      </c>
      <c r="J372" s="17"/>
      <c r="K372" s="15" t="str">
        <f t="shared" si="11"/>
        <v/>
      </c>
    </row>
    <row r="373" spans="1:11">
      <c r="A373" s="11"/>
      <c r="B373" s="5"/>
      <c r="C373" s="16"/>
      <c r="D373" s="5"/>
      <c r="E373" s="5"/>
      <c r="F373" s="16"/>
      <c r="G373" s="12"/>
      <c r="H373" s="13" t="str">
        <f>IF(F373="","",INDEX(CONFIG!$C$7:$C$26,MATCH(F373,CONFIG!$B$7:$B$26,0)))</f>
        <v/>
      </c>
      <c r="I373" s="14" t="str">
        <f t="shared" si="10"/>
        <v/>
      </c>
      <c r="J373" s="17"/>
      <c r="K373" s="15" t="str">
        <f t="shared" si="11"/>
        <v/>
      </c>
    </row>
    <row r="374" spans="1:11">
      <c r="A374" s="11"/>
      <c r="B374" s="5"/>
      <c r="C374" s="16"/>
      <c r="D374" s="5"/>
      <c r="E374" s="5"/>
      <c r="F374" s="16"/>
      <c r="G374" s="12"/>
      <c r="H374" s="13" t="str">
        <f>IF(F374="","",INDEX(CONFIG!$C$7:$C$26,MATCH(F374,CONFIG!$B$7:$B$26,0)))</f>
        <v/>
      </c>
      <c r="I374" s="14" t="str">
        <f t="shared" si="10"/>
        <v/>
      </c>
      <c r="J374" s="17"/>
      <c r="K374" s="15" t="str">
        <f t="shared" si="11"/>
        <v/>
      </c>
    </row>
    <row r="375" spans="1:11">
      <c r="A375" s="11"/>
      <c r="B375" s="5"/>
      <c r="C375" s="16"/>
      <c r="D375" s="5"/>
      <c r="E375" s="5"/>
      <c r="F375" s="16"/>
      <c r="G375" s="12"/>
      <c r="H375" s="13" t="str">
        <f>IF(F375="","",INDEX(CONFIG!$C$7:$C$26,MATCH(F375,CONFIG!$B$7:$B$26,0)))</f>
        <v/>
      </c>
      <c r="I375" s="14" t="str">
        <f t="shared" si="10"/>
        <v/>
      </c>
      <c r="J375" s="17"/>
      <c r="K375" s="15" t="str">
        <f t="shared" si="11"/>
        <v/>
      </c>
    </row>
    <row r="376" spans="1:11">
      <c r="A376" s="11"/>
      <c r="B376" s="5"/>
      <c r="C376" s="16"/>
      <c r="D376" s="5"/>
      <c r="E376" s="5"/>
      <c r="F376" s="16"/>
      <c r="G376" s="12"/>
      <c r="H376" s="13" t="str">
        <f>IF(F376="","",INDEX(CONFIG!$C$7:$C$26,MATCH(F376,CONFIG!$B$7:$B$26,0)))</f>
        <v/>
      </c>
      <c r="I376" s="14" t="str">
        <f t="shared" si="10"/>
        <v/>
      </c>
      <c r="J376" s="17"/>
      <c r="K376" s="15" t="str">
        <f t="shared" si="11"/>
        <v/>
      </c>
    </row>
    <row r="377" spans="1:11">
      <c r="A377" s="11"/>
      <c r="B377" s="5"/>
      <c r="C377" s="16"/>
      <c r="D377" s="5"/>
      <c r="E377" s="5"/>
      <c r="F377" s="16"/>
      <c r="G377" s="12"/>
      <c r="H377" s="13" t="str">
        <f>IF(F377="","",INDEX(CONFIG!$C$7:$C$26,MATCH(F377,CONFIG!$B$7:$B$26,0)))</f>
        <v/>
      </c>
      <c r="I377" s="14" t="str">
        <f t="shared" si="10"/>
        <v/>
      </c>
      <c r="J377" s="17"/>
      <c r="K377" s="15" t="str">
        <f t="shared" si="11"/>
        <v/>
      </c>
    </row>
    <row r="378" spans="1:11">
      <c r="A378" s="11"/>
      <c r="B378" s="5"/>
      <c r="C378" s="16"/>
      <c r="D378" s="5"/>
      <c r="E378" s="5"/>
      <c r="F378" s="16"/>
      <c r="G378" s="12"/>
      <c r="H378" s="13" t="str">
        <f>IF(F378="","",INDEX(CONFIG!$C$7:$C$26,MATCH(F378,CONFIG!$B$7:$B$26,0)))</f>
        <v/>
      </c>
      <c r="I378" s="14" t="str">
        <f t="shared" si="10"/>
        <v/>
      </c>
      <c r="J378" s="17"/>
      <c r="K378" s="15" t="str">
        <f t="shared" si="11"/>
        <v/>
      </c>
    </row>
    <row r="379" spans="1:11">
      <c r="A379" s="11"/>
      <c r="B379" s="5"/>
      <c r="C379" s="16"/>
      <c r="D379" s="5"/>
      <c r="E379" s="5"/>
      <c r="F379" s="16"/>
      <c r="G379" s="12"/>
      <c r="H379" s="13" t="str">
        <f>IF(F379="","",INDEX(CONFIG!$C$7:$C$26,MATCH(F379,CONFIG!$B$7:$B$26,0)))</f>
        <v/>
      </c>
      <c r="I379" s="14" t="str">
        <f t="shared" si="10"/>
        <v/>
      </c>
      <c r="J379" s="17"/>
      <c r="K379" s="15" t="str">
        <f t="shared" si="11"/>
        <v/>
      </c>
    </row>
    <row r="380" spans="1:11">
      <c r="A380" s="11"/>
      <c r="B380" s="5"/>
      <c r="C380" s="16"/>
      <c r="D380" s="5"/>
      <c r="E380" s="5"/>
      <c r="F380" s="16"/>
      <c r="G380" s="12"/>
      <c r="H380" s="13" t="str">
        <f>IF(F380="","",INDEX(CONFIG!$C$7:$C$26,MATCH(F380,CONFIG!$B$7:$B$26,0)))</f>
        <v/>
      </c>
      <c r="I380" s="14" t="str">
        <f t="shared" si="10"/>
        <v/>
      </c>
      <c r="J380" s="17"/>
      <c r="K380" s="15" t="str">
        <f t="shared" si="11"/>
        <v/>
      </c>
    </row>
    <row r="381" spans="1:11">
      <c r="A381" s="11"/>
      <c r="B381" s="5"/>
      <c r="C381" s="16"/>
      <c r="D381" s="5"/>
      <c r="E381" s="5"/>
      <c r="F381" s="16"/>
      <c r="G381" s="12"/>
      <c r="H381" s="13" t="str">
        <f>IF(F381="","",INDEX(CONFIG!$C$7:$C$26,MATCH(F381,CONFIG!$B$7:$B$26,0)))</f>
        <v/>
      </c>
      <c r="I381" s="14" t="str">
        <f t="shared" si="10"/>
        <v/>
      </c>
      <c r="J381" s="17"/>
      <c r="K381" s="15" t="str">
        <f t="shared" si="11"/>
        <v/>
      </c>
    </row>
    <row r="382" spans="1:11">
      <c r="A382" s="11"/>
      <c r="B382" s="5"/>
      <c r="C382" s="16"/>
      <c r="D382" s="5"/>
      <c r="E382" s="5"/>
      <c r="F382" s="16"/>
      <c r="G382" s="12"/>
      <c r="H382" s="13" t="str">
        <f>IF(F382="","",INDEX(CONFIG!$C$7:$C$26,MATCH(F382,CONFIG!$B$7:$B$26,0)))</f>
        <v/>
      </c>
      <c r="I382" s="14" t="str">
        <f t="shared" si="10"/>
        <v/>
      </c>
      <c r="J382" s="17"/>
      <c r="K382" s="15" t="str">
        <f t="shared" si="11"/>
        <v/>
      </c>
    </row>
    <row r="383" spans="1:11">
      <c r="A383" s="11"/>
      <c r="B383" s="5"/>
      <c r="C383" s="16"/>
      <c r="D383" s="5"/>
      <c r="E383" s="5"/>
      <c r="F383" s="16"/>
      <c r="G383" s="12"/>
      <c r="H383" s="13" t="str">
        <f>IF(F383="","",INDEX(CONFIG!$C$7:$C$26,MATCH(F383,CONFIG!$B$7:$B$26,0)))</f>
        <v/>
      </c>
      <c r="I383" s="14" t="str">
        <f t="shared" si="10"/>
        <v/>
      </c>
      <c r="J383" s="17"/>
      <c r="K383" s="15" t="str">
        <f t="shared" si="11"/>
        <v/>
      </c>
    </row>
    <row r="384" spans="1:11">
      <c r="A384" s="11"/>
      <c r="B384" s="5"/>
      <c r="C384" s="16"/>
      <c r="D384" s="5"/>
      <c r="E384" s="5"/>
      <c r="F384" s="16"/>
      <c r="G384" s="12"/>
      <c r="H384" s="13" t="str">
        <f>IF(F384="","",INDEX(CONFIG!$C$7:$C$26,MATCH(F384,CONFIG!$B$7:$B$26,0)))</f>
        <v/>
      </c>
      <c r="I384" s="14" t="str">
        <f t="shared" si="10"/>
        <v/>
      </c>
      <c r="J384" s="17"/>
      <c r="K384" s="15" t="str">
        <f t="shared" si="11"/>
        <v/>
      </c>
    </row>
    <row r="385" spans="1:11">
      <c r="A385" s="11"/>
      <c r="B385" s="5"/>
      <c r="C385" s="16"/>
      <c r="D385" s="5"/>
      <c r="E385" s="5"/>
      <c r="F385" s="16"/>
      <c r="G385" s="12"/>
      <c r="H385" s="13" t="str">
        <f>IF(F385="","",INDEX(CONFIG!$C$7:$C$26,MATCH(F385,CONFIG!$B$7:$B$26,0)))</f>
        <v/>
      </c>
      <c r="I385" s="14" t="str">
        <f t="shared" si="10"/>
        <v/>
      </c>
      <c r="J385" s="17"/>
      <c r="K385" s="15" t="str">
        <f t="shared" si="11"/>
        <v/>
      </c>
    </row>
    <row r="386" spans="1:11">
      <c r="A386" s="11"/>
      <c r="B386" s="5"/>
      <c r="C386" s="16"/>
      <c r="D386" s="5"/>
      <c r="E386" s="5"/>
      <c r="F386" s="16"/>
      <c r="G386" s="12"/>
      <c r="H386" s="13" t="str">
        <f>IF(F386="","",INDEX(CONFIG!$C$7:$C$26,MATCH(F386,CONFIG!$B$7:$B$26,0)))</f>
        <v/>
      </c>
      <c r="I386" s="14" t="str">
        <f t="shared" ref="I386:I449" si="12">IF(OR(G386="",H386=""),"",G386*H386)</f>
        <v/>
      </c>
      <c r="J386" s="17"/>
      <c r="K386" s="15" t="str">
        <f t="shared" ref="K386:K449" si="13">IF(COUNTA(A386:G386)=0,"",IF(OR(A386="",F386="",G386=""),"INCOMPLETO","OK"))</f>
        <v/>
      </c>
    </row>
    <row r="387" spans="1:11">
      <c r="A387" s="11"/>
      <c r="B387" s="5"/>
      <c r="C387" s="16"/>
      <c r="D387" s="5"/>
      <c r="E387" s="5"/>
      <c r="F387" s="16"/>
      <c r="G387" s="12"/>
      <c r="H387" s="13" t="str">
        <f>IF(F387="","",INDEX(CONFIG!$C$7:$C$26,MATCH(F387,CONFIG!$B$7:$B$26,0)))</f>
        <v/>
      </c>
      <c r="I387" s="14" t="str">
        <f t="shared" si="12"/>
        <v/>
      </c>
      <c r="J387" s="17"/>
      <c r="K387" s="15" t="str">
        <f t="shared" si="13"/>
        <v/>
      </c>
    </row>
    <row r="388" spans="1:11">
      <c r="A388" s="11"/>
      <c r="B388" s="5"/>
      <c r="C388" s="16"/>
      <c r="D388" s="5"/>
      <c r="E388" s="5"/>
      <c r="F388" s="16"/>
      <c r="G388" s="12"/>
      <c r="H388" s="13" t="str">
        <f>IF(F388="","",INDEX(CONFIG!$C$7:$C$26,MATCH(F388,CONFIG!$B$7:$B$26,0)))</f>
        <v/>
      </c>
      <c r="I388" s="14" t="str">
        <f t="shared" si="12"/>
        <v/>
      </c>
      <c r="J388" s="17"/>
      <c r="K388" s="15" t="str">
        <f t="shared" si="13"/>
        <v/>
      </c>
    </row>
    <row r="389" spans="1:11">
      <c r="A389" s="11"/>
      <c r="B389" s="5"/>
      <c r="C389" s="16"/>
      <c r="D389" s="5"/>
      <c r="E389" s="5"/>
      <c r="F389" s="16"/>
      <c r="G389" s="12"/>
      <c r="H389" s="13" t="str">
        <f>IF(F389="","",INDEX(CONFIG!$C$7:$C$26,MATCH(F389,CONFIG!$B$7:$B$26,0)))</f>
        <v/>
      </c>
      <c r="I389" s="14" t="str">
        <f t="shared" si="12"/>
        <v/>
      </c>
      <c r="J389" s="17"/>
      <c r="K389" s="15" t="str">
        <f t="shared" si="13"/>
        <v/>
      </c>
    </row>
    <row r="390" spans="1:11">
      <c r="A390" s="11"/>
      <c r="B390" s="5"/>
      <c r="C390" s="16"/>
      <c r="D390" s="5"/>
      <c r="E390" s="5"/>
      <c r="F390" s="16"/>
      <c r="G390" s="12"/>
      <c r="H390" s="13" t="str">
        <f>IF(F390="","",INDEX(CONFIG!$C$7:$C$26,MATCH(F390,CONFIG!$B$7:$B$26,0)))</f>
        <v/>
      </c>
      <c r="I390" s="14" t="str">
        <f t="shared" si="12"/>
        <v/>
      </c>
      <c r="J390" s="17"/>
      <c r="K390" s="15" t="str">
        <f t="shared" si="13"/>
        <v/>
      </c>
    </row>
    <row r="391" spans="1:11">
      <c r="A391" s="11"/>
      <c r="B391" s="5"/>
      <c r="C391" s="16"/>
      <c r="D391" s="5"/>
      <c r="E391" s="5"/>
      <c r="F391" s="16"/>
      <c r="G391" s="12"/>
      <c r="H391" s="13" t="str">
        <f>IF(F391="","",INDEX(CONFIG!$C$7:$C$26,MATCH(F391,CONFIG!$B$7:$B$26,0)))</f>
        <v/>
      </c>
      <c r="I391" s="14" t="str">
        <f t="shared" si="12"/>
        <v/>
      </c>
      <c r="J391" s="17"/>
      <c r="K391" s="15" t="str">
        <f t="shared" si="13"/>
        <v/>
      </c>
    </row>
    <row r="392" spans="1:11">
      <c r="A392" s="11"/>
      <c r="B392" s="5"/>
      <c r="C392" s="16"/>
      <c r="D392" s="5"/>
      <c r="E392" s="5"/>
      <c r="F392" s="16"/>
      <c r="G392" s="12"/>
      <c r="H392" s="13" t="str">
        <f>IF(F392="","",INDEX(CONFIG!$C$7:$C$26,MATCH(F392,CONFIG!$B$7:$B$26,0)))</f>
        <v/>
      </c>
      <c r="I392" s="14" t="str">
        <f t="shared" si="12"/>
        <v/>
      </c>
      <c r="J392" s="17"/>
      <c r="K392" s="15" t="str">
        <f t="shared" si="13"/>
        <v/>
      </c>
    </row>
    <row r="393" spans="1:11">
      <c r="A393" s="11"/>
      <c r="B393" s="5"/>
      <c r="C393" s="16"/>
      <c r="D393" s="5"/>
      <c r="E393" s="5"/>
      <c r="F393" s="16"/>
      <c r="G393" s="12"/>
      <c r="H393" s="13" t="str">
        <f>IF(F393="","",INDEX(CONFIG!$C$7:$C$26,MATCH(F393,CONFIG!$B$7:$B$26,0)))</f>
        <v/>
      </c>
      <c r="I393" s="14" t="str">
        <f t="shared" si="12"/>
        <v/>
      </c>
      <c r="J393" s="17"/>
      <c r="K393" s="15" t="str">
        <f t="shared" si="13"/>
        <v/>
      </c>
    </row>
    <row r="394" spans="1:11">
      <c r="A394" s="11"/>
      <c r="B394" s="5"/>
      <c r="C394" s="16"/>
      <c r="D394" s="5"/>
      <c r="E394" s="5"/>
      <c r="F394" s="16"/>
      <c r="G394" s="12"/>
      <c r="H394" s="13" t="str">
        <f>IF(F394="","",INDEX(CONFIG!$C$7:$C$26,MATCH(F394,CONFIG!$B$7:$B$26,0)))</f>
        <v/>
      </c>
      <c r="I394" s="14" t="str">
        <f t="shared" si="12"/>
        <v/>
      </c>
      <c r="J394" s="17"/>
      <c r="K394" s="15" t="str">
        <f t="shared" si="13"/>
        <v/>
      </c>
    </row>
    <row r="395" spans="1:11">
      <c r="A395" s="11"/>
      <c r="B395" s="5"/>
      <c r="C395" s="16"/>
      <c r="D395" s="5"/>
      <c r="E395" s="5"/>
      <c r="F395" s="16"/>
      <c r="G395" s="12"/>
      <c r="H395" s="13" t="str">
        <f>IF(F395="","",INDEX(CONFIG!$C$7:$C$26,MATCH(F395,CONFIG!$B$7:$B$26,0)))</f>
        <v/>
      </c>
      <c r="I395" s="14" t="str">
        <f t="shared" si="12"/>
        <v/>
      </c>
      <c r="J395" s="17"/>
      <c r="K395" s="15" t="str">
        <f t="shared" si="13"/>
        <v/>
      </c>
    </row>
    <row r="396" spans="1:11">
      <c r="A396" s="11"/>
      <c r="B396" s="5"/>
      <c r="C396" s="16"/>
      <c r="D396" s="5"/>
      <c r="E396" s="5"/>
      <c r="F396" s="16"/>
      <c r="G396" s="12"/>
      <c r="H396" s="13" t="str">
        <f>IF(F396="","",INDEX(CONFIG!$C$7:$C$26,MATCH(F396,CONFIG!$B$7:$B$26,0)))</f>
        <v/>
      </c>
      <c r="I396" s="14" t="str">
        <f t="shared" si="12"/>
        <v/>
      </c>
      <c r="J396" s="17"/>
      <c r="K396" s="15" t="str">
        <f t="shared" si="13"/>
        <v/>
      </c>
    </row>
    <row r="397" spans="1:11">
      <c r="A397" s="11"/>
      <c r="B397" s="5"/>
      <c r="C397" s="16"/>
      <c r="D397" s="5"/>
      <c r="E397" s="5"/>
      <c r="F397" s="16"/>
      <c r="G397" s="12"/>
      <c r="H397" s="13" t="str">
        <f>IF(F397="","",INDEX(CONFIG!$C$7:$C$26,MATCH(F397,CONFIG!$B$7:$B$26,0)))</f>
        <v/>
      </c>
      <c r="I397" s="14" t="str">
        <f t="shared" si="12"/>
        <v/>
      </c>
      <c r="J397" s="17"/>
      <c r="K397" s="15" t="str">
        <f t="shared" si="13"/>
        <v/>
      </c>
    </row>
    <row r="398" spans="1:11">
      <c r="A398" s="11"/>
      <c r="B398" s="5"/>
      <c r="C398" s="16"/>
      <c r="D398" s="5"/>
      <c r="E398" s="5"/>
      <c r="F398" s="16"/>
      <c r="G398" s="12"/>
      <c r="H398" s="13" t="str">
        <f>IF(F398="","",INDEX(CONFIG!$C$7:$C$26,MATCH(F398,CONFIG!$B$7:$B$26,0)))</f>
        <v/>
      </c>
      <c r="I398" s="14" t="str">
        <f t="shared" si="12"/>
        <v/>
      </c>
      <c r="J398" s="17"/>
      <c r="K398" s="15" t="str">
        <f t="shared" si="13"/>
        <v/>
      </c>
    </row>
    <row r="399" spans="1:11">
      <c r="A399" s="11"/>
      <c r="B399" s="5"/>
      <c r="C399" s="16"/>
      <c r="D399" s="5"/>
      <c r="E399" s="5"/>
      <c r="F399" s="16"/>
      <c r="G399" s="12"/>
      <c r="H399" s="13" t="str">
        <f>IF(F399="","",INDEX(CONFIG!$C$7:$C$26,MATCH(F399,CONFIG!$B$7:$B$26,0)))</f>
        <v/>
      </c>
      <c r="I399" s="14" t="str">
        <f t="shared" si="12"/>
        <v/>
      </c>
      <c r="J399" s="17"/>
      <c r="K399" s="15" t="str">
        <f t="shared" si="13"/>
        <v/>
      </c>
    </row>
    <row r="400" spans="1:11">
      <c r="A400" s="11"/>
      <c r="B400" s="5"/>
      <c r="C400" s="16"/>
      <c r="D400" s="5"/>
      <c r="E400" s="5"/>
      <c r="F400" s="16"/>
      <c r="G400" s="12"/>
      <c r="H400" s="13" t="str">
        <f>IF(F400="","",INDEX(CONFIG!$C$7:$C$26,MATCH(F400,CONFIG!$B$7:$B$26,0)))</f>
        <v/>
      </c>
      <c r="I400" s="14" t="str">
        <f t="shared" si="12"/>
        <v/>
      </c>
      <c r="J400" s="17"/>
      <c r="K400" s="15" t="str">
        <f t="shared" si="13"/>
        <v/>
      </c>
    </row>
    <row r="401" spans="1:11">
      <c r="A401" s="11"/>
      <c r="B401" s="5"/>
      <c r="C401" s="16"/>
      <c r="D401" s="5"/>
      <c r="E401" s="5"/>
      <c r="F401" s="16"/>
      <c r="G401" s="12"/>
      <c r="H401" s="13" t="str">
        <f>IF(F401="","",INDEX(CONFIG!$C$7:$C$26,MATCH(F401,CONFIG!$B$7:$B$26,0)))</f>
        <v/>
      </c>
      <c r="I401" s="14" t="str">
        <f t="shared" si="12"/>
        <v/>
      </c>
      <c r="J401" s="17"/>
      <c r="K401" s="15" t="str">
        <f t="shared" si="13"/>
        <v/>
      </c>
    </row>
    <row r="402" spans="1:11">
      <c r="A402" s="11"/>
      <c r="B402" s="5"/>
      <c r="C402" s="16"/>
      <c r="D402" s="5"/>
      <c r="E402" s="5"/>
      <c r="F402" s="16"/>
      <c r="G402" s="12"/>
      <c r="H402" s="13" t="str">
        <f>IF(F402="","",INDEX(CONFIG!$C$7:$C$26,MATCH(F402,CONFIG!$B$7:$B$26,0)))</f>
        <v/>
      </c>
      <c r="I402" s="14" t="str">
        <f t="shared" si="12"/>
        <v/>
      </c>
      <c r="J402" s="17"/>
      <c r="K402" s="15" t="str">
        <f t="shared" si="13"/>
        <v/>
      </c>
    </row>
    <row r="403" spans="1:11">
      <c r="A403" s="11"/>
      <c r="B403" s="5"/>
      <c r="C403" s="16"/>
      <c r="D403" s="5"/>
      <c r="E403" s="5"/>
      <c r="F403" s="16"/>
      <c r="G403" s="12"/>
      <c r="H403" s="13" t="str">
        <f>IF(F403="","",INDEX(CONFIG!$C$7:$C$26,MATCH(F403,CONFIG!$B$7:$B$26,0)))</f>
        <v/>
      </c>
      <c r="I403" s="14" t="str">
        <f t="shared" si="12"/>
        <v/>
      </c>
      <c r="J403" s="17"/>
      <c r="K403" s="15" t="str">
        <f t="shared" si="13"/>
        <v/>
      </c>
    </row>
    <row r="404" spans="1:11">
      <c r="A404" s="11"/>
      <c r="B404" s="5"/>
      <c r="C404" s="16"/>
      <c r="D404" s="5"/>
      <c r="E404" s="5"/>
      <c r="F404" s="16"/>
      <c r="G404" s="12"/>
      <c r="H404" s="13" t="str">
        <f>IF(F404="","",INDEX(CONFIG!$C$7:$C$26,MATCH(F404,CONFIG!$B$7:$B$26,0)))</f>
        <v/>
      </c>
      <c r="I404" s="14" t="str">
        <f t="shared" si="12"/>
        <v/>
      </c>
      <c r="J404" s="17"/>
      <c r="K404" s="15" t="str">
        <f t="shared" si="13"/>
        <v/>
      </c>
    </row>
    <row r="405" spans="1:11">
      <c r="A405" s="11"/>
      <c r="B405" s="5"/>
      <c r="C405" s="16"/>
      <c r="D405" s="5"/>
      <c r="E405" s="5"/>
      <c r="F405" s="16"/>
      <c r="G405" s="12"/>
      <c r="H405" s="13" t="str">
        <f>IF(F405="","",INDEX(CONFIG!$C$7:$C$26,MATCH(F405,CONFIG!$B$7:$B$26,0)))</f>
        <v/>
      </c>
      <c r="I405" s="14" t="str">
        <f t="shared" si="12"/>
        <v/>
      </c>
      <c r="J405" s="17"/>
      <c r="K405" s="15" t="str">
        <f t="shared" si="13"/>
        <v/>
      </c>
    </row>
    <row r="406" spans="1:11">
      <c r="A406" s="11"/>
      <c r="B406" s="5"/>
      <c r="C406" s="16"/>
      <c r="D406" s="5"/>
      <c r="E406" s="5"/>
      <c r="F406" s="16"/>
      <c r="G406" s="12"/>
      <c r="H406" s="13" t="str">
        <f>IF(F406="","",INDEX(CONFIG!$C$7:$C$26,MATCH(F406,CONFIG!$B$7:$B$26,0)))</f>
        <v/>
      </c>
      <c r="I406" s="14" t="str">
        <f t="shared" si="12"/>
        <v/>
      </c>
      <c r="J406" s="17"/>
      <c r="K406" s="15" t="str">
        <f t="shared" si="13"/>
        <v/>
      </c>
    </row>
    <row r="407" spans="1:11">
      <c r="A407" s="11"/>
      <c r="B407" s="5"/>
      <c r="C407" s="16"/>
      <c r="D407" s="5"/>
      <c r="E407" s="5"/>
      <c r="F407" s="16"/>
      <c r="G407" s="12"/>
      <c r="H407" s="13" t="str">
        <f>IF(F407="","",INDEX(CONFIG!$C$7:$C$26,MATCH(F407,CONFIG!$B$7:$B$26,0)))</f>
        <v/>
      </c>
      <c r="I407" s="14" t="str">
        <f t="shared" si="12"/>
        <v/>
      </c>
      <c r="J407" s="17"/>
      <c r="K407" s="15" t="str">
        <f t="shared" si="13"/>
        <v/>
      </c>
    </row>
    <row r="408" spans="1:11">
      <c r="A408" s="11"/>
      <c r="B408" s="5"/>
      <c r="C408" s="16"/>
      <c r="D408" s="5"/>
      <c r="E408" s="5"/>
      <c r="F408" s="16"/>
      <c r="G408" s="12"/>
      <c r="H408" s="13" t="str">
        <f>IF(F408="","",INDEX(CONFIG!$C$7:$C$26,MATCH(F408,CONFIG!$B$7:$B$26,0)))</f>
        <v/>
      </c>
      <c r="I408" s="14" t="str">
        <f t="shared" si="12"/>
        <v/>
      </c>
      <c r="J408" s="17"/>
      <c r="K408" s="15" t="str">
        <f t="shared" si="13"/>
        <v/>
      </c>
    </row>
    <row r="409" spans="1:11">
      <c r="A409" s="11"/>
      <c r="B409" s="5"/>
      <c r="C409" s="16"/>
      <c r="D409" s="5"/>
      <c r="E409" s="5"/>
      <c r="F409" s="16"/>
      <c r="G409" s="12"/>
      <c r="H409" s="13" t="str">
        <f>IF(F409="","",INDEX(CONFIG!$C$7:$C$26,MATCH(F409,CONFIG!$B$7:$B$26,0)))</f>
        <v/>
      </c>
      <c r="I409" s="14" t="str">
        <f t="shared" si="12"/>
        <v/>
      </c>
      <c r="J409" s="17"/>
      <c r="K409" s="15" t="str">
        <f t="shared" si="13"/>
        <v/>
      </c>
    </row>
    <row r="410" spans="1:11">
      <c r="A410" s="11"/>
      <c r="B410" s="5"/>
      <c r="C410" s="16"/>
      <c r="D410" s="5"/>
      <c r="E410" s="5"/>
      <c r="F410" s="16"/>
      <c r="G410" s="12"/>
      <c r="H410" s="13" t="str">
        <f>IF(F410="","",INDEX(CONFIG!$C$7:$C$26,MATCH(F410,CONFIG!$B$7:$B$26,0)))</f>
        <v/>
      </c>
      <c r="I410" s="14" t="str">
        <f t="shared" si="12"/>
        <v/>
      </c>
      <c r="J410" s="17"/>
      <c r="K410" s="15" t="str">
        <f t="shared" si="13"/>
        <v/>
      </c>
    </row>
    <row r="411" spans="1:11">
      <c r="A411" s="11"/>
      <c r="B411" s="5"/>
      <c r="C411" s="16"/>
      <c r="D411" s="5"/>
      <c r="E411" s="5"/>
      <c r="F411" s="16"/>
      <c r="G411" s="12"/>
      <c r="H411" s="13" t="str">
        <f>IF(F411="","",INDEX(CONFIG!$C$7:$C$26,MATCH(F411,CONFIG!$B$7:$B$26,0)))</f>
        <v/>
      </c>
      <c r="I411" s="14" t="str">
        <f t="shared" si="12"/>
        <v/>
      </c>
      <c r="J411" s="17"/>
      <c r="K411" s="15" t="str">
        <f t="shared" si="13"/>
        <v/>
      </c>
    </row>
    <row r="412" spans="1:11">
      <c r="A412" s="11"/>
      <c r="B412" s="5"/>
      <c r="C412" s="16"/>
      <c r="D412" s="5"/>
      <c r="E412" s="5"/>
      <c r="F412" s="16"/>
      <c r="G412" s="12"/>
      <c r="H412" s="13" t="str">
        <f>IF(F412="","",INDEX(CONFIG!$C$7:$C$26,MATCH(F412,CONFIG!$B$7:$B$26,0)))</f>
        <v/>
      </c>
      <c r="I412" s="14" t="str">
        <f t="shared" si="12"/>
        <v/>
      </c>
      <c r="J412" s="17"/>
      <c r="K412" s="15" t="str">
        <f t="shared" si="13"/>
        <v/>
      </c>
    </row>
    <row r="413" spans="1:11">
      <c r="A413" s="11"/>
      <c r="B413" s="5"/>
      <c r="C413" s="16"/>
      <c r="D413" s="5"/>
      <c r="E413" s="5"/>
      <c r="F413" s="16"/>
      <c r="G413" s="12"/>
      <c r="H413" s="13" t="str">
        <f>IF(F413="","",INDEX(CONFIG!$C$7:$C$26,MATCH(F413,CONFIG!$B$7:$B$26,0)))</f>
        <v/>
      </c>
      <c r="I413" s="14" t="str">
        <f t="shared" si="12"/>
        <v/>
      </c>
      <c r="J413" s="17"/>
      <c r="K413" s="15" t="str">
        <f t="shared" si="13"/>
        <v/>
      </c>
    </row>
    <row r="414" spans="1:11">
      <c r="A414" s="11"/>
      <c r="B414" s="5"/>
      <c r="C414" s="16"/>
      <c r="D414" s="5"/>
      <c r="E414" s="5"/>
      <c r="F414" s="16"/>
      <c r="G414" s="12"/>
      <c r="H414" s="13" t="str">
        <f>IF(F414="","",INDEX(CONFIG!$C$7:$C$26,MATCH(F414,CONFIG!$B$7:$B$26,0)))</f>
        <v/>
      </c>
      <c r="I414" s="14" t="str">
        <f t="shared" si="12"/>
        <v/>
      </c>
      <c r="J414" s="17"/>
      <c r="K414" s="15" t="str">
        <f t="shared" si="13"/>
        <v/>
      </c>
    </row>
    <row r="415" spans="1:11">
      <c r="A415" s="11"/>
      <c r="B415" s="5"/>
      <c r="C415" s="16"/>
      <c r="D415" s="5"/>
      <c r="E415" s="5"/>
      <c r="F415" s="16"/>
      <c r="G415" s="12"/>
      <c r="H415" s="13" t="str">
        <f>IF(F415="","",INDEX(CONFIG!$C$7:$C$26,MATCH(F415,CONFIG!$B$7:$B$26,0)))</f>
        <v/>
      </c>
      <c r="I415" s="14" t="str">
        <f t="shared" si="12"/>
        <v/>
      </c>
      <c r="J415" s="17"/>
      <c r="K415" s="15" t="str">
        <f t="shared" si="13"/>
        <v/>
      </c>
    </row>
    <row r="416" spans="1:11">
      <c r="A416" s="11"/>
      <c r="B416" s="5"/>
      <c r="C416" s="16"/>
      <c r="D416" s="5"/>
      <c r="E416" s="5"/>
      <c r="F416" s="16"/>
      <c r="G416" s="12"/>
      <c r="H416" s="13" t="str">
        <f>IF(F416="","",INDEX(CONFIG!$C$7:$C$26,MATCH(F416,CONFIG!$B$7:$B$26,0)))</f>
        <v/>
      </c>
      <c r="I416" s="14" t="str">
        <f t="shared" si="12"/>
        <v/>
      </c>
      <c r="J416" s="17"/>
      <c r="K416" s="15" t="str">
        <f t="shared" si="13"/>
        <v/>
      </c>
    </row>
    <row r="417" spans="1:11">
      <c r="A417" s="11"/>
      <c r="B417" s="5"/>
      <c r="C417" s="16"/>
      <c r="D417" s="5"/>
      <c r="E417" s="5"/>
      <c r="F417" s="16"/>
      <c r="G417" s="12"/>
      <c r="H417" s="13" t="str">
        <f>IF(F417="","",INDEX(CONFIG!$C$7:$C$26,MATCH(F417,CONFIG!$B$7:$B$26,0)))</f>
        <v/>
      </c>
      <c r="I417" s="14" t="str">
        <f t="shared" si="12"/>
        <v/>
      </c>
      <c r="J417" s="17"/>
      <c r="K417" s="15" t="str">
        <f t="shared" si="13"/>
        <v/>
      </c>
    </row>
    <row r="418" spans="1:11">
      <c r="A418" s="11"/>
      <c r="B418" s="5"/>
      <c r="C418" s="16"/>
      <c r="D418" s="5"/>
      <c r="E418" s="5"/>
      <c r="F418" s="16"/>
      <c r="G418" s="12"/>
      <c r="H418" s="13" t="str">
        <f>IF(F418="","",INDEX(CONFIG!$C$7:$C$26,MATCH(F418,CONFIG!$B$7:$B$26,0)))</f>
        <v/>
      </c>
      <c r="I418" s="14" t="str">
        <f t="shared" si="12"/>
        <v/>
      </c>
      <c r="J418" s="17"/>
      <c r="K418" s="15" t="str">
        <f t="shared" si="13"/>
        <v/>
      </c>
    </row>
    <row r="419" spans="1:11">
      <c r="A419" s="11"/>
      <c r="B419" s="5"/>
      <c r="C419" s="16"/>
      <c r="D419" s="5"/>
      <c r="E419" s="5"/>
      <c r="F419" s="16"/>
      <c r="G419" s="12"/>
      <c r="H419" s="13" t="str">
        <f>IF(F419="","",INDEX(CONFIG!$C$7:$C$26,MATCH(F419,CONFIG!$B$7:$B$26,0)))</f>
        <v/>
      </c>
      <c r="I419" s="14" t="str">
        <f t="shared" si="12"/>
        <v/>
      </c>
      <c r="J419" s="17"/>
      <c r="K419" s="15" t="str">
        <f t="shared" si="13"/>
        <v/>
      </c>
    </row>
    <row r="420" spans="1:11">
      <c r="A420" s="11"/>
      <c r="B420" s="5"/>
      <c r="C420" s="16"/>
      <c r="D420" s="5"/>
      <c r="E420" s="5"/>
      <c r="F420" s="16"/>
      <c r="G420" s="12"/>
      <c r="H420" s="13" t="str">
        <f>IF(F420="","",INDEX(CONFIG!$C$7:$C$26,MATCH(F420,CONFIG!$B$7:$B$26,0)))</f>
        <v/>
      </c>
      <c r="I420" s="14" t="str">
        <f t="shared" si="12"/>
        <v/>
      </c>
      <c r="J420" s="17"/>
      <c r="K420" s="15" t="str">
        <f t="shared" si="13"/>
        <v/>
      </c>
    </row>
    <row r="421" spans="1:11">
      <c r="A421" s="11"/>
      <c r="B421" s="5"/>
      <c r="C421" s="16"/>
      <c r="D421" s="5"/>
      <c r="E421" s="5"/>
      <c r="F421" s="16"/>
      <c r="G421" s="12"/>
      <c r="H421" s="13" t="str">
        <f>IF(F421="","",INDEX(CONFIG!$C$7:$C$26,MATCH(F421,CONFIG!$B$7:$B$26,0)))</f>
        <v/>
      </c>
      <c r="I421" s="14" t="str">
        <f t="shared" si="12"/>
        <v/>
      </c>
      <c r="J421" s="17"/>
      <c r="K421" s="15" t="str">
        <f t="shared" si="13"/>
        <v/>
      </c>
    </row>
    <row r="422" spans="1:11">
      <c r="A422" s="11"/>
      <c r="B422" s="5"/>
      <c r="C422" s="16"/>
      <c r="D422" s="5"/>
      <c r="E422" s="5"/>
      <c r="F422" s="16"/>
      <c r="G422" s="12"/>
      <c r="H422" s="13" t="str">
        <f>IF(F422="","",INDEX(CONFIG!$C$7:$C$26,MATCH(F422,CONFIG!$B$7:$B$26,0)))</f>
        <v/>
      </c>
      <c r="I422" s="14" t="str">
        <f t="shared" si="12"/>
        <v/>
      </c>
      <c r="J422" s="17"/>
      <c r="K422" s="15" t="str">
        <f t="shared" si="13"/>
        <v/>
      </c>
    </row>
    <row r="423" spans="1:11">
      <c r="A423" s="11"/>
      <c r="B423" s="5"/>
      <c r="C423" s="16"/>
      <c r="D423" s="5"/>
      <c r="E423" s="5"/>
      <c r="F423" s="16"/>
      <c r="G423" s="12"/>
      <c r="H423" s="13" t="str">
        <f>IF(F423="","",INDEX(CONFIG!$C$7:$C$26,MATCH(F423,CONFIG!$B$7:$B$26,0)))</f>
        <v/>
      </c>
      <c r="I423" s="14" t="str">
        <f t="shared" si="12"/>
        <v/>
      </c>
      <c r="J423" s="17"/>
      <c r="K423" s="15" t="str">
        <f t="shared" si="13"/>
        <v/>
      </c>
    </row>
    <row r="424" spans="1:11">
      <c r="A424" s="11"/>
      <c r="B424" s="5"/>
      <c r="C424" s="16"/>
      <c r="D424" s="5"/>
      <c r="E424" s="5"/>
      <c r="F424" s="16"/>
      <c r="G424" s="12"/>
      <c r="H424" s="13" t="str">
        <f>IF(F424="","",INDEX(CONFIG!$C$7:$C$26,MATCH(F424,CONFIG!$B$7:$B$26,0)))</f>
        <v/>
      </c>
      <c r="I424" s="14" t="str">
        <f t="shared" si="12"/>
        <v/>
      </c>
      <c r="J424" s="17"/>
      <c r="K424" s="15" t="str">
        <f t="shared" si="13"/>
        <v/>
      </c>
    </row>
    <row r="425" spans="1:11">
      <c r="A425" s="11"/>
      <c r="B425" s="5"/>
      <c r="C425" s="16"/>
      <c r="D425" s="5"/>
      <c r="E425" s="5"/>
      <c r="F425" s="16"/>
      <c r="G425" s="12"/>
      <c r="H425" s="13" t="str">
        <f>IF(F425="","",INDEX(CONFIG!$C$7:$C$26,MATCH(F425,CONFIG!$B$7:$B$26,0)))</f>
        <v/>
      </c>
      <c r="I425" s="14" t="str">
        <f t="shared" si="12"/>
        <v/>
      </c>
      <c r="J425" s="17"/>
      <c r="K425" s="15" t="str">
        <f t="shared" si="13"/>
        <v/>
      </c>
    </row>
    <row r="426" spans="1:11">
      <c r="A426" s="11"/>
      <c r="B426" s="5"/>
      <c r="C426" s="16"/>
      <c r="D426" s="5"/>
      <c r="E426" s="5"/>
      <c r="F426" s="16"/>
      <c r="G426" s="12"/>
      <c r="H426" s="13" t="str">
        <f>IF(F426="","",INDEX(CONFIG!$C$7:$C$26,MATCH(F426,CONFIG!$B$7:$B$26,0)))</f>
        <v/>
      </c>
      <c r="I426" s="14" t="str">
        <f t="shared" si="12"/>
        <v/>
      </c>
      <c r="J426" s="17"/>
      <c r="K426" s="15" t="str">
        <f t="shared" si="13"/>
        <v/>
      </c>
    </row>
    <row r="427" spans="1:11">
      <c r="A427" s="11"/>
      <c r="B427" s="5"/>
      <c r="C427" s="16"/>
      <c r="D427" s="5"/>
      <c r="E427" s="5"/>
      <c r="F427" s="16"/>
      <c r="G427" s="12"/>
      <c r="H427" s="13" t="str">
        <f>IF(F427="","",INDEX(CONFIG!$C$7:$C$26,MATCH(F427,CONFIG!$B$7:$B$26,0)))</f>
        <v/>
      </c>
      <c r="I427" s="14" t="str">
        <f t="shared" si="12"/>
        <v/>
      </c>
      <c r="J427" s="17"/>
      <c r="K427" s="15" t="str">
        <f t="shared" si="13"/>
        <v/>
      </c>
    </row>
    <row r="428" spans="1:11">
      <c r="A428" s="11"/>
      <c r="B428" s="5"/>
      <c r="C428" s="16"/>
      <c r="D428" s="5"/>
      <c r="E428" s="5"/>
      <c r="F428" s="16"/>
      <c r="G428" s="12"/>
      <c r="H428" s="13" t="str">
        <f>IF(F428="","",INDEX(CONFIG!$C$7:$C$26,MATCH(F428,CONFIG!$B$7:$B$26,0)))</f>
        <v/>
      </c>
      <c r="I428" s="14" t="str">
        <f t="shared" si="12"/>
        <v/>
      </c>
      <c r="J428" s="17"/>
      <c r="K428" s="15" t="str">
        <f t="shared" si="13"/>
        <v/>
      </c>
    </row>
    <row r="429" spans="1:11">
      <c r="A429" s="11"/>
      <c r="B429" s="5"/>
      <c r="C429" s="16"/>
      <c r="D429" s="5"/>
      <c r="E429" s="5"/>
      <c r="F429" s="16"/>
      <c r="G429" s="12"/>
      <c r="H429" s="13" t="str">
        <f>IF(F429="","",INDEX(CONFIG!$C$7:$C$26,MATCH(F429,CONFIG!$B$7:$B$26,0)))</f>
        <v/>
      </c>
      <c r="I429" s="14" t="str">
        <f t="shared" si="12"/>
        <v/>
      </c>
      <c r="J429" s="17"/>
      <c r="K429" s="15" t="str">
        <f t="shared" si="13"/>
        <v/>
      </c>
    </row>
    <row r="430" spans="1:11">
      <c r="A430" s="11"/>
      <c r="B430" s="5"/>
      <c r="C430" s="16"/>
      <c r="D430" s="5"/>
      <c r="E430" s="5"/>
      <c r="F430" s="16"/>
      <c r="G430" s="12"/>
      <c r="H430" s="13" t="str">
        <f>IF(F430="","",INDEX(CONFIG!$C$7:$C$26,MATCH(F430,CONFIG!$B$7:$B$26,0)))</f>
        <v/>
      </c>
      <c r="I430" s="14" t="str">
        <f t="shared" si="12"/>
        <v/>
      </c>
      <c r="J430" s="17"/>
      <c r="K430" s="15" t="str">
        <f t="shared" si="13"/>
        <v/>
      </c>
    </row>
    <row r="431" spans="1:11">
      <c r="A431" s="11"/>
      <c r="B431" s="5"/>
      <c r="C431" s="16"/>
      <c r="D431" s="5"/>
      <c r="E431" s="5"/>
      <c r="F431" s="16"/>
      <c r="G431" s="12"/>
      <c r="H431" s="13" t="str">
        <f>IF(F431="","",INDEX(CONFIG!$C$7:$C$26,MATCH(F431,CONFIG!$B$7:$B$26,0)))</f>
        <v/>
      </c>
      <c r="I431" s="14" t="str">
        <f t="shared" si="12"/>
        <v/>
      </c>
      <c r="J431" s="17"/>
      <c r="K431" s="15" t="str">
        <f t="shared" si="13"/>
        <v/>
      </c>
    </row>
    <row r="432" spans="1:11">
      <c r="A432" s="11"/>
      <c r="B432" s="5"/>
      <c r="C432" s="16"/>
      <c r="D432" s="5"/>
      <c r="E432" s="5"/>
      <c r="F432" s="16"/>
      <c r="G432" s="12"/>
      <c r="H432" s="13" t="str">
        <f>IF(F432="","",INDEX(CONFIG!$C$7:$C$26,MATCH(F432,CONFIG!$B$7:$B$26,0)))</f>
        <v/>
      </c>
      <c r="I432" s="14" t="str">
        <f t="shared" si="12"/>
        <v/>
      </c>
      <c r="J432" s="17"/>
      <c r="K432" s="15" t="str">
        <f t="shared" si="13"/>
        <v/>
      </c>
    </row>
    <row r="433" spans="1:11">
      <c r="A433" s="11"/>
      <c r="B433" s="5"/>
      <c r="C433" s="16"/>
      <c r="D433" s="5"/>
      <c r="E433" s="5"/>
      <c r="F433" s="16"/>
      <c r="G433" s="12"/>
      <c r="H433" s="13" t="str">
        <f>IF(F433="","",INDEX(CONFIG!$C$7:$C$26,MATCH(F433,CONFIG!$B$7:$B$26,0)))</f>
        <v/>
      </c>
      <c r="I433" s="14" t="str">
        <f t="shared" si="12"/>
        <v/>
      </c>
      <c r="J433" s="17"/>
      <c r="K433" s="15" t="str">
        <f t="shared" si="13"/>
        <v/>
      </c>
    </row>
    <row r="434" spans="1:11">
      <c r="A434" s="11"/>
      <c r="B434" s="5"/>
      <c r="C434" s="16"/>
      <c r="D434" s="5"/>
      <c r="E434" s="5"/>
      <c r="F434" s="16"/>
      <c r="G434" s="12"/>
      <c r="H434" s="13" t="str">
        <f>IF(F434="","",INDEX(CONFIG!$C$7:$C$26,MATCH(F434,CONFIG!$B$7:$B$26,0)))</f>
        <v/>
      </c>
      <c r="I434" s="14" t="str">
        <f t="shared" si="12"/>
        <v/>
      </c>
      <c r="J434" s="17"/>
      <c r="K434" s="15" t="str">
        <f t="shared" si="13"/>
        <v/>
      </c>
    </row>
    <row r="435" spans="1:11">
      <c r="A435" s="11"/>
      <c r="B435" s="5"/>
      <c r="C435" s="16"/>
      <c r="D435" s="5"/>
      <c r="E435" s="5"/>
      <c r="F435" s="16"/>
      <c r="G435" s="12"/>
      <c r="H435" s="13" t="str">
        <f>IF(F435="","",INDEX(CONFIG!$C$7:$C$26,MATCH(F435,CONFIG!$B$7:$B$26,0)))</f>
        <v/>
      </c>
      <c r="I435" s="14" t="str">
        <f t="shared" si="12"/>
        <v/>
      </c>
      <c r="J435" s="17"/>
      <c r="K435" s="15" t="str">
        <f t="shared" si="13"/>
        <v/>
      </c>
    </row>
    <row r="436" spans="1:11">
      <c r="A436" s="11"/>
      <c r="B436" s="5"/>
      <c r="C436" s="16"/>
      <c r="D436" s="5"/>
      <c r="E436" s="5"/>
      <c r="F436" s="16"/>
      <c r="G436" s="12"/>
      <c r="H436" s="13" t="str">
        <f>IF(F436="","",INDEX(CONFIG!$C$7:$C$26,MATCH(F436,CONFIG!$B$7:$B$26,0)))</f>
        <v/>
      </c>
      <c r="I436" s="14" t="str">
        <f t="shared" si="12"/>
        <v/>
      </c>
      <c r="J436" s="17"/>
      <c r="K436" s="15" t="str">
        <f t="shared" si="13"/>
        <v/>
      </c>
    </row>
    <row r="437" spans="1:11">
      <c r="A437" s="11"/>
      <c r="B437" s="5"/>
      <c r="C437" s="16"/>
      <c r="D437" s="5"/>
      <c r="E437" s="5"/>
      <c r="F437" s="16"/>
      <c r="G437" s="12"/>
      <c r="H437" s="13" t="str">
        <f>IF(F437="","",INDEX(CONFIG!$C$7:$C$26,MATCH(F437,CONFIG!$B$7:$B$26,0)))</f>
        <v/>
      </c>
      <c r="I437" s="14" t="str">
        <f t="shared" si="12"/>
        <v/>
      </c>
      <c r="J437" s="17"/>
      <c r="K437" s="15" t="str">
        <f t="shared" si="13"/>
        <v/>
      </c>
    </row>
    <row r="438" spans="1:11">
      <c r="A438" s="11"/>
      <c r="B438" s="5"/>
      <c r="C438" s="16"/>
      <c r="D438" s="5"/>
      <c r="E438" s="5"/>
      <c r="F438" s="16"/>
      <c r="G438" s="12"/>
      <c r="H438" s="13" t="str">
        <f>IF(F438="","",INDEX(CONFIG!$C$7:$C$26,MATCH(F438,CONFIG!$B$7:$B$26,0)))</f>
        <v/>
      </c>
      <c r="I438" s="14" t="str">
        <f t="shared" si="12"/>
        <v/>
      </c>
      <c r="J438" s="17"/>
      <c r="K438" s="15" t="str">
        <f t="shared" si="13"/>
        <v/>
      </c>
    </row>
    <row r="439" spans="1:11">
      <c r="A439" s="11"/>
      <c r="B439" s="5"/>
      <c r="C439" s="16"/>
      <c r="D439" s="5"/>
      <c r="E439" s="5"/>
      <c r="F439" s="16"/>
      <c r="G439" s="12"/>
      <c r="H439" s="13" t="str">
        <f>IF(F439="","",INDEX(CONFIG!$C$7:$C$26,MATCH(F439,CONFIG!$B$7:$B$26,0)))</f>
        <v/>
      </c>
      <c r="I439" s="14" t="str">
        <f t="shared" si="12"/>
        <v/>
      </c>
      <c r="J439" s="17"/>
      <c r="K439" s="15" t="str">
        <f t="shared" si="13"/>
        <v/>
      </c>
    </row>
    <row r="440" spans="1:11">
      <c r="A440" s="11"/>
      <c r="B440" s="5"/>
      <c r="C440" s="16"/>
      <c r="D440" s="5"/>
      <c r="E440" s="5"/>
      <c r="F440" s="16"/>
      <c r="G440" s="12"/>
      <c r="H440" s="13" t="str">
        <f>IF(F440="","",INDEX(CONFIG!$C$7:$C$26,MATCH(F440,CONFIG!$B$7:$B$26,0)))</f>
        <v/>
      </c>
      <c r="I440" s="14" t="str">
        <f t="shared" si="12"/>
        <v/>
      </c>
      <c r="J440" s="17"/>
      <c r="K440" s="15" t="str">
        <f t="shared" si="13"/>
        <v/>
      </c>
    </row>
    <row r="441" spans="1:11">
      <c r="A441" s="11"/>
      <c r="B441" s="5"/>
      <c r="C441" s="16"/>
      <c r="D441" s="5"/>
      <c r="E441" s="5"/>
      <c r="F441" s="16"/>
      <c r="G441" s="12"/>
      <c r="H441" s="13" t="str">
        <f>IF(F441="","",INDEX(CONFIG!$C$7:$C$26,MATCH(F441,CONFIG!$B$7:$B$26,0)))</f>
        <v/>
      </c>
      <c r="I441" s="14" t="str">
        <f t="shared" si="12"/>
        <v/>
      </c>
      <c r="J441" s="17"/>
      <c r="K441" s="15" t="str">
        <f t="shared" si="13"/>
        <v/>
      </c>
    </row>
    <row r="442" spans="1:11">
      <c r="A442" s="11"/>
      <c r="B442" s="5"/>
      <c r="C442" s="16"/>
      <c r="D442" s="5"/>
      <c r="E442" s="5"/>
      <c r="F442" s="16"/>
      <c r="G442" s="12"/>
      <c r="H442" s="13" t="str">
        <f>IF(F442="","",INDEX(CONFIG!$C$7:$C$26,MATCH(F442,CONFIG!$B$7:$B$26,0)))</f>
        <v/>
      </c>
      <c r="I442" s="14" t="str">
        <f t="shared" si="12"/>
        <v/>
      </c>
      <c r="J442" s="17"/>
      <c r="K442" s="15" t="str">
        <f t="shared" si="13"/>
        <v/>
      </c>
    </row>
    <row r="443" spans="1:11">
      <c r="A443" s="11"/>
      <c r="B443" s="5"/>
      <c r="C443" s="16"/>
      <c r="D443" s="5"/>
      <c r="E443" s="5"/>
      <c r="F443" s="16"/>
      <c r="G443" s="12"/>
      <c r="H443" s="13" t="str">
        <f>IF(F443="","",INDEX(CONFIG!$C$7:$C$26,MATCH(F443,CONFIG!$B$7:$B$26,0)))</f>
        <v/>
      </c>
      <c r="I443" s="14" t="str">
        <f t="shared" si="12"/>
        <v/>
      </c>
      <c r="J443" s="17"/>
      <c r="K443" s="15" t="str">
        <f t="shared" si="13"/>
        <v/>
      </c>
    </row>
    <row r="444" spans="1:11">
      <c r="A444" s="11"/>
      <c r="B444" s="5"/>
      <c r="C444" s="16"/>
      <c r="D444" s="5"/>
      <c r="E444" s="5"/>
      <c r="F444" s="16"/>
      <c r="G444" s="12"/>
      <c r="H444" s="13" t="str">
        <f>IF(F444="","",INDEX(CONFIG!$C$7:$C$26,MATCH(F444,CONFIG!$B$7:$B$26,0)))</f>
        <v/>
      </c>
      <c r="I444" s="14" t="str">
        <f t="shared" si="12"/>
        <v/>
      </c>
      <c r="J444" s="17"/>
      <c r="K444" s="15" t="str">
        <f t="shared" si="13"/>
        <v/>
      </c>
    </row>
    <row r="445" spans="1:11">
      <c r="A445" s="11"/>
      <c r="B445" s="5"/>
      <c r="C445" s="16"/>
      <c r="D445" s="5"/>
      <c r="E445" s="5"/>
      <c r="F445" s="16"/>
      <c r="G445" s="12"/>
      <c r="H445" s="13" t="str">
        <f>IF(F445="","",INDEX(CONFIG!$C$7:$C$26,MATCH(F445,CONFIG!$B$7:$B$26,0)))</f>
        <v/>
      </c>
      <c r="I445" s="14" t="str">
        <f t="shared" si="12"/>
        <v/>
      </c>
      <c r="J445" s="17"/>
      <c r="K445" s="15" t="str">
        <f t="shared" si="13"/>
        <v/>
      </c>
    </row>
    <row r="446" spans="1:11">
      <c r="A446" s="11"/>
      <c r="B446" s="5"/>
      <c r="C446" s="16"/>
      <c r="D446" s="5"/>
      <c r="E446" s="5"/>
      <c r="F446" s="16"/>
      <c r="G446" s="12"/>
      <c r="H446" s="13" t="str">
        <f>IF(F446="","",INDEX(CONFIG!$C$7:$C$26,MATCH(F446,CONFIG!$B$7:$B$26,0)))</f>
        <v/>
      </c>
      <c r="I446" s="14" t="str">
        <f t="shared" si="12"/>
        <v/>
      </c>
      <c r="J446" s="17"/>
      <c r="K446" s="15" t="str">
        <f t="shared" si="13"/>
        <v/>
      </c>
    </row>
    <row r="447" spans="1:11">
      <c r="A447" s="11"/>
      <c r="B447" s="5"/>
      <c r="C447" s="16"/>
      <c r="D447" s="5"/>
      <c r="E447" s="5"/>
      <c r="F447" s="16"/>
      <c r="G447" s="12"/>
      <c r="H447" s="13" t="str">
        <f>IF(F447="","",INDEX(CONFIG!$C$7:$C$26,MATCH(F447,CONFIG!$B$7:$B$26,0)))</f>
        <v/>
      </c>
      <c r="I447" s="14" t="str">
        <f t="shared" si="12"/>
        <v/>
      </c>
      <c r="J447" s="17"/>
      <c r="K447" s="15" t="str">
        <f t="shared" si="13"/>
        <v/>
      </c>
    </row>
    <row r="448" spans="1:11">
      <c r="A448" s="11"/>
      <c r="B448" s="5"/>
      <c r="C448" s="16"/>
      <c r="D448" s="5"/>
      <c r="E448" s="5"/>
      <c r="F448" s="16"/>
      <c r="G448" s="12"/>
      <c r="H448" s="13" t="str">
        <f>IF(F448="","",INDEX(CONFIG!$C$7:$C$26,MATCH(F448,CONFIG!$B$7:$B$26,0)))</f>
        <v/>
      </c>
      <c r="I448" s="14" t="str">
        <f t="shared" si="12"/>
        <v/>
      </c>
      <c r="J448" s="17"/>
      <c r="K448" s="15" t="str">
        <f t="shared" si="13"/>
        <v/>
      </c>
    </row>
    <row r="449" spans="1:11">
      <c r="A449" s="11"/>
      <c r="B449" s="5"/>
      <c r="C449" s="16"/>
      <c r="D449" s="5"/>
      <c r="E449" s="5"/>
      <c r="F449" s="16"/>
      <c r="G449" s="12"/>
      <c r="H449" s="13" t="str">
        <f>IF(F449="","",INDEX(CONFIG!$C$7:$C$26,MATCH(F449,CONFIG!$B$7:$B$26,0)))</f>
        <v/>
      </c>
      <c r="I449" s="14" t="str">
        <f t="shared" si="12"/>
        <v/>
      </c>
      <c r="J449" s="17"/>
      <c r="K449" s="15" t="str">
        <f t="shared" si="13"/>
        <v/>
      </c>
    </row>
    <row r="450" spans="1:11">
      <c r="A450" s="11"/>
      <c r="B450" s="5"/>
      <c r="C450" s="16"/>
      <c r="D450" s="5"/>
      <c r="E450" s="5"/>
      <c r="F450" s="16"/>
      <c r="G450" s="12"/>
      <c r="H450" s="13" t="str">
        <f>IF(F450="","",INDEX(CONFIG!$C$7:$C$26,MATCH(F450,CONFIG!$B$7:$B$26,0)))</f>
        <v/>
      </c>
      <c r="I450" s="14" t="str">
        <f t="shared" ref="I450:I513" si="14">IF(OR(G450="",H450=""),"",G450*H450)</f>
        <v/>
      </c>
      <c r="J450" s="17"/>
      <c r="K450" s="15" t="str">
        <f t="shared" ref="K450:K513" si="15">IF(COUNTA(A450:G450)=0,"",IF(OR(A450="",F450="",G450=""),"INCOMPLETO","OK"))</f>
        <v/>
      </c>
    </row>
    <row r="451" spans="1:11">
      <c r="A451" s="11"/>
      <c r="B451" s="5"/>
      <c r="C451" s="16"/>
      <c r="D451" s="5"/>
      <c r="E451" s="5"/>
      <c r="F451" s="16"/>
      <c r="G451" s="12"/>
      <c r="H451" s="13" t="str">
        <f>IF(F451="","",INDEX(CONFIG!$C$7:$C$26,MATCH(F451,CONFIG!$B$7:$B$26,0)))</f>
        <v/>
      </c>
      <c r="I451" s="14" t="str">
        <f t="shared" si="14"/>
        <v/>
      </c>
      <c r="J451" s="17"/>
      <c r="K451" s="15" t="str">
        <f t="shared" si="15"/>
        <v/>
      </c>
    </row>
    <row r="452" spans="1:11">
      <c r="A452" s="11"/>
      <c r="B452" s="5"/>
      <c r="C452" s="16"/>
      <c r="D452" s="5"/>
      <c r="E452" s="5"/>
      <c r="F452" s="16"/>
      <c r="G452" s="12"/>
      <c r="H452" s="13" t="str">
        <f>IF(F452="","",INDEX(CONFIG!$C$7:$C$26,MATCH(F452,CONFIG!$B$7:$B$26,0)))</f>
        <v/>
      </c>
      <c r="I452" s="14" t="str">
        <f t="shared" si="14"/>
        <v/>
      </c>
      <c r="J452" s="17"/>
      <c r="K452" s="15" t="str">
        <f t="shared" si="15"/>
        <v/>
      </c>
    </row>
    <row r="453" spans="1:11">
      <c r="A453" s="11"/>
      <c r="B453" s="5"/>
      <c r="C453" s="16"/>
      <c r="D453" s="5"/>
      <c r="E453" s="5"/>
      <c r="F453" s="16"/>
      <c r="G453" s="12"/>
      <c r="H453" s="13" t="str">
        <f>IF(F453="","",INDEX(CONFIG!$C$7:$C$26,MATCH(F453,CONFIG!$B$7:$B$26,0)))</f>
        <v/>
      </c>
      <c r="I453" s="14" t="str">
        <f t="shared" si="14"/>
        <v/>
      </c>
      <c r="J453" s="17"/>
      <c r="K453" s="15" t="str">
        <f t="shared" si="15"/>
        <v/>
      </c>
    </row>
    <row r="454" spans="1:11">
      <c r="A454" s="11"/>
      <c r="B454" s="5"/>
      <c r="C454" s="16"/>
      <c r="D454" s="5"/>
      <c r="E454" s="5"/>
      <c r="F454" s="16"/>
      <c r="G454" s="12"/>
      <c r="H454" s="13" t="str">
        <f>IF(F454="","",INDEX(CONFIG!$C$7:$C$26,MATCH(F454,CONFIG!$B$7:$B$26,0)))</f>
        <v/>
      </c>
      <c r="I454" s="14" t="str">
        <f t="shared" si="14"/>
        <v/>
      </c>
      <c r="J454" s="17"/>
      <c r="K454" s="15" t="str">
        <f t="shared" si="15"/>
        <v/>
      </c>
    </row>
    <row r="455" spans="1:11">
      <c r="A455" s="11"/>
      <c r="B455" s="5"/>
      <c r="C455" s="16"/>
      <c r="D455" s="5"/>
      <c r="E455" s="5"/>
      <c r="F455" s="16"/>
      <c r="G455" s="12"/>
      <c r="H455" s="13" t="str">
        <f>IF(F455="","",INDEX(CONFIG!$C$7:$C$26,MATCH(F455,CONFIG!$B$7:$B$26,0)))</f>
        <v/>
      </c>
      <c r="I455" s="14" t="str">
        <f t="shared" si="14"/>
        <v/>
      </c>
      <c r="J455" s="17"/>
      <c r="K455" s="15" t="str">
        <f t="shared" si="15"/>
        <v/>
      </c>
    </row>
    <row r="456" spans="1:11">
      <c r="A456" s="11"/>
      <c r="B456" s="5"/>
      <c r="C456" s="16"/>
      <c r="D456" s="5"/>
      <c r="E456" s="5"/>
      <c r="F456" s="16"/>
      <c r="G456" s="12"/>
      <c r="H456" s="13" t="str">
        <f>IF(F456="","",INDEX(CONFIG!$C$7:$C$26,MATCH(F456,CONFIG!$B$7:$B$26,0)))</f>
        <v/>
      </c>
      <c r="I456" s="14" t="str">
        <f t="shared" si="14"/>
        <v/>
      </c>
      <c r="J456" s="17"/>
      <c r="K456" s="15" t="str">
        <f t="shared" si="15"/>
        <v/>
      </c>
    </row>
    <row r="457" spans="1:11">
      <c r="A457" s="11"/>
      <c r="B457" s="5"/>
      <c r="C457" s="16"/>
      <c r="D457" s="5"/>
      <c r="E457" s="5"/>
      <c r="F457" s="16"/>
      <c r="G457" s="12"/>
      <c r="H457" s="13" t="str">
        <f>IF(F457="","",INDEX(CONFIG!$C$7:$C$26,MATCH(F457,CONFIG!$B$7:$B$26,0)))</f>
        <v/>
      </c>
      <c r="I457" s="14" t="str">
        <f t="shared" si="14"/>
        <v/>
      </c>
      <c r="J457" s="17"/>
      <c r="K457" s="15" t="str">
        <f t="shared" si="15"/>
        <v/>
      </c>
    </row>
    <row r="458" spans="1:11">
      <c r="A458" s="11"/>
      <c r="B458" s="5"/>
      <c r="C458" s="16"/>
      <c r="D458" s="5"/>
      <c r="E458" s="5"/>
      <c r="F458" s="16"/>
      <c r="G458" s="12"/>
      <c r="H458" s="13" t="str">
        <f>IF(F458="","",INDEX(CONFIG!$C$7:$C$26,MATCH(F458,CONFIG!$B$7:$B$26,0)))</f>
        <v/>
      </c>
      <c r="I458" s="14" t="str">
        <f t="shared" si="14"/>
        <v/>
      </c>
      <c r="J458" s="17"/>
      <c r="K458" s="15" t="str">
        <f t="shared" si="15"/>
        <v/>
      </c>
    </row>
    <row r="459" spans="1:11">
      <c r="A459" s="11"/>
      <c r="B459" s="5"/>
      <c r="C459" s="16"/>
      <c r="D459" s="5"/>
      <c r="E459" s="5"/>
      <c r="F459" s="16"/>
      <c r="G459" s="12"/>
      <c r="H459" s="13" t="str">
        <f>IF(F459="","",INDEX(CONFIG!$C$7:$C$26,MATCH(F459,CONFIG!$B$7:$B$26,0)))</f>
        <v/>
      </c>
      <c r="I459" s="14" t="str">
        <f t="shared" si="14"/>
        <v/>
      </c>
      <c r="J459" s="17"/>
      <c r="K459" s="15" t="str">
        <f t="shared" si="15"/>
        <v/>
      </c>
    </row>
    <row r="460" spans="1:11">
      <c r="A460" s="11"/>
      <c r="B460" s="5"/>
      <c r="C460" s="16"/>
      <c r="D460" s="5"/>
      <c r="E460" s="5"/>
      <c r="F460" s="16"/>
      <c r="G460" s="12"/>
      <c r="H460" s="13" t="str">
        <f>IF(F460="","",INDEX(CONFIG!$C$7:$C$26,MATCH(F460,CONFIG!$B$7:$B$26,0)))</f>
        <v/>
      </c>
      <c r="I460" s="14" t="str">
        <f t="shared" si="14"/>
        <v/>
      </c>
      <c r="J460" s="17"/>
      <c r="K460" s="15" t="str">
        <f t="shared" si="15"/>
        <v/>
      </c>
    </row>
    <row r="461" spans="1:11">
      <c r="A461" s="11"/>
      <c r="B461" s="5"/>
      <c r="C461" s="16"/>
      <c r="D461" s="5"/>
      <c r="E461" s="5"/>
      <c r="F461" s="16"/>
      <c r="G461" s="12"/>
      <c r="H461" s="13" t="str">
        <f>IF(F461="","",INDEX(CONFIG!$C$7:$C$26,MATCH(F461,CONFIG!$B$7:$B$26,0)))</f>
        <v/>
      </c>
      <c r="I461" s="14" t="str">
        <f t="shared" si="14"/>
        <v/>
      </c>
      <c r="J461" s="17"/>
      <c r="K461" s="15" t="str">
        <f t="shared" si="15"/>
        <v/>
      </c>
    </row>
    <row r="462" spans="1:11">
      <c r="A462" s="11"/>
      <c r="B462" s="5"/>
      <c r="C462" s="16"/>
      <c r="D462" s="5"/>
      <c r="E462" s="5"/>
      <c r="F462" s="16"/>
      <c r="G462" s="12"/>
      <c r="H462" s="13" t="str">
        <f>IF(F462="","",INDEX(CONFIG!$C$7:$C$26,MATCH(F462,CONFIG!$B$7:$B$26,0)))</f>
        <v/>
      </c>
      <c r="I462" s="14" t="str">
        <f t="shared" si="14"/>
        <v/>
      </c>
      <c r="J462" s="17"/>
      <c r="K462" s="15" t="str">
        <f t="shared" si="15"/>
        <v/>
      </c>
    </row>
    <row r="463" spans="1:11">
      <c r="A463" s="11"/>
      <c r="B463" s="5"/>
      <c r="C463" s="16"/>
      <c r="D463" s="5"/>
      <c r="E463" s="5"/>
      <c r="F463" s="16"/>
      <c r="G463" s="12"/>
      <c r="H463" s="13" t="str">
        <f>IF(F463="","",INDEX(CONFIG!$C$7:$C$26,MATCH(F463,CONFIG!$B$7:$B$26,0)))</f>
        <v/>
      </c>
      <c r="I463" s="14" t="str">
        <f t="shared" si="14"/>
        <v/>
      </c>
      <c r="J463" s="17"/>
      <c r="K463" s="15" t="str">
        <f t="shared" si="15"/>
        <v/>
      </c>
    </row>
    <row r="464" spans="1:11">
      <c r="A464" s="11"/>
      <c r="B464" s="5"/>
      <c r="C464" s="16"/>
      <c r="D464" s="5"/>
      <c r="E464" s="5"/>
      <c r="F464" s="16"/>
      <c r="G464" s="12"/>
      <c r="H464" s="13" t="str">
        <f>IF(F464="","",INDEX(CONFIG!$C$7:$C$26,MATCH(F464,CONFIG!$B$7:$B$26,0)))</f>
        <v/>
      </c>
      <c r="I464" s="14" t="str">
        <f t="shared" si="14"/>
        <v/>
      </c>
      <c r="J464" s="17"/>
      <c r="K464" s="15" t="str">
        <f t="shared" si="15"/>
        <v/>
      </c>
    </row>
    <row r="465" spans="1:11">
      <c r="A465" s="11"/>
      <c r="B465" s="5"/>
      <c r="C465" s="16"/>
      <c r="D465" s="5"/>
      <c r="E465" s="5"/>
      <c r="F465" s="16"/>
      <c r="G465" s="12"/>
      <c r="H465" s="13" t="str">
        <f>IF(F465="","",INDEX(CONFIG!$C$7:$C$26,MATCH(F465,CONFIG!$B$7:$B$26,0)))</f>
        <v/>
      </c>
      <c r="I465" s="14" t="str">
        <f t="shared" si="14"/>
        <v/>
      </c>
      <c r="J465" s="17"/>
      <c r="K465" s="15" t="str">
        <f t="shared" si="15"/>
        <v/>
      </c>
    </row>
    <row r="466" spans="1:11">
      <c r="A466" s="11"/>
      <c r="B466" s="5"/>
      <c r="C466" s="16"/>
      <c r="D466" s="5"/>
      <c r="E466" s="5"/>
      <c r="F466" s="16"/>
      <c r="G466" s="12"/>
      <c r="H466" s="13" t="str">
        <f>IF(F466="","",INDEX(CONFIG!$C$7:$C$26,MATCH(F466,CONFIG!$B$7:$B$26,0)))</f>
        <v/>
      </c>
      <c r="I466" s="14" t="str">
        <f t="shared" si="14"/>
        <v/>
      </c>
      <c r="J466" s="17"/>
      <c r="K466" s="15" t="str">
        <f t="shared" si="15"/>
        <v/>
      </c>
    </row>
    <row r="467" spans="1:11">
      <c r="A467" s="11"/>
      <c r="B467" s="5"/>
      <c r="C467" s="16"/>
      <c r="D467" s="5"/>
      <c r="E467" s="5"/>
      <c r="F467" s="16"/>
      <c r="G467" s="12"/>
      <c r="H467" s="13" t="str">
        <f>IF(F467="","",INDEX(CONFIG!$C$7:$C$26,MATCH(F467,CONFIG!$B$7:$B$26,0)))</f>
        <v/>
      </c>
      <c r="I467" s="14" t="str">
        <f t="shared" si="14"/>
        <v/>
      </c>
      <c r="J467" s="17"/>
      <c r="K467" s="15" t="str">
        <f t="shared" si="15"/>
        <v/>
      </c>
    </row>
    <row r="468" spans="1:11">
      <c r="A468" s="11"/>
      <c r="B468" s="5"/>
      <c r="C468" s="16"/>
      <c r="D468" s="5"/>
      <c r="E468" s="5"/>
      <c r="F468" s="16"/>
      <c r="G468" s="12"/>
      <c r="H468" s="13" t="str">
        <f>IF(F468="","",INDEX(CONFIG!$C$7:$C$26,MATCH(F468,CONFIG!$B$7:$B$26,0)))</f>
        <v/>
      </c>
      <c r="I468" s="14" t="str">
        <f t="shared" si="14"/>
        <v/>
      </c>
      <c r="J468" s="17"/>
      <c r="K468" s="15" t="str">
        <f t="shared" si="15"/>
        <v/>
      </c>
    </row>
    <row r="469" spans="1:11">
      <c r="A469" s="11"/>
      <c r="B469" s="5"/>
      <c r="C469" s="16"/>
      <c r="D469" s="5"/>
      <c r="E469" s="5"/>
      <c r="F469" s="16"/>
      <c r="G469" s="12"/>
      <c r="H469" s="13" t="str">
        <f>IF(F469="","",INDEX(CONFIG!$C$7:$C$26,MATCH(F469,CONFIG!$B$7:$B$26,0)))</f>
        <v/>
      </c>
      <c r="I469" s="14" t="str">
        <f t="shared" si="14"/>
        <v/>
      </c>
      <c r="J469" s="17"/>
      <c r="K469" s="15" t="str">
        <f t="shared" si="15"/>
        <v/>
      </c>
    </row>
    <row r="470" spans="1:11">
      <c r="A470" s="11"/>
      <c r="B470" s="5"/>
      <c r="C470" s="16"/>
      <c r="D470" s="5"/>
      <c r="E470" s="5"/>
      <c r="F470" s="16"/>
      <c r="G470" s="12"/>
      <c r="H470" s="13" t="str">
        <f>IF(F470="","",INDEX(CONFIG!$C$7:$C$26,MATCH(F470,CONFIG!$B$7:$B$26,0)))</f>
        <v/>
      </c>
      <c r="I470" s="14" t="str">
        <f t="shared" si="14"/>
        <v/>
      </c>
      <c r="J470" s="17"/>
      <c r="K470" s="15" t="str">
        <f t="shared" si="15"/>
        <v/>
      </c>
    </row>
    <row r="471" spans="1:11">
      <c r="A471" s="11"/>
      <c r="B471" s="5"/>
      <c r="C471" s="16"/>
      <c r="D471" s="5"/>
      <c r="E471" s="5"/>
      <c r="F471" s="16"/>
      <c r="G471" s="12"/>
      <c r="H471" s="13" t="str">
        <f>IF(F471="","",INDEX(CONFIG!$C$7:$C$26,MATCH(F471,CONFIG!$B$7:$B$26,0)))</f>
        <v/>
      </c>
      <c r="I471" s="14" t="str">
        <f t="shared" si="14"/>
        <v/>
      </c>
      <c r="J471" s="17"/>
      <c r="K471" s="15" t="str">
        <f t="shared" si="15"/>
        <v/>
      </c>
    </row>
    <row r="472" spans="1:11">
      <c r="A472" s="11"/>
      <c r="B472" s="5"/>
      <c r="C472" s="16"/>
      <c r="D472" s="5"/>
      <c r="E472" s="5"/>
      <c r="F472" s="16"/>
      <c r="G472" s="12"/>
      <c r="H472" s="13" t="str">
        <f>IF(F472="","",INDEX(CONFIG!$C$7:$C$26,MATCH(F472,CONFIG!$B$7:$B$26,0)))</f>
        <v/>
      </c>
      <c r="I472" s="14" t="str">
        <f t="shared" si="14"/>
        <v/>
      </c>
      <c r="J472" s="17"/>
      <c r="K472" s="15" t="str">
        <f t="shared" si="15"/>
        <v/>
      </c>
    </row>
    <row r="473" spans="1:11">
      <c r="A473" s="11"/>
      <c r="B473" s="5"/>
      <c r="C473" s="16"/>
      <c r="D473" s="5"/>
      <c r="E473" s="5"/>
      <c r="F473" s="16"/>
      <c r="G473" s="12"/>
      <c r="H473" s="13" t="str">
        <f>IF(F473="","",INDEX(CONFIG!$C$7:$C$26,MATCH(F473,CONFIG!$B$7:$B$26,0)))</f>
        <v/>
      </c>
      <c r="I473" s="14" t="str">
        <f t="shared" si="14"/>
        <v/>
      </c>
      <c r="J473" s="17"/>
      <c r="K473" s="15" t="str">
        <f t="shared" si="15"/>
        <v/>
      </c>
    </row>
    <row r="474" spans="1:11">
      <c r="A474" s="11"/>
      <c r="B474" s="5"/>
      <c r="C474" s="16"/>
      <c r="D474" s="5"/>
      <c r="E474" s="5"/>
      <c r="F474" s="16"/>
      <c r="G474" s="12"/>
      <c r="H474" s="13" t="str">
        <f>IF(F474="","",INDEX(CONFIG!$C$7:$C$26,MATCH(F474,CONFIG!$B$7:$B$26,0)))</f>
        <v/>
      </c>
      <c r="I474" s="14" t="str">
        <f t="shared" si="14"/>
        <v/>
      </c>
      <c r="J474" s="17"/>
      <c r="K474" s="15" t="str">
        <f t="shared" si="15"/>
        <v/>
      </c>
    </row>
    <row r="475" spans="1:11">
      <c r="A475" s="11"/>
      <c r="B475" s="5"/>
      <c r="C475" s="16"/>
      <c r="D475" s="5"/>
      <c r="E475" s="5"/>
      <c r="F475" s="16"/>
      <c r="G475" s="12"/>
      <c r="H475" s="13" t="str">
        <f>IF(F475="","",INDEX(CONFIG!$C$7:$C$26,MATCH(F475,CONFIG!$B$7:$B$26,0)))</f>
        <v/>
      </c>
      <c r="I475" s="14" t="str">
        <f t="shared" si="14"/>
        <v/>
      </c>
      <c r="J475" s="17"/>
      <c r="K475" s="15" t="str">
        <f t="shared" si="15"/>
        <v/>
      </c>
    </row>
    <row r="476" spans="1:11">
      <c r="A476" s="11"/>
      <c r="B476" s="5"/>
      <c r="C476" s="16"/>
      <c r="D476" s="5"/>
      <c r="E476" s="5"/>
      <c r="F476" s="16"/>
      <c r="G476" s="12"/>
      <c r="H476" s="13" t="str">
        <f>IF(F476="","",INDEX(CONFIG!$C$7:$C$26,MATCH(F476,CONFIG!$B$7:$B$26,0)))</f>
        <v/>
      </c>
      <c r="I476" s="14" t="str">
        <f t="shared" si="14"/>
        <v/>
      </c>
      <c r="J476" s="17"/>
      <c r="K476" s="15" t="str">
        <f t="shared" si="15"/>
        <v/>
      </c>
    </row>
    <row r="477" spans="1:11">
      <c r="A477" s="11"/>
      <c r="B477" s="5"/>
      <c r="C477" s="16"/>
      <c r="D477" s="5"/>
      <c r="E477" s="5"/>
      <c r="F477" s="16"/>
      <c r="G477" s="12"/>
      <c r="H477" s="13" t="str">
        <f>IF(F477="","",INDEX(CONFIG!$C$7:$C$26,MATCH(F477,CONFIG!$B$7:$B$26,0)))</f>
        <v/>
      </c>
      <c r="I477" s="14" t="str">
        <f t="shared" si="14"/>
        <v/>
      </c>
      <c r="J477" s="17"/>
      <c r="K477" s="15" t="str">
        <f t="shared" si="15"/>
        <v/>
      </c>
    </row>
    <row r="478" spans="1:11">
      <c r="A478" s="11"/>
      <c r="B478" s="5"/>
      <c r="C478" s="16"/>
      <c r="D478" s="5"/>
      <c r="E478" s="5"/>
      <c r="F478" s="16"/>
      <c r="G478" s="12"/>
      <c r="H478" s="13" t="str">
        <f>IF(F478="","",INDEX(CONFIG!$C$7:$C$26,MATCH(F478,CONFIG!$B$7:$B$26,0)))</f>
        <v/>
      </c>
      <c r="I478" s="14" t="str">
        <f t="shared" si="14"/>
        <v/>
      </c>
      <c r="J478" s="17"/>
      <c r="K478" s="15" t="str">
        <f t="shared" si="15"/>
        <v/>
      </c>
    </row>
    <row r="479" spans="1:11">
      <c r="A479" s="11"/>
      <c r="B479" s="5"/>
      <c r="C479" s="16"/>
      <c r="D479" s="5"/>
      <c r="E479" s="5"/>
      <c r="F479" s="16"/>
      <c r="G479" s="12"/>
      <c r="H479" s="13" t="str">
        <f>IF(F479="","",INDEX(CONFIG!$C$7:$C$26,MATCH(F479,CONFIG!$B$7:$B$26,0)))</f>
        <v/>
      </c>
      <c r="I479" s="14" t="str">
        <f t="shared" si="14"/>
        <v/>
      </c>
      <c r="J479" s="17"/>
      <c r="K479" s="15" t="str">
        <f t="shared" si="15"/>
        <v/>
      </c>
    </row>
    <row r="480" spans="1:11">
      <c r="A480" s="11"/>
      <c r="B480" s="5"/>
      <c r="C480" s="16"/>
      <c r="D480" s="5"/>
      <c r="E480" s="5"/>
      <c r="F480" s="16"/>
      <c r="G480" s="12"/>
      <c r="H480" s="13" t="str">
        <f>IF(F480="","",INDEX(CONFIG!$C$7:$C$26,MATCH(F480,CONFIG!$B$7:$B$26,0)))</f>
        <v/>
      </c>
      <c r="I480" s="14" t="str">
        <f t="shared" si="14"/>
        <v/>
      </c>
      <c r="J480" s="17"/>
      <c r="K480" s="15" t="str">
        <f t="shared" si="15"/>
        <v/>
      </c>
    </row>
    <row r="481" spans="1:11">
      <c r="A481" s="11"/>
      <c r="B481" s="5"/>
      <c r="C481" s="16"/>
      <c r="D481" s="5"/>
      <c r="E481" s="5"/>
      <c r="F481" s="16"/>
      <c r="G481" s="12"/>
      <c r="H481" s="13" t="str">
        <f>IF(F481="","",INDEX(CONFIG!$C$7:$C$26,MATCH(F481,CONFIG!$B$7:$B$26,0)))</f>
        <v/>
      </c>
      <c r="I481" s="14" t="str">
        <f t="shared" si="14"/>
        <v/>
      </c>
      <c r="J481" s="17"/>
      <c r="K481" s="15" t="str">
        <f t="shared" si="15"/>
        <v/>
      </c>
    </row>
    <row r="482" spans="1:11">
      <c r="A482" s="11"/>
      <c r="B482" s="5"/>
      <c r="C482" s="16"/>
      <c r="D482" s="5"/>
      <c r="E482" s="5"/>
      <c r="F482" s="16"/>
      <c r="G482" s="12"/>
      <c r="H482" s="13" t="str">
        <f>IF(F482="","",INDEX(CONFIG!$C$7:$C$26,MATCH(F482,CONFIG!$B$7:$B$26,0)))</f>
        <v/>
      </c>
      <c r="I482" s="14" t="str">
        <f t="shared" si="14"/>
        <v/>
      </c>
      <c r="J482" s="17"/>
      <c r="K482" s="15" t="str">
        <f t="shared" si="15"/>
        <v/>
      </c>
    </row>
    <row r="483" spans="1:11">
      <c r="A483" s="11"/>
      <c r="B483" s="5"/>
      <c r="C483" s="16"/>
      <c r="D483" s="5"/>
      <c r="E483" s="5"/>
      <c r="F483" s="16"/>
      <c r="G483" s="12"/>
      <c r="H483" s="13" t="str">
        <f>IF(F483="","",INDEX(CONFIG!$C$7:$C$26,MATCH(F483,CONFIG!$B$7:$B$26,0)))</f>
        <v/>
      </c>
      <c r="I483" s="14" t="str">
        <f t="shared" si="14"/>
        <v/>
      </c>
      <c r="J483" s="17"/>
      <c r="K483" s="15" t="str">
        <f t="shared" si="15"/>
        <v/>
      </c>
    </row>
    <row r="484" spans="1:11">
      <c r="A484" s="11"/>
      <c r="B484" s="5"/>
      <c r="C484" s="16"/>
      <c r="D484" s="5"/>
      <c r="E484" s="5"/>
      <c r="F484" s="16"/>
      <c r="G484" s="12"/>
      <c r="H484" s="13" t="str">
        <f>IF(F484="","",INDEX(CONFIG!$C$7:$C$26,MATCH(F484,CONFIG!$B$7:$B$26,0)))</f>
        <v/>
      </c>
      <c r="I484" s="14" t="str">
        <f t="shared" si="14"/>
        <v/>
      </c>
      <c r="J484" s="17"/>
      <c r="K484" s="15" t="str">
        <f t="shared" si="15"/>
        <v/>
      </c>
    </row>
    <row r="485" spans="1:11">
      <c r="A485" s="11"/>
      <c r="B485" s="5"/>
      <c r="C485" s="16"/>
      <c r="D485" s="5"/>
      <c r="E485" s="5"/>
      <c r="F485" s="16"/>
      <c r="G485" s="12"/>
      <c r="H485" s="13" t="str">
        <f>IF(F485="","",INDEX(CONFIG!$C$7:$C$26,MATCH(F485,CONFIG!$B$7:$B$26,0)))</f>
        <v/>
      </c>
      <c r="I485" s="14" t="str">
        <f t="shared" si="14"/>
        <v/>
      </c>
      <c r="J485" s="17"/>
      <c r="K485" s="15" t="str">
        <f t="shared" si="15"/>
        <v/>
      </c>
    </row>
    <row r="486" spans="1:11">
      <c r="A486" s="11"/>
      <c r="B486" s="5"/>
      <c r="C486" s="16"/>
      <c r="D486" s="5"/>
      <c r="E486" s="5"/>
      <c r="F486" s="16"/>
      <c r="G486" s="12"/>
      <c r="H486" s="13" t="str">
        <f>IF(F486="","",INDEX(CONFIG!$C$7:$C$26,MATCH(F486,CONFIG!$B$7:$B$26,0)))</f>
        <v/>
      </c>
      <c r="I486" s="14" t="str">
        <f t="shared" si="14"/>
        <v/>
      </c>
      <c r="J486" s="17"/>
      <c r="K486" s="15" t="str">
        <f t="shared" si="15"/>
        <v/>
      </c>
    </row>
    <row r="487" spans="1:11">
      <c r="A487" s="11"/>
      <c r="B487" s="5"/>
      <c r="C487" s="16"/>
      <c r="D487" s="5"/>
      <c r="E487" s="5"/>
      <c r="F487" s="16"/>
      <c r="G487" s="12"/>
      <c r="H487" s="13" t="str">
        <f>IF(F487="","",INDEX(CONFIG!$C$7:$C$26,MATCH(F487,CONFIG!$B$7:$B$26,0)))</f>
        <v/>
      </c>
      <c r="I487" s="14" t="str">
        <f t="shared" si="14"/>
        <v/>
      </c>
      <c r="J487" s="17"/>
      <c r="K487" s="15" t="str">
        <f t="shared" si="15"/>
        <v/>
      </c>
    </row>
    <row r="488" spans="1:11">
      <c r="A488" s="11"/>
      <c r="B488" s="5"/>
      <c r="C488" s="16"/>
      <c r="D488" s="5"/>
      <c r="E488" s="5"/>
      <c r="F488" s="16"/>
      <c r="G488" s="12"/>
      <c r="H488" s="13" t="str">
        <f>IF(F488="","",INDEX(CONFIG!$C$7:$C$26,MATCH(F488,CONFIG!$B$7:$B$26,0)))</f>
        <v/>
      </c>
      <c r="I488" s="14" t="str">
        <f t="shared" si="14"/>
        <v/>
      </c>
      <c r="J488" s="17"/>
      <c r="K488" s="15" t="str">
        <f t="shared" si="15"/>
        <v/>
      </c>
    </row>
    <row r="489" spans="1:11">
      <c r="A489" s="11"/>
      <c r="B489" s="5"/>
      <c r="C489" s="16"/>
      <c r="D489" s="5"/>
      <c r="E489" s="5"/>
      <c r="F489" s="16"/>
      <c r="G489" s="12"/>
      <c r="H489" s="13" t="str">
        <f>IF(F489="","",INDEX(CONFIG!$C$7:$C$26,MATCH(F489,CONFIG!$B$7:$B$26,0)))</f>
        <v/>
      </c>
      <c r="I489" s="14" t="str">
        <f t="shared" si="14"/>
        <v/>
      </c>
      <c r="J489" s="17"/>
      <c r="K489" s="15" t="str">
        <f t="shared" si="15"/>
        <v/>
      </c>
    </row>
    <row r="490" spans="1:11">
      <c r="A490" s="11"/>
      <c r="B490" s="5"/>
      <c r="C490" s="16"/>
      <c r="D490" s="5"/>
      <c r="E490" s="5"/>
      <c r="F490" s="16"/>
      <c r="G490" s="12"/>
      <c r="H490" s="13" t="str">
        <f>IF(F490="","",INDEX(CONFIG!$C$7:$C$26,MATCH(F490,CONFIG!$B$7:$B$26,0)))</f>
        <v/>
      </c>
      <c r="I490" s="14" t="str">
        <f t="shared" si="14"/>
        <v/>
      </c>
      <c r="J490" s="17"/>
      <c r="K490" s="15" t="str">
        <f t="shared" si="15"/>
        <v/>
      </c>
    </row>
    <row r="491" spans="1:11">
      <c r="A491" s="11"/>
      <c r="B491" s="5"/>
      <c r="C491" s="16"/>
      <c r="D491" s="5"/>
      <c r="E491" s="5"/>
      <c r="F491" s="16"/>
      <c r="G491" s="12"/>
      <c r="H491" s="13" t="str">
        <f>IF(F491="","",INDEX(CONFIG!$C$7:$C$26,MATCH(F491,CONFIG!$B$7:$B$26,0)))</f>
        <v/>
      </c>
      <c r="I491" s="14" t="str">
        <f t="shared" si="14"/>
        <v/>
      </c>
      <c r="J491" s="17"/>
      <c r="K491" s="15" t="str">
        <f t="shared" si="15"/>
        <v/>
      </c>
    </row>
    <row r="492" spans="1:11">
      <c r="A492" s="11"/>
      <c r="B492" s="5"/>
      <c r="C492" s="16"/>
      <c r="D492" s="5"/>
      <c r="E492" s="5"/>
      <c r="F492" s="16"/>
      <c r="G492" s="12"/>
      <c r="H492" s="13" t="str">
        <f>IF(F492="","",INDEX(CONFIG!$C$7:$C$26,MATCH(F492,CONFIG!$B$7:$B$26,0)))</f>
        <v/>
      </c>
      <c r="I492" s="14" t="str">
        <f t="shared" si="14"/>
        <v/>
      </c>
      <c r="J492" s="17"/>
      <c r="K492" s="15" t="str">
        <f t="shared" si="15"/>
        <v/>
      </c>
    </row>
    <row r="493" spans="1:11">
      <c r="A493" s="11"/>
      <c r="B493" s="5"/>
      <c r="C493" s="16"/>
      <c r="D493" s="5"/>
      <c r="E493" s="5"/>
      <c r="F493" s="16"/>
      <c r="G493" s="12"/>
      <c r="H493" s="13" t="str">
        <f>IF(F493="","",INDEX(CONFIG!$C$7:$C$26,MATCH(F493,CONFIG!$B$7:$B$26,0)))</f>
        <v/>
      </c>
      <c r="I493" s="14" t="str">
        <f t="shared" si="14"/>
        <v/>
      </c>
      <c r="J493" s="17"/>
      <c r="K493" s="15" t="str">
        <f t="shared" si="15"/>
        <v/>
      </c>
    </row>
    <row r="494" spans="1:11">
      <c r="A494" s="11"/>
      <c r="B494" s="5"/>
      <c r="C494" s="16"/>
      <c r="D494" s="5"/>
      <c r="E494" s="5"/>
      <c r="F494" s="16"/>
      <c r="G494" s="12"/>
      <c r="H494" s="13" t="str">
        <f>IF(F494="","",INDEX(CONFIG!$C$7:$C$26,MATCH(F494,CONFIG!$B$7:$B$26,0)))</f>
        <v/>
      </c>
      <c r="I494" s="14" t="str">
        <f t="shared" si="14"/>
        <v/>
      </c>
      <c r="J494" s="17"/>
      <c r="K494" s="15" t="str">
        <f t="shared" si="15"/>
        <v/>
      </c>
    </row>
    <row r="495" spans="1:11">
      <c r="A495" s="11"/>
      <c r="B495" s="5"/>
      <c r="C495" s="16"/>
      <c r="D495" s="5"/>
      <c r="E495" s="5"/>
      <c r="F495" s="16"/>
      <c r="G495" s="12"/>
      <c r="H495" s="13" t="str">
        <f>IF(F495="","",INDEX(CONFIG!$C$7:$C$26,MATCH(F495,CONFIG!$B$7:$B$26,0)))</f>
        <v/>
      </c>
      <c r="I495" s="14" t="str">
        <f t="shared" si="14"/>
        <v/>
      </c>
      <c r="J495" s="17"/>
      <c r="K495" s="15" t="str">
        <f t="shared" si="15"/>
        <v/>
      </c>
    </row>
    <row r="496" spans="1:11">
      <c r="A496" s="11"/>
      <c r="B496" s="5"/>
      <c r="C496" s="16"/>
      <c r="D496" s="5"/>
      <c r="E496" s="5"/>
      <c r="F496" s="16"/>
      <c r="G496" s="12"/>
      <c r="H496" s="13" t="str">
        <f>IF(F496="","",INDEX(CONFIG!$C$7:$C$26,MATCH(F496,CONFIG!$B$7:$B$26,0)))</f>
        <v/>
      </c>
      <c r="I496" s="14" t="str">
        <f t="shared" si="14"/>
        <v/>
      </c>
      <c r="J496" s="17"/>
      <c r="K496" s="15" t="str">
        <f t="shared" si="15"/>
        <v/>
      </c>
    </row>
    <row r="497" spans="1:11">
      <c r="A497" s="11"/>
      <c r="B497" s="5"/>
      <c r="C497" s="16"/>
      <c r="D497" s="5"/>
      <c r="E497" s="5"/>
      <c r="F497" s="16"/>
      <c r="G497" s="12"/>
      <c r="H497" s="13" t="str">
        <f>IF(F497="","",INDEX(CONFIG!$C$7:$C$26,MATCH(F497,CONFIG!$B$7:$B$26,0)))</f>
        <v/>
      </c>
      <c r="I497" s="14" t="str">
        <f t="shared" si="14"/>
        <v/>
      </c>
      <c r="J497" s="17"/>
      <c r="K497" s="15" t="str">
        <f t="shared" si="15"/>
        <v/>
      </c>
    </row>
    <row r="498" spans="1:11">
      <c r="A498" s="11"/>
      <c r="B498" s="5"/>
      <c r="C498" s="16"/>
      <c r="D498" s="5"/>
      <c r="E498" s="5"/>
      <c r="F498" s="16"/>
      <c r="G498" s="12"/>
      <c r="H498" s="13" t="str">
        <f>IF(F498="","",INDEX(CONFIG!$C$7:$C$26,MATCH(F498,CONFIG!$B$7:$B$26,0)))</f>
        <v/>
      </c>
      <c r="I498" s="14" t="str">
        <f t="shared" si="14"/>
        <v/>
      </c>
      <c r="J498" s="17"/>
      <c r="K498" s="15" t="str">
        <f t="shared" si="15"/>
        <v/>
      </c>
    </row>
    <row r="499" spans="1:11">
      <c r="A499" s="11"/>
      <c r="B499" s="5"/>
      <c r="C499" s="16"/>
      <c r="D499" s="5"/>
      <c r="E499" s="5"/>
      <c r="F499" s="16"/>
      <c r="G499" s="12"/>
      <c r="H499" s="13" t="str">
        <f>IF(F499="","",INDEX(CONFIG!$C$7:$C$26,MATCH(F499,CONFIG!$B$7:$B$26,0)))</f>
        <v/>
      </c>
      <c r="I499" s="14" t="str">
        <f t="shared" si="14"/>
        <v/>
      </c>
      <c r="J499" s="17"/>
      <c r="K499" s="15" t="str">
        <f t="shared" si="15"/>
        <v/>
      </c>
    </row>
    <row r="500" spans="1:11">
      <c r="A500" s="11"/>
      <c r="B500" s="5"/>
      <c r="C500" s="16"/>
      <c r="D500" s="5"/>
      <c r="E500" s="5"/>
      <c r="F500" s="16"/>
      <c r="G500" s="12"/>
      <c r="H500" s="13" t="str">
        <f>IF(F500="","",INDEX(CONFIG!$C$7:$C$26,MATCH(F500,CONFIG!$B$7:$B$26,0)))</f>
        <v/>
      </c>
      <c r="I500" s="14" t="str">
        <f t="shared" si="14"/>
        <v/>
      </c>
      <c r="J500" s="17"/>
      <c r="K500" s="15" t="str">
        <f t="shared" si="15"/>
        <v/>
      </c>
    </row>
    <row r="501" spans="1:11">
      <c r="A501" s="11"/>
      <c r="B501" s="5"/>
      <c r="C501" s="16"/>
      <c r="D501" s="5"/>
      <c r="E501" s="5"/>
      <c r="F501" s="16"/>
      <c r="G501" s="12"/>
      <c r="H501" s="13" t="str">
        <f>IF(F501="","",INDEX(CONFIG!$C$7:$C$26,MATCH(F501,CONFIG!$B$7:$B$26,0)))</f>
        <v/>
      </c>
      <c r="I501" s="14" t="str">
        <f t="shared" si="14"/>
        <v/>
      </c>
      <c r="J501" s="17"/>
      <c r="K501" s="15" t="str">
        <f t="shared" si="15"/>
        <v/>
      </c>
    </row>
    <row r="502" spans="1:11">
      <c r="A502" s="11"/>
      <c r="B502" s="5"/>
      <c r="C502" s="16"/>
      <c r="D502" s="5"/>
      <c r="E502" s="5"/>
      <c r="F502" s="16"/>
      <c r="G502" s="12"/>
      <c r="H502" s="13" t="str">
        <f>IF(F502="","",INDEX(CONFIG!$C$7:$C$26,MATCH(F502,CONFIG!$B$7:$B$26,0)))</f>
        <v/>
      </c>
      <c r="I502" s="14" t="str">
        <f t="shared" si="14"/>
        <v/>
      </c>
      <c r="J502" s="17"/>
      <c r="K502" s="15" t="str">
        <f t="shared" si="15"/>
        <v/>
      </c>
    </row>
    <row r="503" spans="1:11">
      <c r="A503" s="11"/>
      <c r="B503" s="5"/>
      <c r="C503" s="16"/>
      <c r="D503" s="5"/>
      <c r="E503" s="5"/>
      <c r="F503" s="16"/>
      <c r="G503" s="12"/>
      <c r="H503" s="13" t="str">
        <f>IF(F503="","",INDEX(CONFIG!$C$7:$C$26,MATCH(F503,CONFIG!$B$7:$B$26,0)))</f>
        <v/>
      </c>
      <c r="I503" s="14" t="str">
        <f t="shared" si="14"/>
        <v/>
      </c>
      <c r="J503" s="17"/>
      <c r="K503" s="15" t="str">
        <f t="shared" si="15"/>
        <v/>
      </c>
    </row>
    <row r="504" spans="1:11">
      <c r="A504" s="11"/>
      <c r="B504" s="5"/>
      <c r="C504" s="16"/>
      <c r="D504" s="5"/>
      <c r="E504" s="5"/>
      <c r="F504" s="16"/>
      <c r="G504" s="12"/>
      <c r="H504" s="13" t="str">
        <f>IF(F504="","",INDEX(CONFIG!$C$7:$C$26,MATCH(F504,CONFIG!$B$7:$B$26,0)))</f>
        <v/>
      </c>
      <c r="I504" s="14" t="str">
        <f t="shared" si="14"/>
        <v/>
      </c>
      <c r="J504" s="17"/>
      <c r="K504" s="15" t="str">
        <f t="shared" si="15"/>
        <v/>
      </c>
    </row>
    <row r="505" spans="1:11">
      <c r="A505" s="11"/>
      <c r="B505" s="5"/>
      <c r="C505" s="16"/>
      <c r="D505" s="5"/>
      <c r="E505" s="5"/>
      <c r="F505" s="16"/>
      <c r="G505" s="12"/>
      <c r="H505" s="13" t="str">
        <f>IF(F505="","",INDEX(CONFIG!$C$7:$C$26,MATCH(F505,CONFIG!$B$7:$B$26,0)))</f>
        <v/>
      </c>
      <c r="I505" s="14" t="str">
        <f t="shared" si="14"/>
        <v/>
      </c>
      <c r="J505" s="17"/>
      <c r="K505" s="15" t="str">
        <f t="shared" si="15"/>
        <v/>
      </c>
    </row>
    <row r="506" spans="1:11">
      <c r="A506" s="11"/>
      <c r="B506" s="5"/>
      <c r="C506" s="16"/>
      <c r="D506" s="5"/>
      <c r="E506" s="5"/>
      <c r="F506" s="16"/>
      <c r="G506" s="12"/>
      <c r="H506" s="13" t="str">
        <f>IF(F506="","",INDEX(CONFIG!$C$7:$C$26,MATCH(F506,CONFIG!$B$7:$B$26,0)))</f>
        <v/>
      </c>
      <c r="I506" s="14" t="str">
        <f t="shared" si="14"/>
        <v/>
      </c>
      <c r="J506" s="17"/>
      <c r="K506" s="15" t="str">
        <f t="shared" si="15"/>
        <v/>
      </c>
    </row>
    <row r="507" spans="1:11">
      <c r="A507" s="11"/>
      <c r="B507" s="5"/>
      <c r="C507" s="16"/>
      <c r="D507" s="5"/>
      <c r="E507" s="5"/>
      <c r="F507" s="16"/>
      <c r="G507" s="12"/>
      <c r="H507" s="13" t="str">
        <f>IF(F507="","",INDEX(CONFIG!$C$7:$C$26,MATCH(F507,CONFIG!$B$7:$B$26,0)))</f>
        <v/>
      </c>
      <c r="I507" s="14" t="str">
        <f t="shared" si="14"/>
        <v/>
      </c>
      <c r="J507" s="17"/>
      <c r="K507" s="15" t="str">
        <f t="shared" si="15"/>
        <v/>
      </c>
    </row>
    <row r="508" spans="1:11">
      <c r="A508" s="11"/>
      <c r="B508" s="5"/>
      <c r="C508" s="16"/>
      <c r="D508" s="5"/>
      <c r="E508" s="5"/>
      <c r="F508" s="16"/>
      <c r="G508" s="12"/>
      <c r="H508" s="13" t="str">
        <f>IF(F508="","",INDEX(CONFIG!$C$7:$C$26,MATCH(F508,CONFIG!$B$7:$B$26,0)))</f>
        <v/>
      </c>
      <c r="I508" s="14" t="str">
        <f t="shared" si="14"/>
        <v/>
      </c>
      <c r="J508" s="17"/>
      <c r="K508" s="15" t="str">
        <f t="shared" si="15"/>
        <v/>
      </c>
    </row>
    <row r="509" spans="1:11">
      <c r="A509" s="11"/>
      <c r="B509" s="5"/>
      <c r="C509" s="16"/>
      <c r="D509" s="5"/>
      <c r="E509" s="5"/>
      <c r="F509" s="16"/>
      <c r="G509" s="12"/>
      <c r="H509" s="13" t="str">
        <f>IF(F509="","",INDEX(CONFIG!$C$7:$C$26,MATCH(F509,CONFIG!$B$7:$B$26,0)))</f>
        <v/>
      </c>
      <c r="I509" s="14" t="str">
        <f t="shared" si="14"/>
        <v/>
      </c>
      <c r="J509" s="17"/>
      <c r="K509" s="15" t="str">
        <f t="shared" si="15"/>
        <v/>
      </c>
    </row>
    <row r="510" spans="1:11">
      <c r="A510" s="11"/>
      <c r="B510" s="5"/>
      <c r="C510" s="16"/>
      <c r="D510" s="5"/>
      <c r="E510" s="5"/>
      <c r="F510" s="16"/>
      <c r="G510" s="12"/>
      <c r="H510" s="13" t="str">
        <f>IF(F510="","",INDEX(CONFIG!$C$7:$C$26,MATCH(F510,CONFIG!$B$7:$B$26,0)))</f>
        <v/>
      </c>
      <c r="I510" s="14" t="str">
        <f t="shared" si="14"/>
        <v/>
      </c>
      <c r="J510" s="17"/>
      <c r="K510" s="15" t="str">
        <f t="shared" si="15"/>
        <v/>
      </c>
    </row>
    <row r="511" spans="1:11">
      <c r="A511" s="11"/>
      <c r="B511" s="5"/>
      <c r="C511" s="16"/>
      <c r="D511" s="5"/>
      <c r="E511" s="5"/>
      <c r="F511" s="16"/>
      <c r="G511" s="12"/>
      <c r="H511" s="13" t="str">
        <f>IF(F511="","",INDEX(CONFIG!$C$7:$C$26,MATCH(F511,CONFIG!$B$7:$B$26,0)))</f>
        <v/>
      </c>
      <c r="I511" s="14" t="str">
        <f t="shared" si="14"/>
        <v/>
      </c>
      <c r="J511" s="17"/>
      <c r="K511" s="15" t="str">
        <f t="shared" si="15"/>
        <v/>
      </c>
    </row>
    <row r="512" spans="1:11">
      <c r="A512" s="11"/>
      <c r="B512" s="5"/>
      <c r="C512" s="16"/>
      <c r="D512" s="5"/>
      <c r="E512" s="5"/>
      <c r="F512" s="16"/>
      <c r="G512" s="12"/>
      <c r="H512" s="13" t="str">
        <f>IF(F512="","",INDEX(CONFIG!$C$7:$C$26,MATCH(F512,CONFIG!$B$7:$B$26,0)))</f>
        <v/>
      </c>
      <c r="I512" s="14" t="str">
        <f t="shared" si="14"/>
        <v/>
      </c>
      <c r="J512" s="17"/>
      <c r="K512" s="15" t="str">
        <f t="shared" si="15"/>
        <v/>
      </c>
    </row>
    <row r="513" spans="1:11">
      <c r="A513" s="11"/>
      <c r="B513" s="5"/>
      <c r="C513" s="16"/>
      <c r="D513" s="5"/>
      <c r="E513" s="5"/>
      <c r="F513" s="16"/>
      <c r="G513" s="12"/>
      <c r="H513" s="13" t="str">
        <f>IF(F513="","",INDEX(CONFIG!$C$7:$C$26,MATCH(F513,CONFIG!$B$7:$B$26,0)))</f>
        <v/>
      </c>
      <c r="I513" s="14" t="str">
        <f t="shared" si="14"/>
        <v/>
      </c>
      <c r="J513" s="17"/>
      <c r="K513" s="15" t="str">
        <f t="shared" si="15"/>
        <v/>
      </c>
    </row>
    <row r="514" spans="1:11">
      <c r="A514" s="11"/>
      <c r="B514" s="5"/>
      <c r="C514" s="16"/>
      <c r="D514" s="5"/>
      <c r="E514" s="5"/>
      <c r="F514" s="16"/>
      <c r="G514" s="12"/>
      <c r="H514" s="13" t="str">
        <f>IF(F514="","",INDEX(CONFIG!$C$7:$C$26,MATCH(F514,CONFIG!$B$7:$B$26,0)))</f>
        <v/>
      </c>
      <c r="I514" s="14" t="str">
        <f t="shared" ref="I514:I577" si="16">IF(OR(G514="",H514=""),"",G514*H514)</f>
        <v/>
      </c>
      <c r="J514" s="17"/>
      <c r="K514" s="15" t="str">
        <f t="shared" ref="K514:K577" si="17">IF(COUNTA(A514:G514)=0,"",IF(OR(A514="",F514="",G514=""),"INCOMPLETO","OK"))</f>
        <v/>
      </c>
    </row>
    <row r="515" spans="1:11">
      <c r="A515" s="11"/>
      <c r="B515" s="5"/>
      <c r="C515" s="16"/>
      <c r="D515" s="5"/>
      <c r="E515" s="5"/>
      <c r="F515" s="16"/>
      <c r="G515" s="12"/>
      <c r="H515" s="13" t="str">
        <f>IF(F515="","",INDEX(CONFIG!$C$7:$C$26,MATCH(F515,CONFIG!$B$7:$B$26,0)))</f>
        <v/>
      </c>
      <c r="I515" s="14" t="str">
        <f t="shared" si="16"/>
        <v/>
      </c>
      <c r="J515" s="17"/>
      <c r="K515" s="15" t="str">
        <f t="shared" si="17"/>
        <v/>
      </c>
    </row>
    <row r="516" spans="1:11">
      <c r="A516" s="11"/>
      <c r="B516" s="5"/>
      <c r="C516" s="16"/>
      <c r="D516" s="5"/>
      <c r="E516" s="5"/>
      <c r="F516" s="16"/>
      <c r="G516" s="12"/>
      <c r="H516" s="13" t="str">
        <f>IF(F516="","",INDEX(CONFIG!$C$7:$C$26,MATCH(F516,CONFIG!$B$7:$B$26,0)))</f>
        <v/>
      </c>
      <c r="I516" s="14" t="str">
        <f t="shared" si="16"/>
        <v/>
      </c>
      <c r="J516" s="17"/>
      <c r="K516" s="15" t="str">
        <f t="shared" si="17"/>
        <v/>
      </c>
    </row>
    <row r="517" spans="1:11">
      <c r="A517" s="11"/>
      <c r="B517" s="5"/>
      <c r="C517" s="16"/>
      <c r="D517" s="5"/>
      <c r="E517" s="5"/>
      <c r="F517" s="16"/>
      <c r="G517" s="12"/>
      <c r="H517" s="13" t="str">
        <f>IF(F517="","",INDEX(CONFIG!$C$7:$C$26,MATCH(F517,CONFIG!$B$7:$B$26,0)))</f>
        <v/>
      </c>
      <c r="I517" s="14" t="str">
        <f t="shared" si="16"/>
        <v/>
      </c>
      <c r="J517" s="17"/>
      <c r="K517" s="15" t="str">
        <f t="shared" si="17"/>
        <v/>
      </c>
    </row>
    <row r="518" spans="1:11">
      <c r="A518" s="11"/>
      <c r="B518" s="5"/>
      <c r="C518" s="16"/>
      <c r="D518" s="5"/>
      <c r="E518" s="5"/>
      <c r="F518" s="16"/>
      <c r="G518" s="12"/>
      <c r="H518" s="13" t="str">
        <f>IF(F518="","",INDEX(CONFIG!$C$7:$C$26,MATCH(F518,CONFIG!$B$7:$B$26,0)))</f>
        <v/>
      </c>
      <c r="I518" s="14" t="str">
        <f t="shared" si="16"/>
        <v/>
      </c>
      <c r="J518" s="17"/>
      <c r="K518" s="15" t="str">
        <f t="shared" si="17"/>
        <v/>
      </c>
    </row>
    <row r="519" spans="1:11">
      <c r="A519" s="11"/>
      <c r="B519" s="5"/>
      <c r="C519" s="16"/>
      <c r="D519" s="5"/>
      <c r="E519" s="5"/>
      <c r="F519" s="16"/>
      <c r="G519" s="12"/>
      <c r="H519" s="13" t="str">
        <f>IF(F519="","",INDEX(CONFIG!$C$7:$C$26,MATCH(F519,CONFIG!$B$7:$B$26,0)))</f>
        <v/>
      </c>
      <c r="I519" s="14" t="str">
        <f t="shared" si="16"/>
        <v/>
      </c>
      <c r="J519" s="17"/>
      <c r="K519" s="15" t="str">
        <f t="shared" si="17"/>
        <v/>
      </c>
    </row>
    <row r="520" spans="1:11">
      <c r="A520" s="11"/>
      <c r="B520" s="5"/>
      <c r="C520" s="16"/>
      <c r="D520" s="5"/>
      <c r="E520" s="5"/>
      <c r="F520" s="16"/>
      <c r="G520" s="12"/>
      <c r="H520" s="13" t="str">
        <f>IF(F520="","",INDEX(CONFIG!$C$7:$C$26,MATCH(F520,CONFIG!$B$7:$B$26,0)))</f>
        <v/>
      </c>
      <c r="I520" s="14" t="str">
        <f t="shared" si="16"/>
        <v/>
      </c>
      <c r="J520" s="17"/>
      <c r="K520" s="15" t="str">
        <f t="shared" si="17"/>
        <v/>
      </c>
    </row>
    <row r="521" spans="1:11">
      <c r="A521" s="11"/>
      <c r="B521" s="5"/>
      <c r="C521" s="16"/>
      <c r="D521" s="5"/>
      <c r="E521" s="5"/>
      <c r="F521" s="16"/>
      <c r="G521" s="12"/>
      <c r="H521" s="13" t="str">
        <f>IF(F521="","",INDEX(CONFIG!$C$7:$C$26,MATCH(F521,CONFIG!$B$7:$B$26,0)))</f>
        <v/>
      </c>
      <c r="I521" s="14" t="str">
        <f t="shared" si="16"/>
        <v/>
      </c>
      <c r="J521" s="17"/>
      <c r="K521" s="15" t="str">
        <f t="shared" si="17"/>
        <v/>
      </c>
    </row>
    <row r="522" spans="1:11">
      <c r="A522" s="11"/>
      <c r="B522" s="5"/>
      <c r="C522" s="16"/>
      <c r="D522" s="5"/>
      <c r="E522" s="5"/>
      <c r="F522" s="16"/>
      <c r="G522" s="12"/>
      <c r="H522" s="13" t="str">
        <f>IF(F522="","",INDEX(CONFIG!$C$7:$C$26,MATCH(F522,CONFIG!$B$7:$B$26,0)))</f>
        <v/>
      </c>
      <c r="I522" s="14" t="str">
        <f t="shared" si="16"/>
        <v/>
      </c>
      <c r="J522" s="17"/>
      <c r="K522" s="15" t="str">
        <f t="shared" si="17"/>
        <v/>
      </c>
    </row>
    <row r="523" spans="1:11">
      <c r="A523" s="11"/>
      <c r="B523" s="5"/>
      <c r="C523" s="16"/>
      <c r="D523" s="5"/>
      <c r="E523" s="5"/>
      <c r="F523" s="16"/>
      <c r="G523" s="12"/>
      <c r="H523" s="13" t="str">
        <f>IF(F523="","",INDEX(CONFIG!$C$7:$C$26,MATCH(F523,CONFIG!$B$7:$B$26,0)))</f>
        <v/>
      </c>
      <c r="I523" s="14" t="str">
        <f t="shared" si="16"/>
        <v/>
      </c>
      <c r="J523" s="17"/>
      <c r="K523" s="15" t="str">
        <f t="shared" si="17"/>
        <v/>
      </c>
    </row>
    <row r="524" spans="1:11">
      <c r="A524" s="11"/>
      <c r="B524" s="5"/>
      <c r="C524" s="16"/>
      <c r="D524" s="5"/>
      <c r="E524" s="5"/>
      <c r="F524" s="16"/>
      <c r="G524" s="12"/>
      <c r="H524" s="13" t="str">
        <f>IF(F524="","",INDEX(CONFIG!$C$7:$C$26,MATCH(F524,CONFIG!$B$7:$B$26,0)))</f>
        <v/>
      </c>
      <c r="I524" s="14" t="str">
        <f t="shared" si="16"/>
        <v/>
      </c>
      <c r="J524" s="17"/>
      <c r="K524" s="15" t="str">
        <f t="shared" si="17"/>
        <v/>
      </c>
    </row>
    <row r="525" spans="1:11">
      <c r="A525" s="11"/>
      <c r="B525" s="5"/>
      <c r="C525" s="16"/>
      <c r="D525" s="5"/>
      <c r="E525" s="5"/>
      <c r="F525" s="16"/>
      <c r="G525" s="12"/>
      <c r="H525" s="13" t="str">
        <f>IF(F525="","",INDEX(CONFIG!$C$7:$C$26,MATCH(F525,CONFIG!$B$7:$B$26,0)))</f>
        <v/>
      </c>
      <c r="I525" s="14" t="str">
        <f t="shared" si="16"/>
        <v/>
      </c>
      <c r="J525" s="17"/>
      <c r="K525" s="15" t="str">
        <f t="shared" si="17"/>
        <v/>
      </c>
    </row>
    <row r="526" spans="1:11">
      <c r="A526" s="11"/>
      <c r="B526" s="5"/>
      <c r="C526" s="16"/>
      <c r="D526" s="5"/>
      <c r="E526" s="5"/>
      <c r="F526" s="16"/>
      <c r="G526" s="12"/>
      <c r="H526" s="13" t="str">
        <f>IF(F526="","",INDEX(CONFIG!$C$7:$C$26,MATCH(F526,CONFIG!$B$7:$B$26,0)))</f>
        <v/>
      </c>
      <c r="I526" s="14" t="str">
        <f t="shared" si="16"/>
        <v/>
      </c>
      <c r="J526" s="17"/>
      <c r="K526" s="15" t="str">
        <f t="shared" si="17"/>
        <v/>
      </c>
    </row>
    <row r="527" spans="1:11">
      <c r="A527" s="11"/>
      <c r="B527" s="5"/>
      <c r="C527" s="16"/>
      <c r="D527" s="5"/>
      <c r="E527" s="5"/>
      <c r="F527" s="16"/>
      <c r="G527" s="12"/>
      <c r="H527" s="13" t="str">
        <f>IF(F527="","",INDEX(CONFIG!$C$7:$C$26,MATCH(F527,CONFIG!$B$7:$B$26,0)))</f>
        <v/>
      </c>
      <c r="I527" s="14" t="str">
        <f t="shared" si="16"/>
        <v/>
      </c>
      <c r="J527" s="17"/>
      <c r="K527" s="15" t="str">
        <f t="shared" si="17"/>
        <v/>
      </c>
    </row>
    <row r="528" spans="1:11">
      <c r="A528" s="11"/>
      <c r="B528" s="5"/>
      <c r="C528" s="16"/>
      <c r="D528" s="5"/>
      <c r="E528" s="5"/>
      <c r="F528" s="16"/>
      <c r="G528" s="12"/>
      <c r="H528" s="13" t="str">
        <f>IF(F528="","",INDEX(CONFIG!$C$7:$C$26,MATCH(F528,CONFIG!$B$7:$B$26,0)))</f>
        <v/>
      </c>
      <c r="I528" s="14" t="str">
        <f t="shared" si="16"/>
        <v/>
      </c>
      <c r="J528" s="17"/>
      <c r="K528" s="15" t="str">
        <f t="shared" si="17"/>
        <v/>
      </c>
    </row>
    <row r="529" spans="1:11">
      <c r="A529" s="11"/>
      <c r="B529" s="5"/>
      <c r="C529" s="16"/>
      <c r="D529" s="5"/>
      <c r="E529" s="5"/>
      <c r="F529" s="16"/>
      <c r="G529" s="12"/>
      <c r="H529" s="13" t="str">
        <f>IF(F529="","",INDEX(CONFIG!$C$7:$C$26,MATCH(F529,CONFIG!$B$7:$B$26,0)))</f>
        <v/>
      </c>
      <c r="I529" s="14" t="str">
        <f t="shared" si="16"/>
        <v/>
      </c>
      <c r="J529" s="17"/>
      <c r="K529" s="15" t="str">
        <f t="shared" si="17"/>
        <v/>
      </c>
    </row>
    <row r="530" spans="1:11">
      <c r="A530" s="11"/>
      <c r="B530" s="5"/>
      <c r="C530" s="16"/>
      <c r="D530" s="5"/>
      <c r="E530" s="5"/>
      <c r="F530" s="16"/>
      <c r="G530" s="12"/>
      <c r="H530" s="13" t="str">
        <f>IF(F530="","",INDEX(CONFIG!$C$7:$C$26,MATCH(F530,CONFIG!$B$7:$B$26,0)))</f>
        <v/>
      </c>
      <c r="I530" s="14" t="str">
        <f t="shared" si="16"/>
        <v/>
      </c>
      <c r="J530" s="17"/>
      <c r="K530" s="15" t="str">
        <f t="shared" si="17"/>
        <v/>
      </c>
    </row>
    <row r="531" spans="1:11">
      <c r="A531" s="11"/>
      <c r="B531" s="5"/>
      <c r="C531" s="16"/>
      <c r="D531" s="5"/>
      <c r="E531" s="5"/>
      <c r="F531" s="16"/>
      <c r="G531" s="12"/>
      <c r="H531" s="13" t="str">
        <f>IF(F531="","",INDEX(CONFIG!$C$7:$C$26,MATCH(F531,CONFIG!$B$7:$B$26,0)))</f>
        <v/>
      </c>
      <c r="I531" s="14" t="str">
        <f t="shared" si="16"/>
        <v/>
      </c>
      <c r="J531" s="17"/>
      <c r="K531" s="15" t="str">
        <f t="shared" si="17"/>
        <v/>
      </c>
    </row>
    <row r="532" spans="1:11">
      <c r="A532" s="11"/>
      <c r="B532" s="5"/>
      <c r="C532" s="16"/>
      <c r="D532" s="5"/>
      <c r="E532" s="5"/>
      <c r="F532" s="16"/>
      <c r="G532" s="12"/>
      <c r="H532" s="13" t="str">
        <f>IF(F532="","",INDEX(CONFIG!$C$7:$C$26,MATCH(F532,CONFIG!$B$7:$B$26,0)))</f>
        <v/>
      </c>
      <c r="I532" s="14" t="str">
        <f t="shared" si="16"/>
        <v/>
      </c>
      <c r="J532" s="17"/>
      <c r="K532" s="15" t="str">
        <f t="shared" si="17"/>
        <v/>
      </c>
    </row>
    <row r="533" spans="1:11">
      <c r="A533" s="11"/>
      <c r="B533" s="5"/>
      <c r="C533" s="16"/>
      <c r="D533" s="5"/>
      <c r="E533" s="5"/>
      <c r="F533" s="16"/>
      <c r="G533" s="12"/>
      <c r="H533" s="13" t="str">
        <f>IF(F533="","",INDEX(CONFIG!$C$7:$C$26,MATCH(F533,CONFIG!$B$7:$B$26,0)))</f>
        <v/>
      </c>
      <c r="I533" s="14" t="str">
        <f t="shared" si="16"/>
        <v/>
      </c>
      <c r="J533" s="17"/>
      <c r="K533" s="15" t="str">
        <f t="shared" si="17"/>
        <v/>
      </c>
    </row>
    <row r="534" spans="1:11">
      <c r="A534" s="11"/>
      <c r="B534" s="5"/>
      <c r="C534" s="16"/>
      <c r="D534" s="5"/>
      <c r="E534" s="5"/>
      <c r="F534" s="16"/>
      <c r="G534" s="12"/>
      <c r="H534" s="13" t="str">
        <f>IF(F534="","",INDEX(CONFIG!$C$7:$C$26,MATCH(F534,CONFIG!$B$7:$B$26,0)))</f>
        <v/>
      </c>
      <c r="I534" s="14" t="str">
        <f t="shared" si="16"/>
        <v/>
      </c>
      <c r="J534" s="17"/>
      <c r="K534" s="15" t="str">
        <f t="shared" si="17"/>
        <v/>
      </c>
    </row>
    <row r="535" spans="1:11">
      <c r="A535" s="11"/>
      <c r="B535" s="5"/>
      <c r="C535" s="16"/>
      <c r="D535" s="5"/>
      <c r="E535" s="5"/>
      <c r="F535" s="16"/>
      <c r="G535" s="12"/>
      <c r="H535" s="13" t="str">
        <f>IF(F535="","",INDEX(CONFIG!$C$7:$C$26,MATCH(F535,CONFIG!$B$7:$B$26,0)))</f>
        <v/>
      </c>
      <c r="I535" s="14" t="str">
        <f t="shared" si="16"/>
        <v/>
      </c>
      <c r="J535" s="17"/>
      <c r="K535" s="15" t="str">
        <f t="shared" si="17"/>
        <v/>
      </c>
    </row>
    <row r="536" spans="1:11">
      <c r="A536" s="11"/>
      <c r="B536" s="5"/>
      <c r="C536" s="16"/>
      <c r="D536" s="5"/>
      <c r="E536" s="5"/>
      <c r="F536" s="16"/>
      <c r="G536" s="12"/>
      <c r="H536" s="13" t="str">
        <f>IF(F536="","",INDEX(CONFIG!$C$7:$C$26,MATCH(F536,CONFIG!$B$7:$B$26,0)))</f>
        <v/>
      </c>
      <c r="I536" s="14" t="str">
        <f t="shared" si="16"/>
        <v/>
      </c>
      <c r="J536" s="17"/>
      <c r="K536" s="15" t="str">
        <f t="shared" si="17"/>
        <v/>
      </c>
    </row>
    <row r="537" spans="1:11">
      <c r="A537" s="11"/>
      <c r="B537" s="5"/>
      <c r="C537" s="16"/>
      <c r="D537" s="5"/>
      <c r="E537" s="5"/>
      <c r="F537" s="16"/>
      <c r="G537" s="12"/>
      <c r="H537" s="13" t="str">
        <f>IF(F537="","",INDEX(CONFIG!$C$7:$C$26,MATCH(F537,CONFIG!$B$7:$B$26,0)))</f>
        <v/>
      </c>
      <c r="I537" s="14" t="str">
        <f t="shared" si="16"/>
        <v/>
      </c>
      <c r="J537" s="17"/>
      <c r="K537" s="15" t="str">
        <f t="shared" si="17"/>
        <v/>
      </c>
    </row>
    <row r="538" spans="1:11">
      <c r="A538" s="11"/>
      <c r="B538" s="5"/>
      <c r="C538" s="16"/>
      <c r="D538" s="5"/>
      <c r="E538" s="5"/>
      <c r="F538" s="16"/>
      <c r="G538" s="12"/>
      <c r="H538" s="13" t="str">
        <f>IF(F538="","",INDEX(CONFIG!$C$7:$C$26,MATCH(F538,CONFIG!$B$7:$B$26,0)))</f>
        <v/>
      </c>
      <c r="I538" s="14" t="str">
        <f t="shared" si="16"/>
        <v/>
      </c>
      <c r="J538" s="17"/>
      <c r="K538" s="15" t="str">
        <f t="shared" si="17"/>
        <v/>
      </c>
    </row>
    <row r="539" spans="1:11">
      <c r="A539" s="11"/>
      <c r="B539" s="5"/>
      <c r="C539" s="16"/>
      <c r="D539" s="5"/>
      <c r="E539" s="5"/>
      <c r="F539" s="16"/>
      <c r="G539" s="12"/>
      <c r="H539" s="13" t="str">
        <f>IF(F539="","",INDEX(CONFIG!$C$7:$C$26,MATCH(F539,CONFIG!$B$7:$B$26,0)))</f>
        <v/>
      </c>
      <c r="I539" s="14" t="str">
        <f t="shared" si="16"/>
        <v/>
      </c>
      <c r="J539" s="17"/>
      <c r="K539" s="15" t="str">
        <f t="shared" si="17"/>
        <v/>
      </c>
    </row>
    <row r="540" spans="1:11">
      <c r="A540" s="11"/>
      <c r="B540" s="5"/>
      <c r="C540" s="16"/>
      <c r="D540" s="5"/>
      <c r="E540" s="5"/>
      <c r="F540" s="16"/>
      <c r="G540" s="12"/>
      <c r="H540" s="13" t="str">
        <f>IF(F540="","",INDEX(CONFIG!$C$7:$C$26,MATCH(F540,CONFIG!$B$7:$B$26,0)))</f>
        <v/>
      </c>
      <c r="I540" s="14" t="str">
        <f t="shared" si="16"/>
        <v/>
      </c>
      <c r="J540" s="17"/>
      <c r="K540" s="15" t="str">
        <f t="shared" si="17"/>
        <v/>
      </c>
    </row>
    <row r="541" spans="1:11">
      <c r="A541" s="11"/>
      <c r="B541" s="5"/>
      <c r="C541" s="16"/>
      <c r="D541" s="5"/>
      <c r="E541" s="5"/>
      <c r="F541" s="16"/>
      <c r="G541" s="12"/>
      <c r="H541" s="13" t="str">
        <f>IF(F541="","",INDEX(CONFIG!$C$7:$C$26,MATCH(F541,CONFIG!$B$7:$B$26,0)))</f>
        <v/>
      </c>
      <c r="I541" s="14" t="str">
        <f t="shared" si="16"/>
        <v/>
      </c>
      <c r="J541" s="17"/>
      <c r="K541" s="15" t="str">
        <f t="shared" si="17"/>
        <v/>
      </c>
    </row>
    <row r="542" spans="1:11">
      <c r="A542" s="11"/>
      <c r="B542" s="5"/>
      <c r="C542" s="16"/>
      <c r="D542" s="5"/>
      <c r="E542" s="5"/>
      <c r="F542" s="16"/>
      <c r="G542" s="12"/>
      <c r="H542" s="13" t="str">
        <f>IF(F542="","",INDEX(CONFIG!$C$7:$C$26,MATCH(F542,CONFIG!$B$7:$B$26,0)))</f>
        <v/>
      </c>
      <c r="I542" s="14" t="str">
        <f t="shared" si="16"/>
        <v/>
      </c>
      <c r="J542" s="17"/>
      <c r="K542" s="15" t="str">
        <f t="shared" si="17"/>
        <v/>
      </c>
    </row>
    <row r="543" spans="1:11">
      <c r="A543" s="11"/>
      <c r="B543" s="5"/>
      <c r="C543" s="16"/>
      <c r="D543" s="5"/>
      <c r="E543" s="5"/>
      <c r="F543" s="16"/>
      <c r="G543" s="12"/>
      <c r="H543" s="13" t="str">
        <f>IF(F543="","",INDEX(CONFIG!$C$7:$C$26,MATCH(F543,CONFIG!$B$7:$B$26,0)))</f>
        <v/>
      </c>
      <c r="I543" s="14" t="str">
        <f t="shared" si="16"/>
        <v/>
      </c>
      <c r="J543" s="17"/>
      <c r="K543" s="15" t="str">
        <f t="shared" si="17"/>
        <v/>
      </c>
    </row>
    <row r="544" spans="1:11">
      <c r="A544" s="11"/>
      <c r="B544" s="5"/>
      <c r="C544" s="16"/>
      <c r="D544" s="5"/>
      <c r="E544" s="5"/>
      <c r="F544" s="16"/>
      <c r="G544" s="12"/>
      <c r="H544" s="13" t="str">
        <f>IF(F544="","",INDEX(CONFIG!$C$7:$C$26,MATCH(F544,CONFIG!$B$7:$B$26,0)))</f>
        <v/>
      </c>
      <c r="I544" s="14" t="str">
        <f t="shared" si="16"/>
        <v/>
      </c>
      <c r="J544" s="17"/>
      <c r="K544" s="15" t="str">
        <f t="shared" si="17"/>
        <v/>
      </c>
    </row>
    <row r="545" spans="1:11">
      <c r="A545" s="11"/>
      <c r="B545" s="5"/>
      <c r="C545" s="16"/>
      <c r="D545" s="5"/>
      <c r="E545" s="5"/>
      <c r="F545" s="16"/>
      <c r="G545" s="12"/>
      <c r="H545" s="13" t="str">
        <f>IF(F545="","",INDEX(CONFIG!$C$7:$C$26,MATCH(F545,CONFIG!$B$7:$B$26,0)))</f>
        <v/>
      </c>
      <c r="I545" s="14" t="str">
        <f t="shared" si="16"/>
        <v/>
      </c>
      <c r="J545" s="17"/>
      <c r="K545" s="15" t="str">
        <f t="shared" si="17"/>
        <v/>
      </c>
    </row>
    <row r="546" spans="1:11">
      <c r="A546" s="11"/>
      <c r="B546" s="5"/>
      <c r="C546" s="16"/>
      <c r="D546" s="5"/>
      <c r="E546" s="5"/>
      <c r="F546" s="16"/>
      <c r="G546" s="12"/>
      <c r="H546" s="13" t="str">
        <f>IF(F546="","",INDEX(CONFIG!$C$7:$C$26,MATCH(F546,CONFIG!$B$7:$B$26,0)))</f>
        <v/>
      </c>
      <c r="I546" s="14" t="str">
        <f t="shared" si="16"/>
        <v/>
      </c>
      <c r="J546" s="17"/>
      <c r="K546" s="15" t="str">
        <f t="shared" si="17"/>
        <v/>
      </c>
    </row>
    <row r="547" spans="1:11">
      <c r="A547" s="11"/>
      <c r="B547" s="5"/>
      <c r="C547" s="16"/>
      <c r="D547" s="5"/>
      <c r="E547" s="5"/>
      <c r="F547" s="16"/>
      <c r="G547" s="12"/>
      <c r="H547" s="13" t="str">
        <f>IF(F547="","",INDEX(CONFIG!$C$7:$C$26,MATCH(F547,CONFIG!$B$7:$B$26,0)))</f>
        <v/>
      </c>
      <c r="I547" s="14" t="str">
        <f t="shared" si="16"/>
        <v/>
      </c>
      <c r="J547" s="17"/>
      <c r="K547" s="15" t="str">
        <f t="shared" si="17"/>
        <v/>
      </c>
    </row>
    <row r="548" spans="1:11">
      <c r="A548" s="11"/>
      <c r="B548" s="5"/>
      <c r="C548" s="16"/>
      <c r="D548" s="5"/>
      <c r="E548" s="5"/>
      <c r="F548" s="16"/>
      <c r="G548" s="12"/>
      <c r="H548" s="13" t="str">
        <f>IF(F548="","",INDEX(CONFIG!$C$7:$C$26,MATCH(F548,CONFIG!$B$7:$B$26,0)))</f>
        <v/>
      </c>
      <c r="I548" s="14" t="str">
        <f t="shared" si="16"/>
        <v/>
      </c>
      <c r="J548" s="17"/>
      <c r="K548" s="15" t="str">
        <f t="shared" si="17"/>
        <v/>
      </c>
    </row>
    <row r="549" spans="1:11">
      <c r="A549" s="11"/>
      <c r="B549" s="5"/>
      <c r="C549" s="16"/>
      <c r="D549" s="5"/>
      <c r="E549" s="5"/>
      <c r="F549" s="16"/>
      <c r="G549" s="12"/>
      <c r="H549" s="13" t="str">
        <f>IF(F549="","",INDEX(CONFIG!$C$7:$C$26,MATCH(F549,CONFIG!$B$7:$B$26,0)))</f>
        <v/>
      </c>
      <c r="I549" s="14" t="str">
        <f t="shared" si="16"/>
        <v/>
      </c>
      <c r="J549" s="17"/>
      <c r="K549" s="15" t="str">
        <f t="shared" si="17"/>
        <v/>
      </c>
    </row>
    <row r="550" spans="1:11">
      <c r="A550" s="11"/>
      <c r="B550" s="5"/>
      <c r="C550" s="16"/>
      <c r="D550" s="5"/>
      <c r="E550" s="5"/>
      <c r="F550" s="16"/>
      <c r="G550" s="12"/>
      <c r="H550" s="13" t="str">
        <f>IF(F550="","",INDEX(CONFIG!$C$7:$C$26,MATCH(F550,CONFIG!$B$7:$B$26,0)))</f>
        <v/>
      </c>
      <c r="I550" s="14" t="str">
        <f t="shared" si="16"/>
        <v/>
      </c>
      <c r="J550" s="17"/>
      <c r="K550" s="15" t="str">
        <f t="shared" si="17"/>
        <v/>
      </c>
    </row>
    <row r="551" spans="1:11">
      <c r="A551" s="11"/>
      <c r="B551" s="5"/>
      <c r="C551" s="16"/>
      <c r="D551" s="5"/>
      <c r="E551" s="5"/>
      <c r="F551" s="16"/>
      <c r="G551" s="12"/>
      <c r="H551" s="13" t="str">
        <f>IF(F551="","",INDEX(CONFIG!$C$7:$C$26,MATCH(F551,CONFIG!$B$7:$B$26,0)))</f>
        <v/>
      </c>
      <c r="I551" s="14" t="str">
        <f t="shared" si="16"/>
        <v/>
      </c>
      <c r="J551" s="17"/>
      <c r="K551" s="15" t="str">
        <f t="shared" si="17"/>
        <v/>
      </c>
    </row>
    <row r="552" spans="1:11">
      <c r="A552" s="11"/>
      <c r="B552" s="5"/>
      <c r="C552" s="16"/>
      <c r="D552" s="5"/>
      <c r="E552" s="5"/>
      <c r="F552" s="16"/>
      <c r="G552" s="12"/>
      <c r="H552" s="13" t="str">
        <f>IF(F552="","",INDEX(CONFIG!$C$7:$C$26,MATCH(F552,CONFIG!$B$7:$B$26,0)))</f>
        <v/>
      </c>
      <c r="I552" s="14" t="str">
        <f t="shared" si="16"/>
        <v/>
      </c>
      <c r="J552" s="17"/>
      <c r="K552" s="15" t="str">
        <f t="shared" si="17"/>
        <v/>
      </c>
    </row>
    <row r="553" spans="1:11">
      <c r="A553" s="11"/>
      <c r="B553" s="5"/>
      <c r="C553" s="16"/>
      <c r="D553" s="5"/>
      <c r="E553" s="5"/>
      <c r="F553" s="16"/>
      <c r="G553" s="12"/>
      <c r="H553" s="13" t="str">
        <f>IF(F553="","",INDEX(CONFIG!$C$7:$C$26,MATCH(F553,CONFIG!$B$7:$B$26,0)))</f>
        <v/>
      </c>
      <c r="I553" s="14" t="str">
        <f t="shared" si="16"/>
        <v/>
      </c>
      <c r="J553" s="17"/>
      <c r="K553" s="15" t="str">
        <f t="shared" si="17"/>
        <v/>
      </c>
    </row>
    <row r="554" spans="1:11">
      <c r="A554" s="11"/>
      <c r="B554" s="5"/>
      <c r="C554" s="16"/>
      <c r="D554" s="5"/>
      <c r="E554" s="5"/>
      <c r="F554" s="16"/>
      <c r="G554" s="12"/>
      <c r="H554" s="13" t="str">
        <f>IF(F554="","",INDEX(CONFIG!$C$7:$C$26,MATCH(F554,CONFIG!$B$7:$B$26,0)))</f>
        <v/>
      </c>
      <c r="I554" s="14" t="str">
        <f t="shared" si="16"/>
        <v/>
      </c>
      <c r="J554" s="17"/>
      <c r="K554" s="15" t="str">
        <f t="shared" si="17"/>
        <v/>
      </c>
    </row>
    <row r="555" spans="1:11">
      <c r="A555" s="11"/>
      <c r="B555" s="5"/>
      <c r="C555" s="16"/>
      <c r="D555" s="5"/>
      <c r="E555" s="5"/>
      <c r="F555" s="16"/>
      <c r="G555" s="12"/>
      <c r="H555" s="13" t="str">
        <f>IF(F555="","",INDEX(CONFIG!$C$7:$C$26,MATCH(F555,CONFIG!$B$7:$B$26,0)))</f>
        <v/>
      </c>
      <c r="I555" s="14" t="str">
        <f t="shared" si="16"/>
        <v/>
      </c>
      <c r="J555" s="17"/>
      <c r="K555" s="15" t="str">
        <f t="shared" si="17"/>
        <v/>
      </c>
    </row>
    <row r="556" spans="1:11">
      <c r="A556" s="11"/>
      <c r="B556" s="5"/>
      <c r="C556" s="16"/>
      <c r="D556" s="5"/>
      <c r="E556" s="5"/>
      <c r="F556" s="16"/>
      <c r="G556" s="12"/>
      <c r="H556" s="13" t="str">
        <f>IF(F556="","",INDEX(CONFIG!$C$7:$C$26,MATCH(F556,CONFIG!$B$7:$B$26,0)))</f>
        <v/>
      </c>
      <c r="I556" s="14" t="str">
        <f t="shared" si="16"/>
        <v/>
      </c>
      <c r="J556" s="17"/>
      <c r="K556" s="15" t="str">
        <f t="shared" si="17"/>
        <v/>
      </c>
    </row>
    <row r="557" spans="1:11">
      <c r="A557" s="11"/>
      <c r="B557" s="5"/>
      <c r="C557" s="16"/>
      <c r="D557" s="5"/>
      <c r="E557" s="5"/>
      <c r="F557" s="16"/>
      <c r="G557" s="12"/>
      <c r="H557" s="13" t="str">
        <f>IF(F557="","",INDEX(CONFIG!$C$7:$C$26,MATCH(F557,CONFIG!$B$7:$B$26,0)))</f>
        <v/>
      </c>
      <c r="I557" s="14" t="str">
        <f t="shared" si="16"/>
        <v/>
      </c>
      <c r="J557" s="17"/>
      <c r="K557" s="15" t="str">
        <f t="shared" si="17"/>
        <v/>
      </c>
    </row>
    <row r="558" spans="1:11">
      <c r="A558" s="11"/>
      <c r="B558" s="5"/>
      <c r="C558" s="16"/>
      <c r="D558" s="5"/>
      <c r="E558" s="5"/>
      <c r="F558" s="16"/>
      <c r="G558" s="12"/>
      <c r="H558" s="13" t="str">
        <f>IF(F558="","",INDEX(CONFIG!$C$7:$C$26,MATCH(F558,CONFIG!$B$7:$B$26,0)))</f>
        <v/>
      </c>
      <c r="I558" s="14" t="str">
        <f t="shared" si="16"/>
        <v/>
      </c>
      <c r="J558" s="17"/>
      <c r="K558" s="15" t="str">
        <f t="shared" si="17"/>
        <v/>
      </c>
    </row>
    <row r="559" spans="1:11">
      <c r="A559" s="11"/>
      <c r="B559" s="5"/>
      <c r="C559" s="16"/>
      <c r="D559" s="5"/>
      <c r="E559" s="5"/>
      <c r="F559" s="16"/>
      <c r="G559" s="12"/>
      <c r="H559" s="13" t="str">
        <f>IF(F559="","",INDEX(CONFIG!$C$7:$C$26,MATCH(F559,CONFIG!$B$7:$B$26,0)))</f>
        <v/>
      </c>
      <c r="I559" s="14" t="str">
        <f t="shared" si="16"/>
        <v/>
      </c>
      <c r="J559" s="17"/>
      <c r="K559" s="15" t="str">
        <f t="shared" si="17"/>
        <v/>
      </c>
    </row>
    <row r="560" spans="1:11">
      <c r="A560" s="11"/>
      <c r="B560" s="5"/>
      <c r="C560" s="16"/>
      <c r="D560" s="5"/>
      <c r="E560" s="5"/>
      <c r="F560" s="16"/>
      <c r="G560" s="12"/>
      <c r="H560" s="13" t="str">
        <f>IF(F560="","",INDEX(CONFIG!$C$7:$C$26,MATCH(F560,CONFIG!$B$7:$B$26,0)))</f>
        <v/>
      </c>
      <c r="I560" s="14" t="str">
        <f t="shared" si="16"/>
        <v/>
      </c>
      <c r="J560" s="17"/>
      <c r="K560" s="15" t="str">
        <f t="shared" si="17"/>
        <v/>
      </c>
    </row>
    <row r="561" spans="1:11">
      <c r="A561" s="11"/>
      <c r="B561" s="5"/>
      <c r="C561" s="16"/>
      <c r="D561" s="5"/>
      <c r="E561" s="5"/>
      <c r="F561" s="16"/>
      <c r="G561" s="12"/>
      <c r="H561" s="13" t="str">
        <f>IF(F561="","",INDEX(CONFIG!$C$7:$C$26,MATCH(F561,CONFIG!$B$7:$B$26,0)))</f>
        <v/>
      </c>
      <c r="I561" s="14" t="str">
        <f t="shared" si="16"/>
        <v/>
      </c>
      <c r="J561" s="17"/>
      <c r="K561" s="15" t="str">
        <f t="shared" si="17"/>
        <v/>
      </c>
    </row>
    <row r="562" spans="1:11">
      <c r="A562" s="11"/>
      <c r="B562" s="5"/>
      <c r="C562" s="16"/>
      <c r="D562" s="5"/>
      <c r="E562" s="5"/>
      <c r="F562" s="16"/>
      <c r="G562" s="12"/>
      <c r="H562" s="13" t="str">
        <f>IF(F562="","",INDEX(CONFIG!$C$7:$C$26,MATCH(F562,CONFIG!$B$7:$B$26,0)))</f>
        <v/>
      </c>
      <c r="I562" s="14" t="str">
        <f t="shared" si="16"/>
        <v/>
      </c>
      <c r="J562" s="17"/>
      <c r="K562" s="15" t="str">
        <f t="shared" si="17"/>
        <v/>
      </c>
    </row>
    <row r="563" spans="1:11">
      <c r="A563" s="11"/>
      <c r="B563" s="5"/>
      <c r="C563" s="16"/>
      <c r="D563" s="5"/>
      <c r="E563" s="5"/>
      <c r="F563" s="16"/>
      <c r="G563" s="12"/>
      <c r="H563" s="13" t="str">
        <f>IF(F563="","",INDEX(CONFIG!$C$7:$C$26,MATCH(F563,CONFIG!$B$7:$B$26,0)))</f>
        <v/>
      </c>
      <c r="I563" s="14" t="str">
        <f t="shared" si="16"/>
        <v/>
      </c>
      <c r="J563" s="17"/>
      <c r="K563" s="15" t="str">
        <f t="shared" si="17"/>
        <v/>
      </c>
    </row>
    <row r="564" spans="1:11">
      <c r="A564" s="11"/>
      <c r="B564" s="5"/>
      <c r="C564" s="16"/>
      <c r="D564" s="5"/>
      <c r="E564" s="5"/>
      <c r="F564" s="16"/>
      <c r="G564" s="12"/>
      <c r="H564" s="13" t="str">
        <f>IF(F564="","",INDEX(CONFIG!$C$7:$C$26,MATCH(F564,CONFIG!$B$7:$B$26,0)))</f>
        <v/>
      </c>
      <c r="I564" s="14" t="str">
        <f t="shared" si="16"/>
        <v/>
      </c>
      <c r="J564" s="17"/>
      <c r="K564" s="15" t="str">
        <f t="shared" si="17"/>
        <v/>
      </c>
    </row>
    <row r="565" spans="1:11">
      <c r="A565" s="11"/>
      <c r="B565" s="5"/>
      <c r="C565" s="16"/>
      <c r="D565" s="5"/>
      <c r="E565" s="5"/>
      <c r="F565" s="16"/>
      <c r="G565" s="12"/>
      <c r="H565" s="13" t="str">
        <f>IF(F565="","",INDEX(CONFIG!$C$7:$C$26,MATCH(F565,CONFIG!$B$7:$B$26,0)))</f>
        <v/>
      </c>
      <c r="I565" s="14" t="str">
        <f t="shared" si="16"/>
        <v/>
      </c>
      <c r="J565" s="17"/>
      <c r="K565" s="15" t="str">
        <f t="shared" si="17"/>
        <v/>
      </c>
    </row>
    <row r="566" spans="1:11">
      <c r="A566" s="11"/>
      <c r="B566" s="5"/>
      <c r="C566" s="16"/>
      <c r="D566" s="5"/>
      <c r="E566" s="5"/>
      <c r="F566" s="16"/>
      <c r="G566" s="12"/>
      <c r="H566" s="13" t="str">
        <f>IF(F566="","",INDEX(CONFIG!$C$7:$C$26,MATCH(F566,CONFIG!$B$7:$B$26,0)))</f>
        <v/>
      </c>
      <c r="I566" s="14" t="str">
        <f t="shared" si="16"/>
        <v/>
      </c>
      <c r="J566" s="17"/>
      <c r="K566" s="15" t="str">
        <f t="shared" si="17"/>
        <v/>
      </c>
    </row>
    <row r="567" spans="1:11">
      <c r="A567" s="11"/>
      <c r="B567" s="5"/>
      <c r="C567" s="16"/>
      <c r="D567" s="5"/>
      <c r="E567" s="5"/>
      <c r="F567" s="16"/>
      <c r="G567" s="12"/>
      <c r="H567" s="13" t="str">
        <f>IF(F567="","",INDEX(CONFIG!$C$7:$C$26,MATCH(F567,CONFIG!$B$7:$B$26,0)))</f>
        <v/>
      </c>
      <c r="I567" s="14" t="str">
        <f t="shared" si="16"/>
        <v/>
      </c>
      <c r="J567" s="17"/>
      <c r="K567" s="15" t="str">
        <f t="shared" si="17"/>
        <v/>
      </c>
    </row>
    <row r="568" spans="1:11">
      <c r="A568" s="11"/>
      <c r="B568" s="5"/>
      <c r="C568" s="16"/>
      <c r="D568" s="5"/>
      <c r="E568" s="5"/>
      <c r="F568" s="16"/>
      <c r="G568" s="12"/>
      <c r="H568" s="13" t="str">
        <f>IF(F568="","",INDEX(CONFIG!$C$7:$C$26,MATCH(F568,CONFIG!$B$7:$B$26,0)))</f>
        <v/>
      </c>
      <c r="I568" s="14" t="str">
        <f t="shared" si="16"/>
        <v/>
      </c>
      <c r="J568" s="17"/>
      <c r="K568" s="15" t="str">
        <f t="shared" si="17"/>
        <v/>
      </c>
    </row>
    <row r="569" spans="1:11">
      <c r="A569" s="11"/>
      <c r="B569" s="5"/>
      <c r="C569" s="16"/>
      <c r="D569" s="5"/>
      <c r="E569" s="5"/>
      <c r="F569" s="16"/>
      <c r="G569" s="12"/>
      <c r="H569" s="13" t="str">
        <f>IF(F569="","",INDEX(CONFIG!$C$7:$C$26,MATCH(F569,CONFIG!$B$7:$B$26,0)))</f>
        <v/>
      </c>
      <c r="I569" s="14" t="str">
        <f t="shared" si="16"/>
        <v/>
      </c>
      <c r="J569" s="17"/>
      <c r="K569" s="15" t="str">
        <f t="shared" si="17"/>
        <v/>
      </c>
    </row>
    <row r="570" spans="1:11">
      <c r="A570" s="11"/>
      <c r="B570" s="5"/>
      <c r="C570" s="16"/>
      <c r="D570" s="5"/>
      <c r="E570" s="5"/>
      <c r="F570" s="16"/>
      <c r="G570" s="12"/>
      <c r="H570" s="13" t="str">
        <f>IF(F570="","",INDEX(CONFIG!$C$7:$C$26,MATCH(F570,CONFIG!$B$7:$B$26,0)))</f>
        <v/>
      </c>
      <c r="I570" s="14" t="str">
        <f t="shared" si="16"/>
        <v/>
      </c>
      <c r="J570" s="17"/>
      <c r="K570" s="15" t="str">
        <f t="shared" si="17"/>
        <v/>
      </c>
    </row>
    <row r="571" spans="1:11">
      <c r="A571" s="11"/>
      <c r="B571" s="5"/>
      <c r="C571" s="16"/>
      <c r="D571" s="5"/>
      <c r="E571" s="5"/>
      <c r="F571" s="16"/>
      <c r="G571" s="12"/>
      <c r="H571" s="13" t="str">
        <f>IF(F571="","",INDEX(CONFIG!$C$7:$C$26,MATCH(F571,CONFIG!$B$7:$B$26,0)))</f>
        <v/>
      </c>
      <c r="I571" s="14" t="str">
        <f t="shared" si="16"/>
        <v/>
      </c>
      <c r="J571" s="17"/>
      <c r="K571" s="15" t="str">
        <f t="shared" si="17"/>
        <v/>
      </c>
    </row>
    <row r="572" spans="1:11">
      <c r="A572" s="11"/>
      <c r="B572" s="5"/>
      <c r="C572" s="16"/>
      <c r="D572" s="5"/>
      <c r="E572" s="5"/>
      <c r="F572" s="16"/>
      <c r="G572" s="12"/>
      <c r="H572" s="13" t="str">
        <f>IF(F572="","",INDEX(CONFIG!$C$7:$C$26,MATCH(F572,CONFIG!$B$7:$B$26,0)))</f>
        <v/>
      </c>
      <c r="I572" s="14" t="str">
        <f t="shared" si="16"/>
        <v/>
      </c>
      <c r="J572" s="17"/>
      <c r="K572" s="15" t="str">
        <f t="shared" si="17"/>
        <v/>
      </c>
    </row>
    <row r="573" spans="1:11">
      <c r="A573" s="11"/>
      <c r="B573" s="5"/>
      <c r="C573" s="16"/>
      <c r="D573" s="5"/>
      <c r="E573" s="5"/>
      <c r="F573" s="16"/>
      <c r="G573" s="12"/>
      <c r="H573" s="13" t="str">
        <f>IF(F573="","",INDEX(CONFIG!$C$7:$C$26,MATCH(F573,CONFIG!$B$7:$B$26,0)))</f>
        <v/>
      </c>
      <c r="I573" s="14" t="str">
        <f t="shared" si="16"/>
        <v/>
      </c>
      <c r="J573" s="17"/>
      <c r="K573" s="15" t="str">
        <f t="shared" si="17"/>
        <v/>
      </c>
    </row>
    <row r="574" spans="1:11">
      <c r="A574" s="11"/>
      <c r="B574" s="5"/>
      <c r="C574" s="16"/>
      <c r="D574" s="5"/>
      <c r="E574" s="5"/>
      <c r="F574" s="16"/>
      <c r="G574" s="12"/>
      <c r="H574" s="13" t="str">
        <f>IF(F574="","",INDEX(CONFIG!$C$7:$C$26,MATCH(F574,CONFIG!$B$7:$B$26,0)))</f>
        <v/>
      </c>
      <c r="I574" s="14" t="str">
        <f t="shared" si="16"/>
        <v/>
      </c>
      <c r="J574" s="17"/>
      <c r="K574" s="15" t="str">
        <f t="shared" si="17"/>
        <v/>
      </c>
    </row>
    <row r="575" spans="1:11">
      <c r="A575" s="11"/>
      <c r="B575" s="5"/>
      <c r="C575" s="16"/>
      <c r="D575" s="5"/>
      <c r="E575" s="5"/>
      <c r="F575" s="16"/>
      <c r="G575" s="12"/>
      <c r="H575" s="13" t="str">
        <f>IF(F575="","",INDEX(CONFIG!$C$7:$C$26,MATCH(F575,CONFIG!$B$7:$B$26,0)))</f>
        <v/>
      </c>
      <c r="I575" s="14" t="str">
        <f t="shared" si="16"/>
        <v/>
      </c>
      <c r="J575" s="17"/>
      <c r="K575" s="15" t="str">
        <f t="shared" si="17"/>
        <v/>
      </c>
    </row>
    <row r="576" spans="1:11">
      <c r="A576" s="11"/>
      <c r="B576" s="5"/>
      <c r="C576" s="16"/>
      <c r="D576" s="5"/>
      <c r="E576" s="5"/>
      <c r="F576" s="16"/>
      <c r="G576" s="12"/>
      <c r="H576" s="13" t="str">
        <f>IF(F576="","",INDEX(CONFIG!$C$7:$C$26,MATCH(F576,CONFIG!$B$7:$B$26,0)))</f>
        <v/>
      </c>
      <c r="I576" s="14" t="str">
        <f t="shared" si="16"/>
        <v/>
      </c>
      <c r="J576" s="17"/>
      <c r="K576" s="15" t="str">
        <f t="shared" si="17"/>
        <v/>
      </c>
    </row>
    <row r="577" spans="1:11">
      <c r="A577" s="11"/>
      <c r="B577" s="5"/>
      <c r="C577" s="16"/>
      <c r="D577" s="5"/>
      <c r="E577" s="5"/>
      <c r="F577" s="16"/>
      <c r="G577" s="12"/>
      <c r="H577" s="13" t="str">
        <f>IF(F577="","",INDEX(CONFIG!$C$7:$C$26,MATCH(F577,CONFIG!$B$7:$B$26,0)))</f>
        <v/>
      </c>
      <c r="I577" s="14" t="str">
        <f t="shared" si="16"/>
        <v/>
      </c>
      <c r="J577" s="17"/>
      <c r="K577" s="15" t="str">
        <f t="shared" si="17"/>
        <v/>
      </c>
    </row>
    <row r="578" spans="1:11">
      <c r="A578" s="11"/>
      <c r="B578" s="5"/>
      <c r="C578" s="16"/>
      <c r="D578" s="5"/>
      <c r="E578" s="5"/>
      <c r="F578" s="16"/>
      <c r="G578" s="12"/>
      <c r="H578" s="13" t="str">
        <f>IF(F578="","",INDEX(CONFIG!$C$7:$C$26,MATCH(F578,CONFIG!$B$7:$B$26,0)))</f>
        <v/>
      </c>
      <c r="I578" s="14" t="str">
        <f t="shared" ref="I578:I641" si="18">IF(OR(G578="",H578=""),"",G578*H578)</f>
        <v/>
      </c>
      <c r="J578" s="17"/>
      <c r="K578" s="15" t="str">
        <f t="shared" ref="K578:K641" si="19">IF(COUNTA(A578:G578)=0,"",IF(OR(A578="",F578="",G578=""),"INCOMPLETO","OK"))</f>
        <v/>
      </c>
    </row>
    <row r="579" spans="1:11">
      <c r="A579" s="11"/>
      <c r="B579" s="5"/>
      <c r="C579" s="16"/>
      <c r="D579" s="5"/>
      <c r="E579" s="5"/>
      <c r="F579" s="16"/>
      <c r="G579" s="12"/>
      <c r="H579" s="13" t="str">
        <f>IF(F579="","",INDEX(CONFIG!$C$7:$C$26,MATCH(F579,CONFIG!$B$7:$B$26,0)))</f>
        <v/>
      </c>
      <c r="I579" s="14" t="str">
        <f t="shared" si="18"/>
        <v/>
      </c>
      <c r="J579" s="17"/>
      <c r="K579" s="15" t="str">
        <f t="shared" si="19"/>
        <v/>
      </c>
    </row>
    <row r="580" spans="1:11">
      <c r="A580" s="11"/>
      <c r="B580" s="5"/>
      <c r="C580" s="16"/>
      <c r="D580" s="5"/>
      <c r="E580" s="5"/>
      <c r="F580" s="16"/>
      <c r="G580" s="12"/>
      <c r="H580" s="13" t="str">
        <f>IF(F580="","",INDEX(CONFIG!$C$7:$C$26,MATCH(F580,CONFIG!$B$7:$B$26,0)))</f>
        <v/>
      </c>
      <c r="I580" s="14" t="str">
        <f t="shared" si="18"/>
        <v/>
      </c>
      <c r="J580" s="17"/>
      <c r="K580" s="15" t="str">
        <f t="shared" si="19"/>
        <v/>
      </c>
    </row>
    <row r="581" spans="1:11">
      <c r="A581" s="11"/>
      <c r="B581" s="5"/>
      <c r="C581" s="16"/>
      <c r="D581" s="5"/>
      <c r="E581" s="5"/>
      <c r="F581" s="16"/>
      <c r="G581" s="12"/>
      <c r="H581" s="13" t="str">
        <f>IF(F581="","",INDEX(CONFIG!$C$7:$C$26,MATCH(F581,CONFIG!$B$7:$B$26,0)))</f>
        <v/>
      </c>
      <c r="I581" s="14" t="str">
        <f t="shared" si="18"/>
        <v/>
      </c>
      <c r="J581" s="17"/>
      <c r="K581" s="15" t="str">
        <f t="shared" si="19"/>
        <v/>
      </c>
    </row>
    <row r="582" spans="1:11">
      <c r="A582" s="11"/>
      <c r="B582" s="5"/>
      <c r="C582" s="16"/>
      <c r="D582" s="5"/>
      <c r="E582" s="5"/>
      <c r="F582" s="16"/>
      <c r="G582" s="12"/>
      <c r="H582" s="13" t="str">
        <f>IF(F582="","",INDEX(CONFIG!$C$7:$C$26,MATCH(F582,CONFIG!$B$7:$B$26,0)))</f>
        <v/>
      </c>
      <c r="I582" s="14" t="str">
        <f t="shared" si="18"/>
        <v/>
      </c>
      <c r="J582" s="17"/>
      <c r="K582" s="15" t="str">
        <f t="shared" si="19"/>
        <v/>
      </c>
    </row>
    <row r="583" spans="1:11">
      <c r="A583" s="11"/>
      <c r="B583" s="5"/>
      <c r="C583" s="16"/>
      <c r="D583" s="5"/>
      <c r="E583" s="5"/>
      <c r="F583" s="16"/>
      <c r="G583" s="12"/>
      <c r="H583" s="13" t="str">
        <f>IF(F583="","",INDEX(CONFIG!$C$7:$C$26,MATCH(F583,CONFIG!$B$7:$B$26,0)))</f>
        <v/>
      </c>
      <c r="I583" s="14" t="str">
        <f t="shared" si="18"/>
        <v/>
      </c>
      <c r="J583" s="17"/>
      <c r="K583" s="15" t="str">
        <f t="shared" si="19"/>
        <v/>
      </c>
    </row>
    <row r="584" spans="1:11">
      <c r="A584" s="11"/>
      <c r="B584" s="5"/>
      <c r="C584" s="16"/>
      <c r="D584" s="5"/>
      <c r="E584" s="5"/>
      <c r="F584" s="16"/>
      <c r="G584" s="12"/>
      <c r="H584" s="13" t="str">
        <f>IF(F584="","",INDEX(CONFIG!$C$7:$C$26,MATCH(F584,CONFIG!$B$7:$B$26,0)))</f>
        <v/>
      </c>
      <c r="I584" s="14" t="str">
        <f t="shared" si="18"/>
        <v/>
      </c>
      <c r="J584" s="17"/>
      <c r="K584" s="15" t="str">
        <f t="shared" si="19"/>
        <v/>
      </c>
    </row>
    <row r="585" spans="1:11">
      <c r="A585" s="11"/>
      <c r="B585" s="5"/>
      <c r="C585" s="16"/>
      <c r="D585" s="5"/>
      <c r="E585" s="5"/>
      <c r="F585" s="16"/>
      <c r="G585" s="12"/>
      <c r="H585" s="13" t="str">
        <f>IF(F585="","",INDEX(CONFIG!$C$7:$C$26,MATCH(F585,CONFIG!$B$7:$B$26,0)))</f>
        <v/>
      </c>
      <c r="I585" s="14" t="str">
        <f t="shared" si="18"/>
        <v/>
      </c>
      <c r="J585" s="17"/>
      <c r="K585" s="15" t="str">
        <f t="shared" si="19"/>
        <v/>
      </c>
    </row>
    <row r="586" spans="1:11">
      <c r="A586" s="11"/>
      <c r="B586" s="5"/>
      <c r="C586" s="16"/>
      <c r="D586" s="5"/>
      <c r="E586" s="5"/>
      <c r="F586" s="16"/>
      <c r="G586" s="12"/>
      <c r="H586" s="13" t="str">
        <f>IF(F586="","",INDEX(CONFIG!$C$7:$C$26,MATCH(F586,CONFIG!$B$7:$B$26,0)))</f>
        <v/>
      </c>
      <c r="I586" s="14" t="str">
        <f t="shared" si="18"/>
        <v/>
      </c>
      <c r="J586" s="17"/>
      <c r="K586" s="15" t="str">
        <f t="shared" si="19"/>
        <v/>
      </c>
    </row>
    <row r="587" spans="1:11">
      <c r="A587" s="11"/>
      <c r="B587" s="5"/>
      <c r="C587" s="16"/>
      <c r="D587" s="5"/>
      <c r="E587" s="5"/>
      <c r="F587" s="16"/>
      <c r="G587" s="12"/>
      <c r="H587" s="13" t="str">
        <f>IF(F587="","",INDEX(CONFIG!$C$7:$C$26,MATCH(F587,CONFIG!$B$7:$B$26,0)))</f>
        <v/>
      </c>
      <c r="I587" s="14" t="str">
        <f t="shared" si="18"/>
        <v/>
      </c>
      <c r="J587" s="17"/>
      <c r="K587" s="15" t="str">
        <f t="shared" si="19"/>
        <v/>
      </c>
    </row>
    <row r="588" spans="1:11">
      <c r="A588" s="11"/>
      <c r="B588" s="5"/>
      <c r="C588" s="16"/>
      <c r="D588" s="5"/>
      <c r="E588" s="5"/>
      <c r="F588" s="16"/>
      <c r="G588" s="12"/>
      <c r="H588" s="13" t="str">
        <f>IF(F588="","",INDEX(CONFIG!$C$7:$C$26,MATCH(F588,CONFIG!$B$7:$B$26,0)))</f>
        <v/>
      </c>
      <c r="I588" s="14" t="str">
        <f t="shared" si="18"/>
        <v/>
      </c>
      <c r="J588" s="17"/>
      <c r="K588" s="15" t="str">
        <f t="shared" si="19"/>
        <v/>
      </c>
    </row>
    <row r="589" spans="1:11">
      <c r="A589" s="11"/>
      <c r="B589" s="5"/>
      <c r="C589" s="16"/>
      <c r="D589" s="5"/>
      <c r="E589" s="5"/>
      <c r="F589" s="16"/>
      <c r="G589" s="12"/>
      <c r="H589" s="13" t="str">
        <f>IF(F589="","",INDEX(CONFIG!$C$7:$C$26,MATCH(F589,CONFIG!$B$7:$B$26,0)))</f>
        <v/>
      </c>
      <c r="I589" s="14" t="str">
        <f t="shared" si="18"/>
        <v/>
      </c>
      <c r="J589" s="17"/>
      <c r="K589" s="15" t="str">
        <f t="shared" si="19"/>
        <v/>
      </c>
    </row>
    <row r="590" spans="1:11">
      <c r="A590" s="11"/>
      <c r="B590" s="5"/>
      <c r="C590" s="16"/>
      <c r="D590" s="5"/>
      <c r="E590" s="5"/>
      <c r="F590" s="16"/>
      <c r="G590" s="12"/>
      <c r="H590" s="13" t="str">
        <f>IF(F590="","",INDEX(CONFIG!$C$7:$C$26,MATCH(F590,CONFIG!$B$7:$B$26,0)))</f>
        <v/>
      </c>
      <c r="I590" s="14" t="str">
        <f t="shared" si="18"/>
        <v/>
      </c>
      <c r="J590" s="17"/>
      <c r="K590" s="15" t="str">
        <f t="shared" si="19"/>
        <v/>
      </c>
    </row>
    <row r="591" spans="1:11">
      <c r="A591" s="11"/>
      <c r="B591" s="5"/>
      <c r="C591" s="16"/>
      <c r="D591" s="5"/>
      <c r="E591" s="5"/>
      <c r="F591" s="16"/>
      <c r="G591" s="12"/>
      <c r="H591" s="13" t="str">
        <f>IF(F591="","",INDEX(CONFIG!$C$7:$C$26,MATCH(F591,CONFIG!$B$7:$B$26,0)))</f>
        <v/>
      </c>
      <c r="I591" s="14" t="str">
        <f t="shared" si="18"/>
        <v/>
      </c>
      <c r="J591" s="17"/>
      <c r="K591" s="15" t="str">
        <f t="shared" si="19"/>
        <v/>
      </c>
    </row>
    <row r="592" spans="1:11">
      <c r="A592" s="11"/>
      <c r="B592" s="5"/>
      <c r="C592" s="16"/>
      <c r="D592" s="5"/>
      <c r="E592" s="5"/>
      <c r="F592" s="16"/>
      <c r="G592" s="12"/>
      <c r="H592" s="13" t="str">
        <f>IF(F592="","",INDEX(CONFIG!$C$7:$C$26,MATCH(F592,CONFIG!$B$7:$B$26,0)))</f>
        <v/>
      </c>
      <c r="I592" s="14" t="str">
        <f t="shared" si="18"/>
        <v/>
      </c>
      <c r="J592" s="17"/>
      <c r="K592" s="15" t="str">
        <f t="shared" si="19"/>
        <v/>
      </c>
    </row>
    <row r="593" spans="1:11">
      <c r="A593" s="11"/>
      <c r="B593" s="5"/>
      <c r="C593" s="16"/>
      <c r="D593" s="5"/>
      <c r="E593" s="5"/>
      <c r="F593" s="16"/>
      <c r="G593" s="12"/>
      <c r="H593" s="13" t="str">
        <f>IF(F593="","",INDEX(CONFIG!$C$7:$C$26,MATCH(F593,CONFIG!$B$7:$B$26,0)))</f>
        <v/>
      </c>
      <c r="I593" s="14" t="str">
        <f t="shared" si="18"/>
        <v/>
      </c>
      <c r="J593" s="17"/>
      <c r="K593" s="15" t="str">
        <f t="shared" si="19"/>
        <v/>
      </c>
    </row>
    <row r="594" spans="1:11">
      <c r="A594" s="11"/>
      <c r="B594" s="5"/>
      <c r="C594" s="16"/>
      <c r="D594" s="5"/>
      <c r="E594" s="5"/>
      <c r="F594" s="16"/>
      <c r="G594" s="12"/>
      <c r="H594" s="13" t="str">
        <f>IF(F594="","",INDEX(CONFIG!$C$7:$C$26,MATCH(F594,CONFIG!$B$7:$B$26,0)))</f>
        <v/>
      </c>
      <c r="I594" s="14" t="str">
        <f t="shared" si="18"/>
        <v/>
      </c>
      <c r="J594" s="17"/>
      <c r="K594" s="15" t="str">
        <f t="shared" si="19"/>
        <v/>
      </c>
    </row>
    <row r="595" spans="1:11">
      <c r="A595" s="11"/>
      <c r="B595" s="5"/>
      <c r="C595" s="16"/>
      <c r="D595" s="5"/>
      <c r="E595" s="5"/>
      <c r="F595" s="16"/>
      <c r="G595" s="12"/>
      <c r="H595" s="13" t="str">
        <f>IF(F595="","",INDEX(CONFIG!$C$7:$C$26,MATCH(F595,CONFIG!$B$7:$B$26,0)))</f>
        <v/>
      </c>
      <c r="I595" s="14" t="str">
        <f t="shared" si="18"/>
        <v/>
      </c>
      <c r="J595" s="17"/>
      <c r="K595" s="15" t="str">
        <f t="shared" si="19"/>
        <v/>
      </c>
    </row>
    <row r="596" spans="1:11">
      <c r="A596" s="11"/>
      <c r="B596" s="5"/>
      <c r="C596" s="16"/>
      <c r="D596" s="5"/>
      <c r="E596" s="5"/>
      <c r="F596" s="16"/>
      <c r="G596" s="12"/>
      <c r="H596" s="13" t="str">
        <f>IF(F596="","",INDEX(CONFIG!$C$7:$C$26,MATCH(F596,CONFIG!$B$7:$B$26,0)))</f>
        <v/>
      </c>
      <c r="I596" s="14" t="str">
        <f t="shared" si="18"/>
        <v/>
      </c>
      <c r="J596" s="17"/>
      <c r="K596" s="15" t="str">
        <f t="shared" si="19"/>
        <v/>
      </c>
    </row>
    <row r="597" spans="1:11">
      <c r="A597" s="11"/>
      <c r="B597" s="5"/>
      <c r="C597" s="16"/>
      <c r="D597" s="5"/>
      <c r="E597" s="5"/>
      <c r="F597" s="16"/>
      <c r="G597" s="12"/>
      <c r="H597" s="13" t="str">
        <f>IF(F597="","",INDEX(CONFIG!$C$7:$C$26,MATCH(F597,CONFIG!$B$7:$B$26,0)))</f>
        <v/>
      </c>
      <c r="I597" s="14" t="str">
        <f t="shared" si="18"/>
        <v/>
      </c>
      <c r="J597" s="17"/>
      <c r="K597" s="15" t="str">
        <f t="shared" si="19"/>
        <v/>
      </c>
    </row>
    <row r="598" spans="1:11">
      <c r="A598" s="11"/>
      <c r="B598" s="5"/>
      <c r="C598" s="16"/>
      <c r="D598" s="5"/>
      <c r="E598" s="5"/>
      <c r="F598" s="16"/>
      <c r="G598" s="12"/>
      <c r="H598" s="13" t="str">
        <f>IF(F598="","",INDEX(CONFIG!$C$7:$C$26,MATCH(F598,CONFIG!$B$7:$B$26,0)))</f>
        <v/>
      </c>
      <c r="I598" s="14" t="str">
        <f t="shared" si="18"/>
        <v/>
      </c>
      <c r="J598" s="17"/>
      <c r="K598" s="15" t="str">
        <f t="shared" si="19"/>
        <v/>
      </c>
    </row>
    <row r="599" spans="1:11">
      <c r="A599" s="11"/>
      <c r="B599" s="5"/>
      <c r="C599" s="16"/>
      <c r="D599" s="5"/>
      <c r="E599" s="5"/>
      <c r="F599" s="16"/>
      <c r="G599" s="12"/>
      <c r="H599" s="13" t="str">
        <f>IF(F599="","",INDEX(CONFIG!$C$7:$C$26,MATCH(F599,CONFIG!$B$7:$B$26,0)))</f>
        <v/>
      </c>
      <c r="I599" s="14" t="str">
        <f t="shared" si="18"/>
        <v/>
      </c>
      <c r="J599" s="17"/>
      <c r="K599" s="15" t="str">
        <f t="shared" si="19"/>
        <v/>
      </c>
    </row>
    <row r="600" spans="1:11">
      <c r="A600" s="11"/>
      <c r="B600" s="5"/>
      <c r="C600" s="16"/>
      <c r="D600" s="5"/>
      <c r="E600" s="5"/>
      <c r="F600" s="16"/>
      <c r="G600" s="12"/>
      <c r="H600" s="13" t="str">
        <f>IF(F600="","",INDEX(CONFIG!$C$7:$C$26,MATCH(F600,CONFIG!$B$7:$B$26,0)))</f>
        <v/>
      </c>
      <c r="I600" s="14" t="str">
        <f t="shared" si="18"/>
        <v/>
      </c>
      <c r="J600" s="17"/>
      <c r="K600" s="15" t="str">
        <f t="shared" si="19"/>
        <v/>
      </c>
    </row>
    <row r="601" spans="1:11">
      <c r="A601" s="11"/>
      <c r="B601" s="5"/>
      <c r="C601" s="16"/>
      <c r="D601" s="5"/>
      <c r="E601" s="5"/>
      <c r="F601" s="16"/>
      <c r="G601" s="12"/>
      <c r="H601" s="13" t="str">
        <f>IF(F601="","",INDEX(CONFIG!$C$7:$C$26,MATCH(F601,CONFIG!$B$7:$B$26,0)))</f>
        <v/>
      </c>
      <c r="I601" s="14" t="str">
        <f t="shared" si="18"/>
        <v/>
      </c>
      <c r="J601" s="17"/>
      <c r="K601" s="15" t="str">
        <f t="shared" si="19"/>
        <v/>
      </c>
    </row>
    <row r="602" spans="1:11">
      <c r="A602" s="11"/>
      <c r="B602" s="5"/>
      <c r="C602" s="16"/>
      <c r="D602" s="5"/>
      <c r="E602" s="5"/>
      <c r="F602" s="16"/>
      <c r="G602" s="12"/>
      <c r="H602" s="13" t="str">
        <f>IF(F602="","",INDEX(CONFIG!$C$7:$C$26,MATCH(F602,CONFIG!$B$7:$B$26,0)))</f>
        <v/>
      </c>
      <c r="I602" s="14" t="str">
        <f t="shared" si="18"/>
        <v/>
      </c>
      <c r="J602" s="17"/>
      <c r="K602" s="15" t="str">
        <f t="shared" si="19"/>
        <v/>
      </c>
    </row>
    <row r="603" spans="1:11">
      <c r="A603" s="11"/>
      <c r="B603" s="5"/>
      <c r="C603" s="16"/>
      <c r="D603" s="5"/>
      <c r="E603" s="5"/>
      <c r="F603" s="16"/>
      <c r="G603" s="12"/>
      <c r="H603" s="13" t="str">
        <f>IF(F603="","",INDEX(CONFIG!$C$7:$C$26,MATCH(F603,CONFIG!$B$7:$B$26,0)))</f>
        <v/>
      </c>
      <c r="I603" s="14" t="str">
        <f t="shared" si="18"/>
        <v/>
      </c>
      <c r="J603" s="17"/>
      <c r="K603" s="15" t="str">
        <f t="shared" si="19"/>
        <v/>
      </c>
    </row>
    <row r="604" spans="1:11">
      <c r="A604" s="11"/>
      <c r="B604" s="5"/>
      <c r="C604" s="16"/>
      <c r="D604" s="5"/>
      <c r="E604" s="5"/>
      <c r="F604" s="16"/>
      <c r="G604" s="12"/>
      <c r="H604" s="13" t="str">
        <f>IF(F604="","",INDEX(CONFIG!$C$7:$C$26,MATCH(F604,CONFIG!$B$7:$B$26,0)))</f>
        <v/>
      </c>
      <c r="I604" s="14" t="str">
        <f t="shared" si="18"/>
        <v/>
      </c>
      <c r="J604" s="17"/>
      <c r="K604" s="15" t="str">
        <f t="shared" si="19"/>
        <v/>
      </c>
    </row>
    <row r="605" spans="1:11">
      <c r="A605" s="11"/>
      <c r="B605" s="5"/>
      <c r="C605" s="16"/>
      <c r="D605" s="5"/>
      <c r="E605" s="5"/>
      <c r="F605" s="16"/>
      <c r="G605" s="12"/>
      <c r="H605" s="13" t="str">
        <f>IF(F605="","",INDEX(CONFIG!$C$7:$C$26,MATCH(F605,CONFIG!$B$7:$B$26,0)))</f>
        <v/>
      </c>
      <c r="I605" s="14" t="str">
        <f t="shared" si="18"/>
        <v/>
      </c>
      <c r="J605" s="17"/>
      <c r="K605" s="15" t="str">
        <f t="shared" si="19"/>
        <v/>
      </c>
    </row>
    <row r="606" spans="1:11">
      <c r="A606" s="11"/>
      <c r="B606" s="5"/>
      <c r="C606" s="16"/>
      <c r="D606" s="5"/>
      <c r="E606" s="5"/>
      <c r="F606" s="16"/>
      <c r="G606" s="12"/>
      <c r="H606" s="13" t="str">
        <f>IF(F606="","",INDEX(CONFIG!$C$7:$C$26,MATCH(F606,CONFIG!$B$7:$B$26,0)))</f>
        <v/>
      </c>
      <c r="I606" s="14" t="str">
        <f t="shared" si="18"/>
        <v/>
      </c>
      <c r="J606" s="17"/>
      <c r="K606" s="15" t="str">
        <f t="shared" si="19"/>
        <v/>
      </c>
    </row>
    <row r="607" spans="1:11">
      <c r="A607" s="11"/>
      <c r="B607" s="5"/>
      <c r="C607" s="16"/>
      <c r="D607" s="5"/>
      <c r="E607" s="5"/>
      <c r="F607" s="16"/>
      <c r="G607" s="12"/>
      <c r="H607" s="13" t="str">
        <f>IF(F607="","",INDEX(CONFIG!$C$7:$C$26,MATCH(F607,CONFIG!$B$7:$B$26,0)))</f>
        <v/>
      </c>
      <c r="I607" s="14" t="str">
        <f t="shared" si="18"/>
        <v/>
      </c>
      <c r="J607" s="17"/>
      <c r="K607" s="15" t="str">
        <f t="shared" si="19"/>
        <v/>
      </c>
    </row>
    <row r="608" spans="1:11">
      <c r="A608" s="11"/>
      <c r="B608" s="5"/>
      <c r="C608" s="16"/>
      <c r="D608" s="5"/>
      <c r="E608" s="5"/>
      <c r="F608" s="16"/>
      <c r="G608" s="12"/>
      <c r="H608" s="13" t="str">
        <f>IF(F608="","",INDEX(CONFIG!$C$7:$C$26,MATCH(F608,CONFIG!$B$7:$B$26,0)))</f>
        <v/>
      </c>
      <c r="I608" s="14" t="str">
        <f t="shared" si="18"/>
        <v/>
      </c>
      <c r="J608" s="17"/>
      <c r="K608" s="15" t="str">
        <f t="shared" si="19"/>
        <v/>
      </c>
    </row>
    <row r="609" spans="1:11">
      <c r="A609" s="11"/>
      <c r="B609" s="5"/>
      <c r="C609" s="16"/>
      <c r="D609" s="5"/>
      <c r="E609" s="5"/>
      <c r="F609" s="16"/>
      <c r="G609" s="12"/>
      <c r="H609" s="13" t="str">
        <f>IF(F609="","",INDEX(CONFIG!$C$7:$C$26,MATCH(F609,CONFIG!$B$7:$B$26,0)))</f>
        <v/>
      </c>
      <c r="I609" s="14" t="str">
        <f t="shared" si="18"/>
        <v/>
      </c>
      <c r="J609" s="17"/>
      <c r="K609" s="15" t="str">
        <f t="shared" si="19"/>
        <v/>
      </c>
    </row>
    <row r="610" spans="1:11">
      <c r="A610" s="11"/>
      <c r="B610" s="5"/>
      <c r="C610" s="16"/>
      <c r="D610" s="5"/>
      <c r="E610" s="5"/>
      <c r="F610" s="16"/>
      <c r="G610" s="12"/>
      <c r="H610" s="13" t="str">
        <f>IF(F610="","",INDEX(CONFIG!$C$7:$C$26,MATCH(F610,CONFIG!$B$7:$B$26,0)))</f>
        <v/>
      </c>
      <c r="I610" s="14" t="str">
        <f t="shared" si="18"/>
        <v/>
      </c>
      <c r="J610" s="17"/>
      <c r="K610" s="15" t="str">
        <f t="shared" si="19"/>
        <v/>
      </c>
    </row>
    <row r="611" spans="1:11">
      <c r="A611" s="11"/>
      <c r="B611" s="5"/>
      <c r="C611" s="16"/>
      <c r="D611" s="5"/>
      <c r="E611" s="5"/>
      <c r="F611" s="16"/>
      <c r="G611" s="12"/>
      <c r="H611" s="13" t="str">
        <f>IF(F611="","",INDEX(CONFIG!$C$7:$C$26,MATCH(F611,CONFIG!$B$7:$B$26,0)))</f>
        <v/>
      </c>
      <c r="I611" s="14" t="str">
        <f t="shared" si="18"/>
        <v/>
      </c>
      <c r="J611" s="17"/>
      <c r="K611" s="15" t="str">
        <f t="shared" si="19"/>
        <v/>
      </c>
    </row>
    <row r="612" spans="1:11">
      <c r="A612" s="11"/>
      <c r="B612" s="5"/>
      <c r="C612" s="16"/>
      <c r="D612" s="5"/>
      <c r="E612" s="5"/>
      <c r="F612" s="16"/>
      <c r="G612" s="12"/>
      <c r="H612" s="13" t="str">
        <f>IF(F612="","",INDEX(CONFIG!$C$7:$C$26,MATCH(F612,CONFIG!$B$7:$B$26,0)))</f>
        <v/>
      </c>
      <c r="I612" s="14" t="str">
        <f t="shared" si="18"/>
        <v/>
      </c>
      <c r="J612" s="17"/>
      <c r="K612" s="15" t="str">
        <f t="shared" si="19"/>
        <v/>
      </c>
    </row>
    <row r="613" spans="1:11">
      <c r="A613" s="11"/>
      <c r="B613" s="5"/>
      <c r="C613" s="16"/>
      <c r="D613" s="5"/>
      <c r="E613" s="5"/>
      <c r="F613" s="16"/>
      <c r="G613" s="12"/>
      <c r="H613" s="13" t="str">
        <f>IF(F613="","",INDEX(CONFIG!$C$7:$C$26,MATCH(F613,CONFIG!$B$7:$B$26,0)))</f>
        <v/>
      </c>
      <c r="I613" s="14" t="str">
        <f t="shared" si="18"/>
        <v/>
      </c>
      <c r="J613" s="17"/>
      <c r="K613" s="15" t="str">
        <f t="shared" si="19"/>
        <v/>
      </c>
    </row>
    <row r="614" spans="1:11">
      <c r="A614" s="11"/>
      <c r="B614" s="5"/>
      <c r="C614" s="16"/>
      <c r="D614" s="5"/>
      <c r="E614" s="5"/>
      <c r="F614" s="16"/>
      <c r="G614" s="12"/>
      <c r="H614" s="13" t="str">
        <f>IF(F614="","",INDEX(CONFIG!$C$7:$C$26,MATCH(F614,CONFIG!$B$7:$B$26,0)))</f>
        <v/>
      </c>
      <c r="I614" s="14" t="str">
        <f t="shared" si="18"/>
        <v/>
      </c>
      <c r="J614" s="17"/>
      <c r="K614" s="15" t="str">
        <f t="shared" si="19"/>
        <v/>
      </c>
    </row>
    <row r="615" spans="1:11">
      <c r="A615" s="11"/>
      <c r="B615" s="5"/>
      <c r="C615" s="16"/>
      <c r="D615" s="5"/>
      <c r="E615" s="5"/>
      <c r="F615" s="16"/>
      <c r="G615" s="12"/>
      <c r="H615" s="13" t="str">
        <f>IF(F615="","",INDEX(CONFIG!$C$7:$C$26,MATCH(F615,CONFIG!$B$7:$B$26,0)))</f>
        <v/>
      </c>
      <c r="I615" s="14" t="str">
        <f t="shared" si="18"/>
        <v/>
      </c>
      <c r="J615" s="17"/>
      <c r="K615" s="15" t="str">
        <f t="shared" si="19"/>
        <v/>
      </c>
    </row>
    <row r="616" spans="1:11">
      <c r="A616" s="11"/>
      <c r="B616" s="5"/>
      <c r="C616" s="16"/>
      <c r="D616" s="5"/>
      <c r="E616" s="5"/>
      <c r="F616" s="16"/>
      <c r="G616" s="12"/>
      <c r="H616" s="13" t="str">
        <f>IF(F616="","",INDEX(CONFIG!$C$7:$C$26,MATCH(F616,CONFIG!$B$7:$B$26,0)))</f>
        <v/>
      </c>
      <c r="I616" s="14" t="str">
        <f t="shared" si="18"/>
        <v/>
      </c>
      <c r="J616" s="17"/>
      <c r="K616" s="15" t="str">
        <f t="shared" si="19"/>
        <v/>
      </c>
    </row>
    <row r="617" spans="1:11">
      <c r="A617" s="11"/>
      <c r="B617" s="5"/>
      <c r="C617" s="16"/>
      <c r="D617" s="5"/>
      <c r="E617" s="5"/>
      <c r="F617" s="16"/>
      <c r="G617" s="12"/>
      <c r="H617" s="13" t="str">
        <f>IF(F617="","",INDEX(CONFIG!$C$7:$C$26,MATCH(F617,CONFIG!$B$7:$B$26,0)))</f>
        <v/>
      </c>
      <c r="I617" s="14" t="str">
        <f t="shared" si="18"/>
        <v/>
      </c>
      <c r="J617" s="17"/>
      <c r="K617" s="15" t="str">
        <f t="shared" si="19"/>
        <v/>
      </c>
    </row>
    <row r="618" spans="1:11">
      <c r="A618" s="11"/>
      <c r="B618" s="5"/>
      <c r="C618" s="16"/>
      <c r="D618" s="5"/>
      <c r="E618" s="5"/>
      <c r="F618" s="16"/>
      <c r="G618" s="12"/>
      <c r="H618" s="13" t="str">
        <f>IF(F618="","",INDEX(CONFIG!$C$7:$C$26,MATCH(F618,CONFIG!$B$7:$B$26,0)))</f>
        <v/>
      </c>
      <c r="I618" s="14" t="str">
        <f t="shared" si="18"/>
        <v/>
      </c>
      <c r="J618" s="17"/>
      <c r="K618" s="15" t="str">
        <f t="shared" si="19"/>
        <v/>
      </c>
    </row>
    <row r="619" spans="1:11">
      <c r="A619" s="11"/>
      <c r="B619" s="5"/>
      <c r="C619" s="16"/>
      <c r="D619" s="5"/>
      <c r="E619" s="5"/>
      <c r="F619" s="16"/>
      <c r="G619" s="12"/>
      <c r="H619" s="13" t="str">
        <f>IF(F619="","",INDEX(CONFIG!$C$7:$C$26,MATCH(F619,CONFIG!$B$7:$B$26,0)))</f>
        <v/>
      </c>
      <c r="I619" s="14" t="str">
        <f t="shared" si="18"/>
        <v/>
      </c>
      <c r="J619" s="17"/>
      <c r="K619" s="15" t="str">
        <f t="shared" si="19"/>
        <v/>
      </c>
    </row>
    <row r="620" spans="1:11">
      <c r="A620" s="11"/>
      <c r="B620" s="5"/>
      <c r="C620" s="16"/>
      <c r="D620" s="5"/>
      <c r="E620" s="5"/>
      <c r="F620" s="16"/>
      <c r="G620" s="12"/>
      <c r="H620" s="13" t="str">
        <f>IF(F620="","",INDEX(CONFIG!$C$7:$C$26,MATCH(F620,CONFIG!$B$7:$B$26,0)))</f>
        <v/>
      </c>
      <c r="I620" s="14" t="str">
        <f t="shared" si="18"/>
        <v/>
      </c>
      <c r="J620" s="17"/>
      <c r="K620" s="15" t="str">
        <f t="shared" si="19"/>
        <v/>
      </c>
    </row>
    <row r="621" spans="1:11">
      <c r="A621" s="11"/>
      <c r="B621" s="5"/>
      <c r="C621" s="16"/>
      <c r="D621" s="5"/>
      <c r="E621" s="5"/>
      <c r="F621" s="16"/>
      <c r="G621" s="12"/>
      <c r="H621" s="13" t="str">
        <f>IF(F621="","",INDEX(CONFIG!$C$7:$C$26,MATCH(F621,CONFIG!$B$7:$B$26,0)))</f>
        <v/>
      </c>
      <c r="I621" s="14" t="str">
        <f t="shared" si="18"/>
        <v/>
      </c>
      <c r="J621" s="17"/>
      <c r="K621" s="15" t="str">
        <f t="shared" si="19"/>
        <v/>
      </c>
    </row>
    <row r="622" spans="1:11">
      <c r="A622" s="11"/>
      <c r="B622" s="5"/>
      <c r="C622" s="16"/>
      <c r="D622" s="5"/>
      <c r="E622" s="5"/>
      <c r="F622" s="16"/>
      <c r="G622" s="12"/>
      <c r="H622" s="13" t="str">
        <f>IF(F622="","",INDEX(CONFIG!$C$7:$C$26,MATCH(F622,CONFIG!$B$7:$B$26,0)))</f>
        <v/>
      </c>
      <c r="I622" s="14" t="str">
        <f t="shared" si="18"/>
        <v/>
      </c>
      <c r="J622" s="17"/>
      <c r="K622" s="15" t="str">
        <f t="shared" si="19"/>
        <v/>
      </c>
    </row>
    <row r="623" spans="1:11">
      <c r="A623" s="11"/>
      <c r="B623" s="5"/>
      <c r="C623" s="16"/>
      <c r="D623" s="5"/>
      <c r="E623" s="5"/>
      <c r="F623" s="16"/>
      <c r="G623" s="12"/>
      <c r="H623" s="13" t="str">
        <f>IF(F623="","",INDEX(CONFIG!$C$7:$C$26,MATCH(F623,CONFIG!$B$7:$B$26,0)))</f>
        <v/>
      </c>
      <c r="I623" s="14" t="str">
        <f t="shared" si="18"/>
        <v/>
      </c>
      <c r="J623" s="17"/>
      <c r="K623" s="15" t="str">
        <f t="shared" si="19"/>
        <v/>
      </c>
    </row>
    <row r="624" spans="1:11">
      <c r="A624" s="11"/>
      <c r="B624" s="5"/>
      <c r="C624" s="16"/>
      <c r="D624" s="5"/>
      <c r="E624" s="5"/>
      <c r="F624" s="16"/>
      <c r="G624" s="12"/>
      <c r="H624" s="13" t="str">
        <f>IF(F624="","",INDEX(CONFIG!$C$7:$C$26,MATCH(F624,CONFIG!$B$7:$B$26,0)))</f>
        <v/>
      </c>
      <c r="I624" s="14" t="str">
        <f t="shared" si="18"/>
        <v/>
      </c>
      <c r="J624" s="17"/>
      <c r="K624" s="15" t="str">
        <f t="shared" si="19"/>
        <v/>
      </c>
    </row>
    <row r="625" spans="1:11">
      <c r="A625" s="11"/>
      <c r="B625" s="5"/>
      <c r="C625" s="16"/>
      <c r="D625" s="5"/>
      <c r="E625" s="5"/>
      <c r="F625" s="16"/>
      <c r="G625" s="12"/>
      <c r="H625" s="13" t="str">
        <f>IF(F625="","",INDEX(CONFIG!$C$7:$C$26,MATCH(F625,CONFIG!$B$7:$B$26,0)))</f>
        <v/>
      </c>
      <c r="I625" s="14" t="str">
        <f t="shared" si="18"/>
        <v/>
      </c>
      <c r="J625" s="17"/>
      <c r="K625" s="15" t="str">
        <f t="shared" si="19"/>
        <v/>
      </c>
    </row>
    <row r="626" spans="1:11">
      <c r="A626" s="11"/>
      <c r="B626" s="5"/>
      <c r="C626" s="16"/>
      <c r="D626" s="5"/>
      <c r="E626" s="5"/>
      <c r="F626" s="16"/>
      <c r="G626" s="12"/>
      <c r="H626" s="13" t="str">
        <f>IF(F626="","",INDEX(CONFIG!$C$7:$C$26,MATCH(F626,CONFIG!$B$7:$B$26,0)))</f>
        <v/>
      </c>
      <c r="I626" s="14" t="str">
        <f t="shared" si="18"/>
        <v/>
      </c>
      <c r="J626" s="17"/>
      <c r="K626" s="15" t="str">
        <f t="shared" si="19"/>
        <v/>
      </c>
    </row>
    <row r="627" spans="1:11">
      <c r="A627" s="11"/>
      <c r="B627" s="5"/>
      <c r="C627" s="16"/>
      <c r="D627" s="5"/>
      <c r="E627" s="5"/>
      <c r="F627" s="16"/>
      <c r="G627" s="12"/>
      <c r="H627" s="13" t="str">
        <f>IF(F627="","",INDEX(CONFIG!$C$7:$C$26,MATCH(F627,CONFIG!$B$7:$B$26,0)))</f>
        <v/>
      </c>
      <c r="I627" s="14" t="str">
        <f t="shared" si="18"/>
        <v/>
      </c>
      <c r="J627" s="17"/>
      <c r="K627" s="15" t="str">
        <f t="shared" si="19"/>
        <v/>
      </c>
    </row>
    <row r="628" spans="1:11">
      <c r="A628" s="11"/>
      <c r="B628" s="5"/>
      <c r="C628" s="16"/>
      <c r="D628" s="5"/>
      <c r="E628" s="5"/>
      <c r="F628" s="16"/>
      <c r="G628" s="12"/>
      <c r="H628" s="13" t="str">
        <f>IF(F628="","",INDEX(CONFIG!$C$7:$C$26,MATCH(F628,CONFIG!$B$7:$B$26,0)))</f>
        <v/>
      </c>
      <c r="I628" s="14" t="str">
        <f t="shared" si="18"/>
        <v/>
      </c>
      <c r="J628" s="17"/>
      <c r="K628" s="15" t="str">
        <f t="shared" si="19"/>
        <v/>
      </c>
    </row>
    <row r="629" spans="1:11">
      <c r="A629" s="11"/>
      <c r="B629" s="5"/>
      <c r="C629" s="16"/>
      <c r="D629" s="5"/>
      <c r="E629" s="5"/>
      <c r="F629" s="16"/>
      <c r="G629" s="12"/>
      <c r="H629" s="13" t="str">
        <f>IF(F629="","",INDEX(CONFIG!$C$7:$C$26,MATCH(F629,CONFIG!$B$7:$B$26,0)))</f>
        <v/>
      </c>
      <c r="I629" s="14" t="str">
        <f t="shared" si="18"/>
        <v/>
      </c>
      <c r="J629" s="17"/>
      <c r="K629" s="15" t="str">
        <f t="shared" si="19"/>
        <v/>
      </c>
    </row>
    <row r="630" spans="1:11">
      <c r="A630" s="11"/>
      <c r="B630" s="5"/>
      <c r="C630" s="16"/>
      <c r="D630" s="5"/>
      <c r="E630" s="5"/>
      <c r="F630" s="16"/>
      <c r="G630" s="12"/>
      <c r="H630" s="13" t="str">
        <f>IF(F630="","",INDEX(CONFIG!$C$7:$C$26,MATCH(F630,CONFIG!$B$7:$B$26,0)))</f>
        <v/>
      </c>
      <c r="I630" s="14" t="str">
        <f t="shared" si="18"/>
        <v/>
      </c>
      <c r="J630" s="17"/>
      <c r="K630" s="15" t="str">
        <f t="shared" si="19"/>
        <v/>
      </c>
    </row>
    <row r="631" spans="1:11">
      <c r="A631" s="11"/>
      <c r="B631" s="5"/>
      <c r="C631" s="16"/>
      <c r="D631" s="5"/>
      <c r="E631" s="5"/>
      <c r="F631" s="16"/>
      <c r="G631" s="12"/>
      <c r="H631" s="13" t="str">
        <f>IF(F631="","",INDEX(CONFIG!$C$7:$C$26,MATCH(F631,CONFIG!$B$7:$B$26,0)))</f>
        <v/>
      </c>
      <c r="I631" s="14" t="str">
        <f t="shared" si="18"/>
        <v/>
      </c>
      <c r="J631" s="17"/>
      <c r="K631" s="15" t="str">
        <f t="shared" si="19"/>
        <v/>
      </c>
    </row>
    <row r="632" spans="1:11">
      <c r="A632" s="11"/>
      <c r="B632" s="5"/>
      <c r="C632" s="16"/>
      <c r="D632" s="5"/>
      <c r="E632" s="5"/>
      <c r="F632" s="16"/>
      <c r="G632" s="12"/>
      <c r="H632" s="13" t="str">
        <f>IF(F632="","",INDEX(CONFIG!$C$7:$C$26,MATCH(F632,CONFIG!$B$7:$B$26,0)))</f>
        <v/>
      </c>
      <c r="I632" s="14" t="str">
        <f t="shared" si="18"/>
        <v/>
      </c>
      <c r="J632" s="17"/>
      <c r="K632" s="15" t="str">
        <f t="shared" si="19"/>
        <v/>
      </c>
    </row>
    <row r="633" spans="1:11">
      <c r="A633" s="11"/>
      <c r="B633" s="5"/>
      <c r="C633" s="16"/>
      <c r="D633" s="5"/>
      <c r="E633" s="5"/>
      <c r="F633" s="16"/>
      <c r="G633" s="12"/>
      <c r="H633" s="13" t="str">
        <f>IF(F633="","",INDEX(CONFIG!$C$7:$C$26,MATCH(F633,CONFIG!$B$7:$B$26,0)))</f>
        <v/>
      </c>
      <c r="I633" s="14" t="str">
        <f t="shared" si="18"/>
        <v/>
      </c>
      <c r="J633" s="17"/>
      <c r="K633" s="15" t="str">
        <f t="shared" si="19"/>
        <v/>
      </c>
    </row>
    <row r="634" spans="1:11">
      <c r="A634" s="11"/>
      <c r="B634" s="5"/>
      <c r="C634" s="16"/>
      <c r="D634" s="5"/>
      <c r="E634" s="5"/>
      <c r="F634" s="16"/>
      <c r="G634" s="12"/>
      <c r="H634" s="13" t="str">
        <f>IF(F634="","",INDEX(CONFIG!$C$7:$C$26,MATCH(F634,CONFIG!$B$7:$B$26,0)))</f>
        <v/>
      </c>
      <c r="I634" s="14" t="str">
        <f t="shared" si="18"/>
        <v/>
      </c>
      <c r="J634" s="17"/>
      <c r="K634" s="15" t="str">
        <f t="shared" si="19"/>
        <v/>
      </c>
    </row>
    <row r="635" spans="1:11">
      <c r="A635" s="11"/>
      <c r="B635" s="5"/>
      <c r="C635" s="16"/>
      <c r="D635" s="5"/>
      <c r="E635" s="5"/>
      <c r="F635" s="16"/>
      <c r="G635" s="12"/>
      <c r="H635" s="13" t="str">
        <f>IF(F635="","",INDEX(CONFIG!$C$7:$C$26,MATCH(F635,CONFIG!$B$7:$B$26,0)))</f>
        <v/>
      </c>
      <c r="I635" s="14" t="str">
        <f t="shared" si="18"/>
        <v/>
      </c>
      <c r="J635" s="17"/>
      <c r="K635" s="15" t="str">
        <f t="shared" si="19"/>
        <v/>
      </c>
    </row>
    <row r="636" spans="1:11">
      <c r="A636" s="11"/>
      <c r="B636" s="5"/>
      <c r="C636" s="16"/>
      <c r="D636" s="5"/>
      <c r="E636" s="5"/>
      <c r="F636" s="16"/>
      <c r="G636" s="12"/>
      <c r="H636" s="13" t="str">
        <f>IF(F636="","",INDEX(CONFIG!$C$7:$C$26,MATCH(F636,CONFIG!$B$7:$B$26,0)))</f>
        <v/>
      </c>
      <c r="I636" s="14" t="str">
        <f t="shared" si="18"/>
        <v/>
      </c>
      <c r="J636" s="17"/>
      <c r="K636" s="15" t="str">
        <f t="shared" si="19"/>
        <v/>
      </c>
    </row>
    <row r="637" spans="1:11">
      <c r="A637" s="11"/>
      <c r="B637" s="5"/>
      <c r="C637" s="16"/>
      <c r="D637" s="5"/>
      <c r="E637" s="5"/>
      <c r="F637" s="16"/>
      <c r="G637" s="12"/>
      <c r="H637" s="13" t="str">
        <f>IF(F637="","",INDEX(CONFIG!$C$7:$C$26,MATCH(F637,CONFIG!$B$7:$B$26,0)))</f>
        <v/>
      </c>
      <c r="I637" s="14" t="str">
        <f t="shared" si="18"/>
        <v/>
      </c>
      <c r="J637" s="17"/>
      <c r="K637" s="15" t="str">
        <f t="shared" si="19"/>
        <v/>
      </c>
    </row>
    <row r="638" spans="1:11">
      <c r="A638" s="11"/>
      <c r="B638" s="5"/>
      <c r="C638" s="16"/>
      <c r="D638" s="5"/>
      <c r="E638" s="5"/>
      <c r="F638" s="16"/>
      <c r="G638" s="12"/>
      <c r="H638" s="13" t="str">
        <f>IF(F638="","",INDEX(CONFIG!$C$7:$C$26,MATCH(F638,CONFIG!$B$7:$B$26,0)))</f>
        <v/>
      </c>
      <c r="I638" s="14" t="str">
        <f t="shared" si="18"/>
        <v/>
      </c>
      <c r="J638" s="17"/>
      <c r="K638" s="15" t="str">
        <f t="shared" si="19"/>
        <v/>
      </c>
    </row>
    <row r="639" spans="1:11">
      <c r="A639" s="11"/>
      <c r="B639" s="5"/>
      <c r="C639" s="16"/>
      <c r="D639" s="5"/>
      <c r="E639" s="5"/>
      <c r="F639" s="16"/>
      <c r="G639" s="12"/>
      <c r="H639" s="13" t="str">
        <f>IF(F639="","",INDEX(CONFIG!$C$7:$C$26,MATCH(F639,CONFIG!$B$7:$B$26,0)))</f>
        <v/>
      </c>
      <c r="I639" s="14" t="str">
        <f t="shared" si="18"/>
        <v/>
      </c>
      <c r="J639" s="17"/>
      <c r="K639" s="15" t="str">
        <f t="shared" si="19"/>
        <v/>
      </c>
    </row>
    <row r="640" spans="1:11">
      <c r="A640" s="11"/>
      <c r="B640" s="5"/>
      <c r="C640" s="16"/>
      <c r="D640" s="5"/>
      <c r="E640" s="5"/>
      <c r="F640" s="16"/>
      <c r="G640" s="12"/>
      <c r="H640" s="13" t="str">
        <f>IF(F640="","",INDEX(CONFIG!$C$7:$C$26,MATCH(F640,CONFIG!$B$7:$B$26,0)))</f>
        <v/>
      </c>
      <c r="I640" s="14" t="str">
        <f t="shared" si="18"/>
        <v/>
      </c>
      <c r="J640" s="17"/>
      <c r="K640" s="15" t="str">
        <f t="shared" si="19"/>
        <v/>
      </c>
    </row>
    <row r="641" spans="1:11">
      <c r="A641" s="11"/>
      <c r="B641" s="5"/>
      <c r="C641" s="16"/>
      <c r="D641" s="5"/>
      <c r="E641" s="5"/>
      <c r="F641" s="16"/>
      <c r="G641" s="12"/>
      <c r="H641" s="13" t="str">
        <f>IF(F641="","",INDEX(CONFIG!$C$7:$C$26,MATCH(F641,CONFIG!$B$7:$B$26,0)))</f>
        <v/>
      </c>
      <c r="I641" s="14" t="str">
        <f t="shared" si="18"/>
        <v/>
      </c>
      <c r="J641" s="17"/>
      <c r="K641" s="15" t="str">
        <f t="shared" si="19"/>
        <v/>
      </c>
    </row>
    <row r="642" spans="1:11">
      <c r="A642" s="11"/>
      <c r="B642" s="5"/>
      <c r="C642" s="16"/>
      <c r="D642" s="5"/>
      <c r="E642" s="5"/>
      <c r="F642" s="16"/>
      <c r="G642" s="12"/>
      <c r="H642" s="13" t="str">
        <f>IF(F642="","",INDEX(CONFIG!$C$7:$C$26,MATCH(F642,CONFIG!$B$7:$B$26,0)))</f>
        <v/>
      </c>
      <c r="I642" s="14" t="str">
        <f t="shared" ref="I642:I705" si="20">IF(OR(G642="",H642=""),"",G642*H642)</f>
        <v/>
      </c>
      <c r="J642" s="17"/>
      <c r="K642" s="15" t="str">
        <f t="shared" ref="K642:K705" si="21">IF(COUNTA(A642:G642)=0,"",IF(OR(A642="",F642="",G642=""),"INCOMPLETO","OK"))</f>
        <v/>
      </c>
    </row>
    <row r="643" spans="1:11">
      <c r="A643" s="11"/>
      <c r="B643" s="5"/>
      <c r="C643" s="16"/>
      <c r="D643" s="5"/>
      <c r="E643" s="5"/>
      <c r="F643" s="16"/>
      <c r="G643" s="12"/>
      <c r="H643" s="13" t="str">
        <f>IF(F643="","",INDEX(CONFIG!$C$7:$C$26,MATCH(F643,CONFIG!$B$7:$B$26,0)))</f>
        <v/>
      </c>
      <c r="I643" s="14" t="str">
        <f t="shared" si="20"/>
        <v/>
      </c>
      <c r="J643" s="17"/>
      <c r="K643" s="15" t="str">
        <f t="shared" si="21"/>
        <v/>
      </c>
    </row>
    <row r="644" spans="1:11">
      <c r="A644" s="11"/>
      <c r="B644" s="5"/>
      <c r="C644" s="16"/>
      <c r="D644" s="5"/>
      <c r="E644" s="5"/>
      <c r="F644" s="16"/>
      <c r="G644" s="12"/>
      <c r="H644" s="13" t="str">
        <f>IF(F644="","",INDEX(CONFIG!$C$7:$C$26,MATCH(F644,CONFIG!$B$7:$B$26,0)))</f>
        <v/>
      </c>
      <c r="I644" s="14" t="str">
        <f t="shared" si="20"/>
        <v/>
      </c>
      <c r="J644" s="17"/>
      <c r="K644" s="15" t="str">
        <f t="shared" si="21"/>
        <v/>
      </c>
    </row>
    <row r="645" spans="1:11">
      <c r="A645" s="11"/>
      <c r="B645" s="5"/>
      <c r="C645" s="16"/>
      <c r="D645" s="5"/>
      <c r="E645" s="5"/>
      <c r="F645" s="16"/>
      <c r="G645" s="12"/>
      <c r="H645" s="13" t="str">
        <f>IF(F645="","",INDEX(CONFIG!$C$7:$C$26,MATCH(F645,CONFIG!$B$7:$B$26,0)))</f>
        <v/>
      </c>
      <c r="I645" s="14" t="str">
        <f t="shared" si="20"/>
        <v/>
      </c>
      <c r="J645" s="17"/>
      <c r="K645" s="15" t="str">
        <f t="shared" si="21"/>
        <v/>
      </c>
    </row>
    <row r="646" spans="1:11">
      <c r="A646" s="11"/>
      <c r="B646" s="5"/>
      <c r="C646" s="16"/>
      <c r="D646" s="5"/>
      <c r="E646" s="5"/>
      <c r="F646" s="16"/>
      <c r="G646" s="12"/>
      <c r="H646" s="13" t="str">
        <f>IF(F646="","",INDEX(CONFIG!$C$7:$C$26,MATCH(F646,CONFIG!$B$7:$B$26,0)))</f>
        <v/>
      </c>
      <c r="I646" s="14" t="str">
        <f t="shared" si="20"/>
        <v/>
      </c>
      <c r="J646" s="17"/>
      <c r="K646" s="15" t="str">
        <f t="shared" si="21"/>
        <v/>
      </c>
    </row>
    <row r="647" spans="1:11">
      <c r="A647" s="11"/>
      <c r="B647" s="5"/>
      <c r="C647" s="16"/>
      <c r="D647" s="5"/>
      <c r="E647" s="5"/>
      <c r="F647" s="16"/>
      <c r="G647" s="12"/>
      <c r="H647" s="13" t="str">
        <f>IF(F647="","",INDEX(CONFIG!$C$7:$C$26,MATCH(F647,CONFIG!$B$7:$B$26,0)))</f>
        <v/>
      </c>
      <c r="I647" s="14" t="str">
        <f t="shared" si="20"/>
        <v/>
      </c>
      <c r="J647" s="17"/>
      <c r="K647" s="15" t="str">
        <f t="shared" si="21"/>
        <v/>
      </c>
    </row>
    <row r="648" spans="1:11">
      <c r="A648" s="11"/>
      <c r="B648" s="5"/>
      <c r="C648" s="16"/>
      <c r="D648" s="5"/>
      <c r="E648" s="5"/>
      <c r="F648" s="16"/>
      <c r="G648" s="12"/>
      <c r="H648" s="13" t="str">
        <f>IF(F648="","",INDEX(CONFIG!$C$7:$C$26,MATCH(F648,CONFIG!$B$7:$B$26,0)))</f>
        <v/>
      </c>
      <c r="I648" s="14" t="str">
        <f t="shared" si="20"/>
        <v/>
      </c>
      <c r="J648" s="17"/>
      <c r="K648" s="15" t="str">
        <f t="shared" si="21"/>
        <v/>
      </c>
    </row>
    <row r="649" spans="1:11">
      <c r="A649" s="11"/>
      <c r="B649" s="5"/>
      <c r="C649" s="16"/>
      <c r="D649" s="5"/>
      <c r="E649" s="5"/>
      <c r="F649" s="16"/>
      <c r="G649" s="12"/>
      <c r="H649" s="13" t="str">
        <f>IF(F649="","",INDEX(CONFIG!$C$7:$C$26,MATCH(F649,CONFIG!$B$7:$B$26,0)))</f>
        <v/>
      </c>
      <c r="I649" s="14" t="str">
        <f t="shared" si="20"/>
        <v/>
      </c>
      <c r="J649" s="17"/>
      <c r="K649" s="15" t="str">
        <f t="shared" si="21"/>
        <v/>
      </c>
    </row>
    <row r="650" spans="1:11">
      <c r="A650" s="11"/>
      <c r="B650" s="5"/>
      <c r="C650" s="16"/>
      <c r="D650" s="5"/>
      <c r="E650" s="5"/>
      <c r="F650" s="16"/>
      <c r="G650" s="12"/>
      <c r="H650" s="13" t="str">
        <f>IF(F650="","",INDEX(CONFIG!$C$7:$C$26,MATCH(F650,CONFIG!$B$7:$B$26,0)))</f>
        <v/>
      </c>
      <c r="I650" s="14" t="str">
        <f t="shared" si="20"/>
        <v/>
      </c>
      <c r="J650" s="17"/>
      <c r="K650" s="15" t="str">
        <f t="shared" si="21"/>
        <v/>
      </c>
    </row>
    <row r="651" spans="1:11">
      <c r="A651" s="11"/>
      <c r="B651" s="5"/>
      <c r="C651" s="16"/>
      <c r="D651" s="5"/>
      <c r="E651" s="5"/>
      <c r="F651" s="16"/>
      <c r="G651" s="12"/>
      <c r="H651" s="13" t="str">
        <f>IF(F651="","",INDEX(CONFIG!$C$7:$C$26,MATCH(F651,CONFIG!$B$7:$B$26,0)))</f>
        <v/>
      </c>
      <c r="I651" s="14" t="str">
        <f t="shared" si="20"/>
        <v/>
      </c>
      <c r="J651" s="17"/>
      <c r="K651" s="15" t="str">
        <f t="shared" si="21"/>
        <v/>
      </c>
    </row>
    <row r="652" spans="1:11">
      <c r="A652" s="11"/>
      <c r="B652" s="5"/>
      <c r="C652" s="16"/>
      <c r="D652" s="5"/>
      <c r="E652" s="5"/>
      <c r="F652" s="16"/>
      <c r="G652" s="12"/>
      <c r="H652" s="13" t="str">
        <f>IF(F652="","",INDEX(CONFIG!$C$7:$C$26,MATCH(F652,CONFIG!$B$7:$B$26,0)))</f>
        <v/>
      </c>
      <c r="I652" s="14" t="str">
        <f t="shared" si="20"/>
        <v/>
      </c>
      <c r="J652" s="17"/>
      <c r="K652" s="15" t="str">
        <f t="shared" si="21"/>
        <v/>
      </c>
    </row>
    <row r="653" spans="1:11">
      <c r="A653" s="11"/>
      <c r="B653" s="5"/>
      <c r="C653" s="16"/>
      <c r="D653" s="5"/>
      <c r="E653" s="5"/>
      <c r="F653" s="16"/>
      <c r="G653" s="12"/>
      <c r="H653" s="13" t="str">
        <f>IF(F653="","",INDEX(CONFIG!$C$7:$C$26,MATCH(F653,CONFIG!$B$7:$B$26,0)))</f>
        <v/>
      </c>
      <c r="I653" s="14" t="str">
        <f t="shared" si="20"/>
        <v/>
      </c>
      <c r="J653" s="17"/>
      <c r="K653" s="15" t="str">
        <f t="shared" si="21"/>
        <v/>
      </c>
    </row>
    <row r="654" spans="1:11">
      <c r="A654" s="11"/>
      <c r="B654" s="5"/>
      <c r="C654" s="16"/>
      <c r="D654" s="5"/>
      <c r="E654" s="5"/>
      <c r="F654" s="16"/>
      <c r="G654" s="12"/>
      <c r="H654" s="13" t="str">
        <f>IF(F654="","",INDEX(CONFIG!$C$7:$C$26,MATCH(F654,CONFIG!$B$7:$B$26,0)))</f>
        <v/>
      </c>
      <c r="I654" s="14" t="str">
        <f t="shared" si="20"/>
        <v/>
      </c>
      <c r="J654" s="17"/>
      <c r="K654" s="15" t="str">
        <f t="shared" si="21"/>
        <v/>
      </c>
    </row>
    <row r="655" spans="1:11">
      <c r="A655" s="11"/>
      <c r="B655" s="5"/>
      <c r="C655" s="16"/>
      <c r="D655" s="5"/>
      <c r="E655" s="5"/>
      <c r="F655" s="16"/>
      <c r="G655" s="12"/>
      <c r="H655" s="13" t="str">
        <f>IF(F655="","",INDEX(CONFIG!$C$7:$C$26,MATCH(F655,CONFIG!$B$7:$B$26,0)))</f>
        <v/>
      </c>
      <c r="I655" s="14" t="str">
        <f t="shared" si="20"/>
        <v/>
      </c>
      <c r="J655" s="17"/>
      <c r="K655" s="15" t="str">
        <f t="shared" si="21"/>
        <v/>
      </c>
    </row>
    <row r="656" spans="1:11">
      <c r="A656" s="11"/>
      <c r="B656" s="5"/>
      <c r="C656" s="16"/>
      <c r="D656" s="5"/>
      <c r="E656" s="5"/>
      <c r="F656" s="16"/>
      <c r="G656" s="12"/>
      <c r="H656" s="13" t="str">
        <f>IF(F656="","",INDEX(CONFIG!$C$7:$C$26,MATCH(F656,CONFIG!$B$7:$B$26,0)))</f>
        <v/>
      </c>
      <c r="I656" s="14" t="str">
        <f t="shared" si="20"/>
        <v/>
      </c>
      <c r="J656" s="17"/>
      <c r="K656" s="15" t="str">
        <f t="shared" si="21"/>
        <v/>
      </c>
    </row>
    <row r="657" spans="1:11">
      <c r="A657" s="11"/>
      <c r="B657" s="5"/>
      <c r="C657" s="16"/>
      <c r="D657" s="5"/>
      <c r="E657" s="5"/>
      <c r="F657" s="16"/>
      <c r="G657" s="12"/>
      <c r="H657" s="13" t="str">
        <f>IF(F657="","",INDEX(CONFIG!$C$7:$C$26,MATCH(F657,CONFIG!$B$7:$B$26,0)))</f>
        <v/>
      </c>
      <c r="I657" s="14" t="str">
        <f t="shared" si="20"/>
        <v/>
      </c>
      <c r="J657" s="17"/>
      <c r="K657" s="15" t="str">
        <f t="shared" si="21"/>
        <v/>
      </c>
    </row>
    <row r="658" spans="1:11">
      <c r="A658" s="11"/>
      <c r="B658" s="5"/>
      <c r="C658" s="16"/>
      <c r="D658" s="5"/>
      <c r="E658" s="5"/>
      <c r="F658" s="16"/>
      <c r="G658" s="12"/>
      <c r="H658" s="13" t="str">
        <f>IF(F658="","",INDEX(CONFIG!$C$7:$C$26,MATCH(F658,CONFIG!$B$7:$B$26,0)))</f>
        <v/>
      </c>
      <c r="I658" s="14" t="str">
        <f t="shared" si="20"/>
        <v/>
      </c>
      <c r="J658" s="17"/>
      <c r="K658" s="15" t="str">
        <f t="shared" si="21"/>
        <v/>
      </c>
    </row>
    <row r="659" spans="1:11">
      <c r="A659" s="11"/>
      <c r="B659" s="5"/>
      <c r="C659" s="16"/>
      <c r="D659" s="5"/>
      <c r="E659" s="5"/>
      <c r="F659" s="16"/>
      <c r="G659" s="12"/>
      <c r="H659" s="13" t="str">
        <f>IF(F659="","",INDEX(CONFIG!$C$7:$C$26,MATCH(F659,CONFIG!$B$7:$B$26,0)))</f>
        <v/>
      </c>
      <c r="I659" s="14" t="str">
        <f t="shared" si="20"/>
        <v/>
      </c>
      <c r="J659" s="17"/>
      <c r="K659" s="15" t="str">
        <f t="shared" si="21"/>
        <v/>
      </c>
    </row>
    <row r="660" spans="1:11">
      <c r="A660" s="11"/>
      <c r="B660" s="5"/>
      <c r="C660" s="16"/>
      <c r="D660" s="5"/>
      <c r="E660" s="5"/>
      <c r="F660" s="16"/>
      <c r="G660" s="12"/>
      <c r="H660" s="13" t="str">
        <f>IF(F660="","",INDEX(CONFIG!$C$7:$C$26,MATCH(F660,CONFIG!$B$7:$B$26,0)))</f>
        <v/>
      </c>
      <c r="I660" s="14" t="str">
        <f t="shared" si="20"/>
        <v/>
      </c>
      <c r="J660" s="17"/>
      <c r="K660" s="15" t="str">
        <f t="shared" si="21"/>
        <v/>
      </c>
    </row>
    <row r="661" spans="1:11">
      <c r="A661" s="11"/>
      <c r="B661" s="5"/>
      <c r="C661" s="16"/>
      <c r="D661" s="5"/>
      <c r="E661" s="5"/>
      <c r="F661" s="16"/>
      <c r="G661" s="12"/>
      <c r="H661" s="13" t="str">
        <f>IF(F661="","",INDEX(CONFIG!$C$7:$C$26,MATCH(F661,CONFIG!$B$7:$B$26,0)))</f>
        <v/>
      </c>
      <c r="I661" s="14" t="str">
        <f t="shared" si="20"/>
        <v/>
      </c>
      <c r="J661" s="17"/>
      <c r="K661" s="15" t="str">
        <f t="shared" si="21"/>
        <v/>
      </c>
    </row>
    <row r="662" spans="1:11">
      <c r="A662" s="11"/>
      <c r="B662" s="5"/>
      <c r="C662" s="16"/>
      <c r="D662" s="5"/>
      <c r="E662" s="5"/>
      <c r="F662" s="16"/>
      <c r="G662" s="12"/>
      <c r="H662" s="13" t="str">
        <f>IF(F662="","",INDEX(CONFIG!$C$7:$C$26,MATCH(F662,CONFIG!$B$7:$B$26,0)))</f>
        <v/>
      </c>
      <c r="I662" s="14" t="str">
        <f t="shared" si="20"/>
        <v/>
      </c>
      <c r="J662" s="17"/>
      <c r="K662" s="15" t="str">
        <f t="shared" si="21"/>
        <v/>
      </c>
    </row>
    <row r="663" spans="1:11">
      <c r="A663" s="11"/>
      <c r="B663" s="5"/>
      <c r="C663" s="16"/>
      <c r="D663" s="5"/>
      <c r="E663" s="5"/>
      <c r="F663" s="16"/>
      <c r="G663" s="12"/>
      <c r="H663" s="13" t="str">
        <f>IF(F663="","",INDEX(CONFIG!$C$7:$C$26,MATCH(F663,CONFIG!$B$7:$B$26,0)))</f>
        <v/>
      </c>
      <c r="I663" s="14" t="str">
        <f t="shared" si="20"/>
        <v/>
      </c>
      <c r="J663" s="17"/>
      <c r="K663" s="15" t="str">
        <f t="shared" si="21"/>
        <v/>
      </c>
    </row>
    <row r="664" spans="1:11">
      <c r="A664" s="11"/>
      <c r="B664" s="5"/>
      <c r="C664" s="16"/>
      <c r="D664" s="5"/>
      <c r="E664" s="5"/>
      <c r="F664" s="16"/>
      <c r="G664" s="12"/>
      <c r="H664" s="13" t="str">
        <f>IF(F664="","",INDEX(CONFIG!$C$7:$C$26,MATCH(F664,CONFIG!$B$7:$B$26,0)))</f>
        <v/>
      </c>
      <c r="I664" s="14" t="str">
        <f t="shared" si="20"/>
        <v/>
      </c>
      <c r="J664" s="17"/>
      <c r="K664" s="15" t="str">
        <f t="shared" si="21"/>
        <v/>
      </c>
    </row>
    <row r="665" spans="1:11">
      <c r="A665" s="11"/>
      <c r="B665" s="5"/>
      <c r="C665" s="16"/>
      <c r="D665" s="5"/>
      <c r="E665" s="5"/>
      <c r="F665" s="16"/>
      <c r="G665" s="12"/>
      <c r="H665" s="13" t="str">
        <f>IF(F665="","",INDEX(CONFIG!$C$7:$C$26,MATCH(F665,CONFIG!$B$7:$B$26,0)))</f>
        <v/>
      </c>
      <c r="I665" s="14" t="str">
        <f t="shared" si="20"/>
        <v/>
      </c>
      <c r="J665" s="17"/>
      <c r="K665" s="15" t="str">
        <f t="shared" si="21"/>
        <v/>
      </c>
    </row>
    <row r="666" spans="1:11">
      <c r="A666" s="11"/>
      <c r="B666" s="5"/>
      <c r="C666" s="16"/>
      <c r="D666" s="5"/>
      <c r="E666" s="5"/>
      <c r="F666" s="16"/>
      <c r="G666" s="12"/>
      <c r="H666" s="13" t="str">
        <f>IF(F666="","",INDEX(CONFIG!$C$7:$C$26,MATCH(F666,CONFIG!$B$7:$B$26,0)))</f>
        <v/>
      </c>
      <c r="I666" s="14" t="str">
        <f t="shared" si="20"/>
        <v/>
      </c>
      <c r="J666" s="17"/>
      <c r="K666" s="15" t="str">
        <f t="shared" si="21"/>
        <v/>
      </c>
    </row>
    <row r="667" spans="1:11">
      <c r="A667" s="11"/>
      <c r="B667" s="5"/>
      <c r="C667" s="16"/>
      <c r="D667" s="5"/>
      <c r="E667" s="5"/>
      <c r="F667" s="16"/>
      <c r="G667" s="12"/>
      <c r="H667" s="13" t="str">
        <f>IF(F667="","",INDEX(CONFIG!$C$7:$C$26,MATCH(F667,CONFIG!$B$7:$B$26,0)))</f>
        <v/>
      </c>
      <c r="I667" s="14" t="str">
        <f t="shared" si="20"/>
        <v/>
      </c>
      <c r="J667" s="17"/>
      <c r="K667" s="15" t="str">
        <f t="shared" si="21"/>
        <v/>
      </c>
    </row>
    <row r="668" spans="1:11">
      <c r="A668" s="11"/>
      <c r="B668" s="5"/>
      <c r="C668" s="16"/>
      <c r="D668" s="5"/>
      <c r="E668" s="5"/>
      <c r="F668" s="16"/>
      <c r="G668" s="12"/>
      <c r="H668" s="13" t="str">
        <f>IF(F668="","",INDEX(CONFIG!$C$7:$C$26,MATCH(F668,CONFIG!$B$7:$B$26,0)))</f>
        <v/>
      </c>
      <c r="I668" s="14" t="str">
        <f t="shared" si="20"/>
        <v/>
      </c>
      <c r="J668" s="17"/>
      <c r="K668" s="15" t="str">
        <f t="shared" si="21"/>
        <v/>
      </c>
    </row>
    <row r="669" spans="1:11">
      <c r="A669" s="11"/>
      <c r="B669" s="5"/>
      <c r="C669" s="16"/>
      <c r="D669" s="5"/>
      <c r="E669" s="5"/>
      <c r="F669" s="16"/>
      <c r="G669" s="12"/>
      <c r="H669" s="13" t="str">
        <f>IF(F669="","",INDEX(CONFIG!$C$7:$C$26,MATCH(F669,CONFIG!$B$7:$B$26,0)))</f>
        <v/>
      </c>
      <c r="I669" s="14" t="str">
        <f t="shared" si="20"/>
        <v/>
      </c>
      <c r="J669" s="17"/>
      <c r="K669" s="15" t="str">
        <f t="shared" si="21"/>
        <v/>
      </c>
    </row>
    <row r="670" spans="1:11">
      <c r="A670" s="11"/>
      <c r="B670" s="5"/>
      <c r="C670" s="16"/>
      <c r="D670" s="5"/>
      <c r="E670" s="5"/>
      <c r="F670" s="16"/>
      <c r="G670" s="12"/>
      <c r="H670" s="13" t="str">
        <f>IF(F670="","",INDEX(CONFIG!$C$7:$C$26,MATCH(F670,CONFIG!$B$7:$B$26,0)))</f>
        <v/>
      </c>
      <c r="I670" s="14" t="str">
        <f t="shared" si="20"/>
        <v/>
      </c>
      <c r="J670" s="17"/>
      <c r="K670" s="15" t="str">
        <f t="shared" si="21"/>
        <v/>
      </c>
    </row>
    <row r="671" spans="1:11">
      <c r="A671" s="11"/>
      <c r="B671" s="5"/>
      <c r="C671" s="16"/>
      <c r="D671" s="5"/>
      <c r="E671" s="5"/>
      <c r="F671" s="16"/>
      <c r="G671" s="12"/>
      <c r="H671" s="13" t="str">
        <f>IF(F671="","",INDEX(CONFIG!$C$7:$C$26,MATCH(F671,CONFIG!$B$7:$B$26,0)))</f>
        <v/>
      </c>
      <c r="I671" s="14" t="str">
        <f t="shared" si="20"/>
        <v/>
      </c>
      <c r="J671" s="17"/>
      <c r="K671" s="15" t="str">
        <f t="shared" si="21"/>
        <v/>
      </c>
    </row>
    <row r="672" spans="1:11">
      <c r="A672" s="11"/>
      <c r="B672" s="5"/>
      <c r="C672" s="16"/>
      <c r="D672" s="5"/>
      <c r="E672" s="5"/>
      <c r="F672" s="16"/>
      <c r="G672" s="12"/>
      <c r="H672" s="13" t="str">
        <f>IF(F672="","",INDEX(CONFIG!$C$7:$C$26,MATCH(F672,CONFIG!$B$7:$B$26,0)))</f>
        <v/>
      </c>
      <c r="I672" s="14" t="str">
        <f t="shared" si="20"/>
        <v/>
      </c>
      <c r="J672" s="17"/>
      <c r="K672" s="15" t="str">
        <f t="shared" si="21"/>
        <v/>
      </c>
    </row>
    <row r="673" spans="1:11">
      <c r="A673" s="11"/>
      <c r="B673" s="5"/>
      <c r="C673" s="16"/>
      <c r="D673" s="5"/>
      <c r="E673" s="5"/>
      <c r="F673" s="16"/>
      <c r="G673" s="12"/>
      <c r="H673" s="13" t="str">
        <f>IF(F673="","",INDEX(CONFIG!$C$7:$C$26,MATCH(F673,CONFIG!$B$7:$B$26,0)))</f>
        <v/>
      </c>
      <c r="I673" s="14" t="str">
        <f t="shared" si="20"/>
        <v/>
      </c>
      <c r="J673" s="17"/>
      <c r="K673" s="15" t="str">
        <f t="shared" si="21"/>
        <v/>
      </c>
    </row>
    <row r="674" spans="1:11">
      <c r="A674" s="11"/>
      <c r="B674" s="5"/>
      <c r="C674" s="16"/>
      <c r="D674" s="5"/>
      <c r="E674" s="5"/>
      <c r="F674" s="16"/>
      <c r="G674" s="12"/>
      <c r="H674" s="13" t="str">
        <f>IF(F674="","",INDEX(CONFIG!$C$7:$C$26,MATCH(F674,CONFIG!$B$7:$B$26,0)))</f>
        <v/>
      </c>
      <c r="I674" s="14" t="str">
        <f t="shared" si="20"/>
        <v/>
      </c>
      <c r="J674" s="17"/>
      <c r="K674" s="15" t="str">
        <f t="shared" si="21"/>
        <v/>
      </c>
    </row>
    <row r="675" spans="1:11">
      <c r="A675" s="11"/>
      <c r="B675" s="5"/>
      <c r="C675" s="16"/>
      <c r="D675" s="5"/>
      <c r="E675" s="5"/>
      <c r="F675" s="16"/>
      <c r="G675" s="12"/>
      <c r="H675" s="13" t="str">
        <f>IF(F675="","",INDEX(CONFIG!$C$7:$C$26,MATCH(F675,CONFIG!$B$7:$B$26,0)))</f>
        <v/>
      </c>
      <c r="I675" s="14" t="str">
        <f t="shared" si="20"/>
        <v/>
      </c>
      <c r="J675" s="17"/>
      <c r="K675" s="15" t="str">
        <f t="shared" si="21"/>
        <v/>
      </c>
    </row>
    <row r="676" spans="1:11">
      <c r="A676" s="11"/>
      <c r="B676" s="5"/>
      <c r="C676" s="16"/>
      <c r="D676" s="5"/>
      <c r="E676" s="5"/>
      <c r="F676" s="16"/>
      <c r="G676" s="12"/>
      <c r="H676" s="13" t="str">
        <f>IF(F676="","",INDEX(CONFIG!$C$7:$C$26,MATCH(F676,CONFIG!$B$7:$B$26,0)))</f>
        <v/>
      </c>
      <c r="I676" s="14" t="str">
        <f t="shared" si="20"/>
        <v/>
      </c>
      <c r="J676" s="17"/>
      <c r="K676" s="15" t="str">
        <f t="shared" si="21"/>
        <v/>
      </c>
    </row>
    <row r="677" spans="1:11">
      <c r="A677" s="11"/>
      <c r="B677" s="5"/>
      <c r="C677" s="16"/>
      <c r="D677" s="5"/>
      <c r="E677" s="5"/>
      <c r="F677" s="16"/>
      <c r="G677" s="12"/>
      <c r="H677" s="13" t="str">
        <f>IF(F677="","",INDEX(CONFIG!$C$7:$C$26,MATCH(F677,CONFIG!$B$7:$B$26,0)))</f>
        <v/>
      </c>
      <c r="I677" s="14" t="str">
        <f t="shared" si="20"/>
        <v/>
      </c>
      <c r="J677" s="17"/>
      <c r="K677" s="15" t="str">
        <f t="shared" si="21"/>
        <v/>
      </c>
    </row>
    <row r="678" spans="1:11">
      <c r="A678" s="11"/>
      <c r="B678" s="5"/>
      <c r="C678" s="16"/>
      <c r="D678" s="5"/>
      <c r="E678" s="5"/>
      <c r="F678" s="16"/>
      <c r="G678" s="12"/>
      <c r="H678" s="13" t="str">
        <f>IF(F678="","",INDEX(CONFIG!$C$7:$C$26,MATCH(F678,CONFIG!$B$7:$B$26,0)))</f>
        <v/>
      </c>
      <c r="I678" s="14" t="str">
        <f t="shared" si="20"/>
        <v/>
      </c>
      <c r="J678" s="17"/>
      <c r="K678" s="15" t="str">
        <f t="shared" si="21"/>
        <v/>
      </c>
    </row>
    <row r="679" spans="1:11">
      <c r="A679" s="11"/>
      <c r="B679" s="5"/>
      <c r="C679" s="16"/>
      <c r="D679" s="5"/>
      <c r="E679" s="5"/>
      <c r="F679" s="16"/>
      <c r="G679" s="12"/>
      <c r="H679" s="13" t="str">
        <f>IF(F679="","",INDEX(CONFIG!$C$7:$C$26,MATCH(F679,CONFIG!$B$7:$B$26,0)))</f>
        <v/>
      </c>
      <c r="I679" s="14" t="str">
        <f t="shared" si="20"/>
        <v/>
      </c>
      <c r="J679" s="17"/>
      <c r="K679" s="15" t="str">
        <f t="shared" si="21"/>
        <v/>
      </c>
    </row>
    <row r="680" spans="1:11">
      <c r="A680" s="11"/>
      <c r="B680" s="5"/>
      <c r="C680" s="16"/>
      <c r="D680" s="5"/>
      <c r="E680" s="5"/>
      <c r="F680" s="16"/>
      <c r="G680" s="12"/>
      <c r="H680" s="13" t="str">
        <f>IF(F680="","",INDEX(CONFIG!$C$7:$C$26,MATCH(F680,CONFIG!$B$7:$B$26,0)))</f>
        <v/>
      </c>
      <c r="I680" s="14" t="str">
        <f t="shared" si="20"/>
        <v/>
      </c>
      <c r="J680" s="17"/>
      <c r="K680" s="15" t="str">
        <f t="shared" si="21"/>
        <v/>
      </c>
    </row>
    <row r="681" spans="1:11">
      <c r="A681" s="11"/>
      <c r="B681" s="5"/>
      <c r="C681" s="16"/>
      <c r="D681" s="5"/>
      <c r="E681" s="5"/>
      <c r="F681" s="16"/>
      <c r="G681" s="12"/>
      <c r="H681" s="13" t="str">
        <f>IF(F681="","",INDEX(CONFIG!$C$7:$C$26,MATCH(F681,CONFIG!$B$7:$B$26,0)))</f>
        <v/>
      </c>
      <c r="I681" s="14" t="str">
        <f t="shared" si="20"/>
        <v/>
      </c>
      <c r="J681" s="17"/>
      <c r="K681" s="15" t="str">
        <f t="shared" si="21"/>
        <v/>
      </c>
    </row>
    <row r="682" spans="1:11">
      <c r="A682" s="11"/>
      <c r="B682" s="5"/>
      <c r="C682" s="16"/>
      <c r="D682" s="5"/>
      <c r="E682" s="5"/>
      <c r="F682" s="16"/>
      <c r="G682" s="12"/>
      <c r="H682" s="13" t="str">
        <f>IF(F682="","",INDEX(CONFIG!$C$7:$C$26,MATCH(F682,CONFIG!$B$7:$B$26,0)))</f>
        <v/>
      </c>
      <c r="I682" s="14" t="str">
        <f t="shared" si="20"/>
        <v/>
      </c>
      <c r="J682" s="17"/>
      <c r="K682" s="15" t="str">
        <f t="shared" si="21"/>
        <v/>
      </c>
    </row>
    <row r="683" spans="1:11">
      <c r="A683" s="11"/>
      <c r="B683" s="5"/>
      <c r="C683" s="16"/>
      <c r="D683" s="5"/>
      <c r="E683" s="5"/>
      <c r="F683" s="16"/>
      <c r="G683" s="12"/>
      <c r="H683" s="13" t="str">
        <f>IF(F683="","",INDEX(CONFIG!$C$7:$C$26,MATCH(F683,CONFIG!$B$7:$B$26,0)))</f>
        <v/>
      </c>
      <c r="I683" s="14" t="str">
        <f t="shared" si="20"/>
        <v/>
      </c>
      <c r="J683" s="17"/>
      <c r="K683" s="15" t="str">
        <f t="shared" si="21"/>
        <v/>
      </c>
    </row>
    <row r="684" spans="1:11">
      <c r="A684" s="11"/>
      <c r="B684" s="5"/>
      <c r="C684" s="16"/>
      <c r="D684" s="5"/>
      <c r="E684" s="5"/>
      <c r="F684" s="16"/>
      <c r="G684" s="12"/>
      <c r="H684" s="13" t="str">
        <f>IF(F684="","",INDEX(CONFIG!$C$7:$C$26,MATCH(F684,CONFIG!$B$7:$B$26,0)))</f>
        <v/>
      </c>
      <c r="I684" s="14" t="str">
        <f t="shared" si="20"/>
        <v/>
      </c>
      <c r="J684" s="17"/>
      <c r="K684" s="15" t="str">
        <f t="shared" si="21"/>
        <v/>
      </c>
    </row>
    <row r="685" spans="1:11">
      <c r="A685" s="11"/>
      <c r="B685" s="5"/>
      <c r="C685" s="16"/>
      <c r="D685" s="5"/>
      <c r="E685" s="5"/>
      <c r="F685" s="16"/>
      <c r="G685" s="12"/>
      <c r="H685" s="13" t="str">
        <f>IF(F685="","",INDEX(CONFIG!$C$7:$C$26,MATCH(F685,CONFIG!$B$7:$B$26,0)))</f>
        <v/>
      </c>
      <c r="I685" s="14" t="str">
        <f t="shared" si="20"/>
        <v/>
      </c>
      <c r="J685" s="17"/>
      <c r="K685" s="15" t="str">
        <f t="shared" si="21"/>
        <v/>
      </c>
    </row>
    <row r="686" spans="1:11">
      <c r="A686" s="11"/>
      <c r="B686" s="5"/>
      <c r="C686" s="16"/>
      <c r="D686" s="5"/>
      <c r="E686" s="5"/>
      <c r="F686" s="16"/>
      <c r="G686" s="12"/>
      <c r="H686" s="13" t="str">
        <f>IF(F686="","",INDEX(CONFIG!$C$7:$C$26,MATCH(F686,CONFIG!$B$7:$B$26,0)))</f>
        <v/>
      </c>
      <c r="I686" s="14" t="str">
        <f t="shared" si="20"/>
        <v/>
      </c>
      <c r="J686" s="17"/>
      <c r="K686" s="15" t="str">
        <f t="shared" si="21"/>
        <v/>
      </c>
    </row>
    <row r="687" spans="1:11">
      <c r="A687" s="11"/>
      <c r="B687" s="5"/>
      <c r="C687" s="16"/>
      <c r="D687" s="5"/>
      <c r="E687" s="5"/>
      <c r="F687" s="16"/>
      <c r="G687" s="12"/>
      <c r="H687" s="13" t="str">
        <f>IF(F687="","",INDEX(CONFIG!$C$7:$C$26,MATCH(F687,CONFIG!$B$7:$B$26,0)))</f>
        <v/>
      </c>
      <c r="I687" s="14" t="str">
        <f t="shared" si="20"/>
        <v/>
      </c>
      <c r="J687" s="17"/>
      <c r="K687" s="15" t="str">
        <f t="shared" si="21"/>
        <v/>
      </c>
    </row>
    <row r="688" spans="1:11">
      <c r="A688" s="11"/>
      <c r="B688" s="5"/>
      <c r="C688" s="16"/>
      <c r="D688" s="5"/>
      <c r="E688" s="5"/>
      <c r="F688" s="16"/>
      <c r="G688" s="12"/>
      <c r="H688" s="13" t="str">
        <f>IF(F688="","",INDEX(CONFIG!$C$7:$C$26,MATCH(F688,CONFIG!$B$7:$B$26,0)))</f>
        <v/>
      </c>
      <c r="I688" s="14" t="str">
        <f t="shared" si="20"/>
        <v/>
      </c>
      <c r="J688" s="17"/>
      <c r="K688" s="15" t="str">
        <f t="shared" si="21"/>
        <v/>
      </c>
    </row>
    <row r="689" spans="1:11">
      <c r="A689" s="11"/>
      <c r="B689" s="5"/>
      <c r="C689" s="16"/>
      <c r="D689" s="5"/>
      <c r="E689" s="5"/>
      <c r="F689" s="16"/>
      <c r="G689" s="12"/>
      <c r="H689" s="13" t="str">
        <f>IF(F689="","",INDEX(CONFIG!$C$7:$C$26,MATCH(F689,CONFIG!$B$7:$B$26,0)))</f>
        <v/>
      </c>
      <c r="I689" s="14" t="str">
        <f t="shared" si="20"/>
        <v/>
      </c>
      <c r="J689" s="17"/>
      <c r="K689" s="15" t="str">
        <f t="shared" si="21"/>
        <v/>
      </c>
    </row>
    <row r="690" spans="1:11">
      <c r="A690" s="11"/>
      <c r="B690" s="5"/>
      <c r="C690" s="16"/>
      <c r="D690" s="5"/>
      <c r="E690" s="5"/>
      <c r="F690" s="16"/>
      <c r="G690" s="12"/>
      <c r="H690" s="13" t="str">
        <f>IF(F690="","",INDEX(CONFIG!$C$7:$C$26,MATCH(F690,CONFIG!$B$7:$B$26,0)))</f>
        <v/>
      </c>
      <c r="I690" s="14" t="str">
        <f t="shared" si="20"/>
        <v/>
      </c>
      <c r="J690" s="17"/>
      <c r="K690" s="15" t="str">
        <f t="shared" si="21"/>
        <v/>
      </c>
    </row>
    <row r="691" spans="1:11">
      <c r="A691" s="11"/>
      <c r="B691" s="5"/>
      <c r="C691" s="16"/>
      <c r="D691" s="5"/>
      <c r="E691" s="5"/>
      <c r="F691" s="16"/>
      <c r="G691" s="12"/>
      <c r="H691" s="13" t="str">
        <f>IF(F691="","",INDEX(CONFIG!$C$7:$C$26,MATCH(F691,CONFIG!$B$7:$B$26,0)))</f>
        <v/>
      </c>
      <c r="I691" s="14" t="str">
        <f t="shared" si="20"/>
        <v/>
      </c>
      <c r="J691" s="17"/>
      <c r="K691" s="15" t="str">
        <f t="shared" si="21"/>
        <v/>
      </c>
    </row>
    <row r="692" spans="1:11">
      <c r="A692" s="11"/>
      <c r="B692" s="5"/>
      <c r="C692" s="16"/>
      <c r="D692" s="5"/>
      <c r="E692" s="5"/>
      <c r="F692" s="16"/>
      <c r="G692" s="12"/>
      <c r="H692" s="13" t="str">
        <f>IF(F692="","",INDEX(CONFIG!$C$7:$C$26,MATCH(F692,CONFIG!$B$7:$B$26,0)))</f>
        <v/>
      </c>
      <c r="I692" s="14" t="str">
        <f t="shared" si="20"/>
        <v/>
      </c>
      <c r="J692" s="17"/>
      <c r="K692" s="15" t="str">
        <f t="shared" si="21"/>
        <v/>
      </c>
    </row>
    <row r="693" spans="1:11">
      <c r="A693" s="11"/>
      <c r="B693" s="5"/>
      <c r="C693" s="16"/>
      <c r="D693" s="5"/>
      <c r="E693" s="5"/>
      <c r="F693" s="16"/>
      <c r="G693" s="12"/>
      <c r="H693" s="13" t="str">
        <f>IF(F693="","",INDEX(CONFIG!$C$7:$C$26,MATCH(F693,CONFIG!$B$7:$B$26,0)))</f>
        <v/>
      </c>
      <c r="I693" s="14" t="str">
        <f t="shared" si="20"/>
        <v/>
      </c>
      <c r="J693" s="17"/>
      <c r="K693" s="15" t="str">
        <f t="shared" si="21"/>
        <v/>
      </c>
    </row>
    <row r="694" spans="1:11">
      <c r="A694" s="11"/>
      <c r="B694" s="5"/>
      <c r="C694" s="16"/>
      <c r="D694" s="5"/>
      <c r="E694" s="5"/>
      <c r="F694" s="16"/>
      <c r="G694" s="12"/>
      <c r="H694" s="13" t="str">
        <f>IF(F694="","",INDEX(CONFIG!$C$7:$C$26,MATCH(F694,CONFIG!$B$7:$B$26,0)))</f>
        <v/>
      </c>
      <c r="I694" s="14" t="str">
        <f t="shared" si="20"/>
        <v/>
      </c>
      <c r="J694" s="17"/>
      <c r="K694" s="15" t="str">
        <f t="shared" si="21"/>
        <v/>
      </c>
    </row>
    <row r="695" spans="1:11">
      <c r="A695" s="11"/>
      <c r="B695" s="5"/>
      <c r="C695" s="16"/>
      <c r="D695" s="5"/>
      <c r="E695" s="5"/>
      <c r="F695" s="16"/>
      <c r="G695" s="12"/>
      <c r="H695" s="13" t="str">
        <f>IF(F695="","",INDEX(CONFIG!$C$7:$C$26,MATCH(F695,CONFIG!$B$7:$B$26,0)))</f>
        <v/>
      </c>
      <c r="I695" s="14" t="str">
        <f t="shared" si="20"/>
        <v/>
      </c>
      <c r="J695" s="17"/>
      <c r="K695" s="15" t="str">
        <f t="shared" si="21"/>
        <v/>
      </c>
    </row>
    <row r="696" spans="1:11">
      <c r="A696" s="11"/>
      <c r="B696" s="5"/>
      <c r="C696" s="16"/>
      <c r="D696" s="5"/>
      <c r="E696" s="5"/>
      <c r="F696" s="16"/>
      <c r="G696" s="12"/>
      <c r="H696" s="13" t="str">
        <f>IF(F696="","",INDEX(CONFIG!$C$7:$C$26,MATCH(F696,CONFIG!$B$7:$B$26,0)))</f>
        <v/>
      </c>
      <c r="I696" s="14" t="str">
        <f t="shared" si="20"/>
        <v/>
      </c>
      <c r="J696" s="17"/>
      <c r="K696" s="15" t="str">
        <f t="shared" si="21"/>
        <v/>
      </c>
    </row>
    <row r="697" spans="1:11">
      <c r="A697" s="11"/>
      <c r="B697" s="5"/>
      <c r="C697" s="16"/>
      <c r="D697" s="5"/>
      <c r="E697" s="5"/>
      <c r="F697" s="16"/>
      <c r="G697" s="12"/>
      <c r="H697" s="13" t="str">
        <f>IF(F697="","",INDEX(CONFIG!$C$7:$C$26,MATCH(F697,CONFIG!$B$7:$B$26,0)))</f>
        <v/>
      </c>
      <c r="I697" s="14" t="str">
        <f t="shared" si="20"/>
        <v/>
      </c>
      <c r="J697" s="17"/>
      <c r="K697" s="15" t="str">
        <f t="shared" si="21"/>
        <v/>
      </c>
    </row>
    <row r="698" spans="1:11">
      <c r="A698" s="11"/>
      <c r="B698" s="5"/>
      <c r="C698" s="16"/>
      <c r="D698" s="5"/>
      <c r="E698" s="5"/>
      <c r="F698" s="16"/>
      <c r="G698" s="12"/>
      <c r="H698" s="13" t="str">
        <f>IF(F698="","",INDEX(CONFIG!$C$7:$C$26,MATCH(F698,CONFIG!$B$7:$B$26,0)))</f>
        <v/>
      </c>
      <c r="I698" s="14" t="str">
        <f t="shared" si="20"/>
        <v/>
      </c>
      <c r="J698" s="17"/>
      <c r="K698" s="15" t="str">
        <f t="shared" si="21"/>
        <v/>
      </c>
    </row>
    <row r="699" spans="1:11">
      <c r="A699" s="11"/>
      <c r="B699" s="5"/>
      <c r="C699" s="16"/>
      <c r="D699" s="5"/>
      <c r="E699" s="5"/>
      <c r="F699" s="16"/>
      <c r="G699" s="12"/>
      <c r="H699" s="13" t="str">
        <f>IF(F699="","",INDEX(CONFIG!$C$7:$C$26,MATCH(F699,CONFIG!$B$7:$B$26,0)))</f>
        <v/>
      </c>
      <c r="I699" s="14" t="str">
        <f t="shared" si="20"/>
        <v/>
      </c>
      <c r="J699" s="17"/>
      <c r="K699" s="15" t="str">
        <f t="shared" si="21"/>
        <v/>
      </c>
    </row>
    <row r="700" spans="1:11">
      <c r="A700" s="11"/>
      <c r="B700" s="5"/>
      <c r="C700" s="16"/>
      <c r="D700" s="5"/>
      <c r="E700" s="5"/>
      <c r="F700" s="16"/>
      <c r="G700" s="12"/>
      <c r="H700" s="13" t="str">
        <f>IF(F700="","",INDEX(CONFIG!$C$7:$C$26,MATCH(F700,CONFIG!$B$7:$B$26,0)))</f>
        <v/>
      </c>
      <c r="I700" s="14" t="str">
        <f t="shared" si="20"/>
        <v/>
      </c>
      <c r="J700" s="17"/>
      <c r="K700" s="15" t="str">
        <f t="shared" si="21"/>
        <v/>
      </c>
    </row>
    <row r="701" spans="1:11">
      <c r="A701" s="11"/>
      <c r="B701" s="5"/>
      <c r="C701" s="16"/>
      <c r="D701" s="5"/>
      <c r="E701" s="5"/>
      <c r="F701" s="16"/>
      <c r="G701" s="12"/>
      <c r="H701" s="13" t="str">
        <f>IF(F701="","",INDEX(CONFIG!$C$7:$C$26,MATCH(F701,CONFIG!$B$7:$B$26,0)))</f>
        <v/>
      </c>
      <c r="I701" s="14" t="str">
        <f t="shared" si="20"/>
        <v/>
      </c>
      <c r="J701" s="17"/>
      <c r="K701" s="15" t="str">
        <f t="shared" si="21"/>
        <v/>
      </c>
    </row>
    <row r="702" spans="1:11">
      <c r="A702" s="11"/>
      <c r="B702" s="5"/>
      <c r="C702" s="16"/>
      <c r="D702" s="5"/>
      <c r="E702" s="5"/>
      <c r="F702" s="16"/>
      <c r="G702" s="12"/>
      <c r="H702" s="13" t="str">
        <f>IF(F702="","",INDEX(CONFIG!$C$7:$C$26,MATCH(F702,CONFIG!$B$7:$B$26,0)))</f>
        <v/>
      </c>
      <c r="I702" s="14" t="str">
        <f t="shared" si="20"/>
        <v/>
      </c>
      <c r="J702" s="17"/>
      <c r="K702" s="15" t="str">
        <f t="shared" si="21"/>
        <v/>
      </c>
    </row>
    <row r="703" spans="1:11">
      <c r="A703" s="11"/>
      <c r="B703" s="5"/>
      <c r="C703" s="16"/>
      <c r="D703" s="5"/>
      <c r="E703" s="5"/>
      <c r="F703" s="16"/>
      <c r="G703" s="12"/>
      <c r="H703" s="13" t="str">
        <f>IF(F703="","",INDEX(CONFIG!$C$7:$C$26,MATCH(F703,CONFIG!$B$7:$B$26,0)))</f>
        <v/>
      </c>
      <c r="I703" s="14" t="str">
        <f t="shared" si="20"/>
        <v/>
      </c>
      <c r="J703" s="17"/>
      <c r="K703" s="15" t="str">
        <f t="shared" si="21"/>
        <v/>
      </c>
    </row>
    <row r="704" spans="1:11">
      <c r="A704" s="11"/>
      <c r="B704" s="5"/>
      <c r="C704" s="16"/>
      <c r="D704" s="5"/>
      <c r="E704" s="5"/>
      <c r="F704" s="16"/>
      <c r="G704" s="12"/>
      <c r="H704" s="13" t="str">
        <f>IF(F704="","",INDEX(CONFIG!$C$7:$C$26,MATCH(F704,CONFIG!$B$7:$B$26,0)))</f>
        <v/>
      </c>
      <c r="I704" s="14" t="str">
        <f t="shared" si="20"/>
        <v/>
      </c>
      <c r="J704" s="17"/>
      <c r="K704" s="15" t="str">
        <f t="shared" si="21"/>
        <v/>
      </c>
    </row>
    <row r="705" spans="1:11">
      <c r="A705" s="11"/>
      <c r="B705" s="5"/>
      <c r="C705" s="16"/>
      <c r="D705" s="5"/>
      <c r="E705" s="5"/>
      <c r="F705" s="16"/>
      <c r="G705" s="12"/>
      <c r="H705" s="13" t="str">
        <f>IF(F705="","",INDEX(CONFIG!$C$7:$C$26,MATCH(F705,CONFIG!$B$7:$B$26,0)))</f>
        <v/>
      </c>
      <c r="I705" s="14" t="str">
        <f t="shared" si="20"/>
        <v/>
      </c>
      <c r="J705" s="17"/>
      <c r="K705" s="15" t="str">
        <f t="shared" si="21"/>
        <v/>
      </c>
    </row>
    <row r="706" spans="1:11">
      <c r="A706" s="11"/>
      <c r="B706" s="5"/>
      <c r="C706" s="16"/>
      <c r="D706" s="5"/>
      <c r="E706" s="5"/>
      <c r="F706" s="16"/>
      <c r="G706" s="12"/>
      <c r="H706" s="13" t="str">
        <f>IF(F706="","",INDEX(CONFIG!$C$7:$C$26,MATCH(F706,CONFIG!$B$7:$B$26,0)))</f>
        <v/>
      </c>
      <c r="I706" s="14" t="str">
        <f t="shared" ref="I706:I769" si="22">IF(OR(G706="",H706=""),"",G706*H706)</f>
        <v/>
      </c>
      <c r="J706" s="17"/>
      <c r="K706" s="15" t="str">
        <f t="shared" ref="K706:K769" si="23">IF(COUNTA(A706:G706)=0,"",IF(OR(A706="",F706="",G706=""),"INCOMPLETO","OK"))</f>
        <v/>
      </c>
    </row>
    <row r="707" spans="1:11">
      <c r="A707" s="11"/>
      <c r="B707" s="5"/>
      <c r="C707" s="16"/>
      <c r="D707" s="5"/>
      <c r="E707" s="5"/>
      <c r="F707" s="16"/>
      <c r="G707" s="12"/>
      <c r="H707" s="13" t="str">
        <f>IF(F707="","",INDEX(CONFIG!$C$7:$C$26,MATCH(F707,CONFIG!$B$7:$B$26,0)))</f>
        <v/>
      </c>
      <c r="I707" s="14" t="str">
        <f t="shared" si="22"/>
        <v/>
      </c>
      <c r="J707" s="17"/>
      <c r="K707" s="15" t="str">
        <f t="shared" si="23"/>
        <v/>
      </c>
    </row>
    <row r="708" spans="1:11">
      <c r="A708" s="11"/>
      <c r="B708" s="5"/>
      <c r="C708" s="16"/>
      <c r="D708" s="5"/>
      <c r="E708" s="5"/>
      <c r="F708" s="16"/>
      <c r="G708" s="12"/>
      <c r="H708" s="13" t="str">
        <f>IF(F708="","",INDEX(CONFIG!$C$7:$C$26,MATCH(F708,CONFIG!$B$7:$B$26,0)))</f>
        <v/>
      </c>
      <c r="I708" s="14" t="str">
        <f t="shared" si="22"/>
        <v/>
      </c>
      <c r="J708" s="17"/>
      <c r="K708" s="15" t="str">
        <f t="shared" si="23"/>
        <v/>
      </c>
    </row>
    <row r="709" spans="1:11">
      <c r="A709" s="11"/>
      <c r="B709" s="5"/>
      <c r="C709" s="16"/>
      <c r="D709" s="5"/>
      <c r="E709" s="5"/>
      <c r="F709" s="16"/>
      <c r="G709" s="12"/>
      <c r="H709" s="13" t="str">
        <f>IF(F709="","",INDEX(CONFIG!$C$7:$C$26,MATCH(F709,CONFIG!$B$7:$B$26,0)))</f>
        <v/>
      </c>
      <c r="I709" s="14" t="str">
        <f t="shared" si="22"/>
        <v/>
      </c>
      <c r="J709" s="17"/>
      <c r="K709" s="15" t="str">
        <f t="shared" si="23"/>
        <v/>
      </c>
    </row>
    <row r="710" spans="1:11">
      <c r="A710" s="11"/>
      <c r="B710" s="5"/>
      <c r="C710" s="16"/>
      <c r="D710" s="5"/>
      <c r="E710" s="5"/>
      <c r="F710" s="16"/>
      <c r="G710" s="12"/>
      <c r="H710" s="13" t="str">
        <f>IF(F710="","",INDEX(CONFIG!$C$7:$C$26,MATCH(F710,CONFIG!$B$7:$B$26,0)))</f>
        <v/>
      </c>
      <c r="I710" s="14" t="str">
        <f t="shared" si="22"/>
        <v/>
      </c>
      <c r="J710" s="17"/>
      <c r="K710" s="15" t="str">
        <f t="shared" si="23"/>
        <v/>
      </c>
    </row>
    <row r="711" spans="1:11">
      <c r="A711" s="11"/>
      <c r="B711" s="5"/>
      <c r="C711" s="16"/>
      <c r="D711" s="5"/>
      <c r="E711" s="5"/>
      <c r="F711" s="16"/>
      <c r="G711" s="12"/>
      <c r="H711" s="13" t="str">
        <f>IF(F711="","",INDEX(CONFIG!$C$7:$C$26,MATCH(F711,CONFIG!$B$7:$B$26,0)))</f>
        <v/>
      </c>
      <c r="I711" s="14" t="str">
        <f t="shared" si="22"/>
        <v/>
      </c>
      <c r="J711" s="17"/>
      <c r="K711" s="15" t="str">
        <f t="shared" si="23"/>
        <v/>
      </c>
    </row>
    <row r="712" spans="1:11">
      <c r="A712" s="11"/>
      <c r="B712" s="5"/>
      <c r="C712" s="16"/>
      <c r="D712" s="5"/>
      <c r="E712" s="5"/>
      <c r="F712" s="16"/>
      <c r="G712" s="12"/>
      <c r="H712" s="13" t="str">
        <f>IF(F712="","",INDEX(CONFIG!$C$7:$C$26,MATCH(F712,CONFIG!$B$7:$B$26,0)))</f>
        <v/>
      </c>
      <c r="I712" s="14" t="str">
        <f t="shared" si="22"/>
        <v/>
      </c>
      <c r="J712" s="17"/>
      <c r="K712" s="15" t="str">
        <f t="shared" si="23"/>
        <v/>
      </c>
    </row>
    <row r="713" spans="1:11">
      <c r="A713" s="11"/>
      <c r="B713" s="5"/>
      <c r="C713" s="16"/>
      <c r="D713" s="5"/>
      <c r="E713" s="5"/>
      <c r="F713" s="16"/>
      <c r="G713" s="12"/>
      <c r="H713" s="13" t="str">
        <f>IF(F713="","",INDEX(CONFIG!$C$7:$C$26,MATCH(F713,CONFIG!$B$7:$B$26,0)))</f>
        <v/>
      </c>
      <c r="I713" s="14" t="str">
        <f t="shared" si="22"/>
        <v/>
      </c>
      <c r="J713" s="17"/>
      <c r="K713" s="15" t="str">
        <f t="shared" si="23"/>
        <v/>
      </c>
    </row>
    <row r="714" spans="1:11">
      <c r="A714" s="11"/>
      <c r="B714" s="5"/>
      <c r="C714" s="16"/>
      <c r="D714" s="5"/>
      <c r="E714" s="5"/>
      <c r="F714" s="16"/>
      <c r="G714" s="12"/>
      <c r="H714" s="13" t="str">
        <f>IF(F714="","",INDEX(CONFIG!$C$7:$C$26,MATCH(F714,CONFIG!$B$7:$B$26,0)))</f>
        <v/>
      </c>
      <c r="I714" s="14" t="str">
        <f t="shared" si="22"/>
        <v/>
      </c>
      <c r="J714" s="17"/>
      <c r="K714" s="15" t="str">
        <f t="shared" si="23"/>
        <v/>
      </c>
    </row>
    <row r="715" spans="1:11">
      <c r="A715" s="11"/>
      <c r="B715" s="5"/>
      <c r="C715" s="16"/>
      <c r="D715" s="5"/>
      <c r="E715" s="5"/>
      <c r="F715" s="16"/>
      <c r="G715" s="12"/>
      <c r="H715" s="13" t="str">
        <f>IF(F715="","",INDEX(CONFIG!$C$7:$C$26,MATCH(F715,CONFIG!$B$7:$B$26,0)))</f>
        <v/>
      </c>
      <c r="I715" s="14" t="str">
        <f t="shared" si="22"/>
        <v/>
      </c>
      <c r="J715" s="17"/>
      <c r="K715" s="15" t="str">
        <f t="shared" si="23"/>
        <v/>
      </c>
    </row>
    <row r="716" spans="1:11">
      <c r="A716" s="11"/>
      <c r="B716" s="5"/>
      <c r="C716" s="16"/>
      <c r="D716" s="5"/>
      <c r="E716" s="5"/>
      <c r="F716" s="16"/>
      <c r="G716" s="12"/>
      <c r="H716" s="13" t="str">
        <f>IF(F716="","",INDEX(CONFIG!$C$7:$C$26,MATCH(F716,CONFIG!$B$7:$B$26,0)))</f>
        <v/>
      </c>
      <c r="I716" s="14" t="str">
        <f t="shared" si="22"/>
        <v/>
      </c>
      <c r="J716" s="17"/>
      <c r="K716" s="15" t="str">
        <f t="shared" si="23"/>
        <v/>
      </c>
    </row>
    <row r="717" spans="1:11">
      <c r="A717" s="11"/>
      <c r="B717" s="5"/>
      <c r="C717" s="16"/>
      <c r="D717" s="5"/>
      <c r="E717" s="5"/>
      <c r="F717" s="16"/>
      <c r="G717" s="12"/>
      <c r="H717" s="13" t="str">
        <f>IF(F717="","",INDEX(CONFIG!$C$7:$C$26,MATCH(F717,CONFIG!$B$7:$B$26,0)))</f>
        <v/>
      </c>
      <c r="I717" s="14" t="str">
        <f t="shared" si="22"/>
        <v/>
      </c>
      <c r="J717" s="17"/>
      <c r="K717" s="15" t="str">
        <f t="shared" si="23"/>
        <v/>
      </c>
    </row>
    <row r="718" spans="1:11">
      <c r="A718" s="11"/>
      <c r="B718" s="5"/>
      <c r="C718" s="16"/>
      <c r="D718" s="5"/>
      <c r="E718" s="5"/>
      <c r="F718" s="16"/>
      <c r="G718" s="12"/>
      <c r="H718" s="13" t="str">
        <f>IF(F718="","",INDEX(CONFIG!$C$7:$C$26,MATCH(F718,CONFIG!$B$7:$B$26,0)))</f>
        <v/>
      </c>
      <c r="I718" s="14" t="str">
        <f t="shared" si="22"/>
        <v/>
      </c>
      <c r="J718" s="17"/>
      <c r="K718" s="15" t="str">
        <f t="shared" si="23"/>
        <v/>
      </c>
    </row>
    <row r="719" spans="1:11">
      <c r="A719" s="11"/>
      <c r="B719" s="5"/>
      <c r="C719" s="16"/>
      <c r="D719" s="5"/>
      <c r="E719" s="5"/>
      <c r="F719" s="16"/>
      <c r="G719" s="12"/>
      <c r="H719" s="13" t="str">
        <f>IF(F719="","",INDEX(CONFIG!$C$7:$C$26,MATCH(F719,CONFIG!$B$7:$B$26,0)))</f>
        <v/>
      </c>
      <c r="I719" s="14" t="str">
        <f t="shared" si="22"/>
        <v/>
      </c>
      <c r="J719" s="17"/>
      <c r="K719" s="15" t="str">
        <f t="shared" si="23"/>
        <v/>
      </c>
    </row>
    <row r="720" spans="1:11">
      <c r="A720" s="11"/>
      <c r="B720" s="5"/>
      <c r="C720" s="16"/>
      <c r="D720" s="5"/>
      <c r="E720" s="5"/>
      <c r="F720" s="16"/>
      <c r="G720" s="12"/>
      <c r="H720" s="13" t="str">
        <f>IF(F720="","",INDEX(CONFIG!$C$7:$C$26,MATCH(F720,CONFIG!$B$7:$B$26,0)))</f>
        <v/>
      </c>
      <c r="I720" s="14" t="str">
        <f t="shared" si="22"/>
        <v/>
      </c>
      <c r="J720" s="17"/>
      <c r="K720" s="15" t="str">
        <f t="shared" si="23"/>
        <v/>
      </c>
    </row>
    <row r="721" spans="1:11">
      <c r="A721" s="11"/>
      <c r="B721" s="5"/>
      <c r="C721" s="16"/>
      <c r="D721" s="5"/>
      <c r="E721" s="5"/>
      <c r="F721" s="16"/>
      <c r="G721" s="12"/>
      <c r="H721" s="13" t="str">
        <f>IF(F721="","",INDEX(CONFIG!$C$7:$C$26,MATCH(F721,CONFIG!$B$7:$B$26,0)))</f>
        <v/>
      </c>
      <c r="I721" s="14" t="str">
        <f t="shared" si="22"/>
        <v/>
      </c>
      <c r="J721" s="17"/>
      <c r="K721" s="15" t="str">
        <f t="shared" si="23"/>
        <v/>
      </c>
    </row>
    <row r="722" spans="1:11">
      <c r="A722" s="11"/>
      <c r="B722" s="5"/>
      <c r="C722" s="16"/>
      <c r="D722" s="5"/>
      <c r="E722" s="5"/>
      <c r="F722" s="16"/>
      <c r="G722" s="12"/>
      <c r="H722" s="13" t="str">
        <f>IF(F722="","",INDEX(CONFIG!$C$7:$C$26,MATCH(F722,CONFIG!$B$7:$B$26,0)))</f>
        <v/>
      </c>
      <c r="I722" s="14" t="str">
        <f t="shared" si="22"/>
        <v/>
      </c>
      <c r="J722" s="17"/>
      <c r="K722" s="15" t="str">
        <f t="shared" si="23"/>
        <v/>
      </c>
    </row>
    <row r="723" spans="1:11">
      <c r="A723" s="11"/>
      <c r="B723" s="5"/>
      <c r="C723" s="16"/>
      <c r="D723" s="5"/>
      <c r="E723" s="5"/>
      <c r="F723" s="16"/>
      <c r="G723" s="12"/>
      <c r="H723" s="13" t="str">
        <f>IF(F723="","",INDEX(CONFIG!$C$7:$C$26,MATCH(F723,CONFIG!$B$7:$B$26,0)))</f>
        <v/>
      </c>
      <c r="I723" s="14" t="str">
        <f t="shared" si="22"/>
        <v/>
      </c>
      <c r="J723" s="17"/>
      <c r="K723" s="15" t="str">
        <f t="shared" si="23"/>
        <v/>
      </c>
    </row>
    <row r="724" spans="1:11">
      <c r="A724" s="11"/>
      <c r="B724" s="5"/>
      <c r="C724" s="16"/>
      <c r="D724" s="5"/>
      <c r="E724" s="5"/>
      <c r="F724" s="16"/>
      <c r="G724" s="12"/>
      <c r="H724" s="13" t="str">
        <f>IF(F724="","",INDEX(CONFIG!$C$7:$C$26,MATCH(F724,CONFIG!$B$7:$B$26,0)))</f>
        <v/>
      </c>
      <c r="I724" s="14" t="str">
        <f t="shared" si="22"/>
        <v/>
      </c>
      <c r="J724" s="17"/>
      <c r="K724" s="15" t="str">
        <f t="shared" si="23"/>
        <v/>
      </c>
    </row>
    <row r="725" spans="1:11">
      <c r="A725" s="11"/>
      <c r="B725" s="5"/>
      <c r="C725" s="16"/>
      <c r="D725" s="5"/>
      <c r="E725" s="5"/>
      <c r="F725" s="16"/>
      <c r="G725" s="12"/>
      <c r="H725" s="13" t="str">
        <f>IF(F725="","",INDEX(CONFIG!$C$7:$C$26,MATCH(F725,CONFIG!$B$7:$B$26,0)))</f>
        <v/>
      </c>
      <c r="I725" s="14" t="str">
        <f t="shared" si="22"/>
        <v/>
      </c>
      <c r="J725" s="17"/>
      <c r="K725" s="15" t="str">
        <f t="shared" si="23"/>
        <v/>
      </c>
    </row>
    <row r="726" spans="1:11">
      <c r="A726" s="11"/>
      <c r="B726" s="5"/>
      <c r="C726" s="16"/>
      <c r="D726" s="5"/>
      <c r="E726" s="5"/>
      <c r="F726" s="16"/>
      <c r="G726" s="12"/>
      <c r="H726" s="13" t="str">
        <f>IF(F726="","",INDEX(CONFIG!$C$7:$C$26,MATCH(F726,CONFIG!$B$7:$B$26,0)))</f>
        <v/>
      </c>
      <c r="I726" s="14" t="str">
        <f t="shared" si="22"/>
        <v/>
      </c>
      <c r="J726" s="17"/>
      <c r="K726" s="15" t="str">
        <f t="shared" si="23"/>
        <v/>
      </c>
    </row>
    <row r="727" spans="1:11">
      <c r="A727" s="11"/>
      <c r="B727" s="5"/>
      <c r="C727" s="16"/>
      <c r="D727" s="5"/>
      <c r="E727" s="5"/>
      <c r="F727" s="16"/>
      <c r="G727" s="12"/>
      <c r="H727" s="13" t="str">
        <f>IF(F727="","",INDEX(CONFIG!$C$7:$C$26,MATCH(F727,CONFIG!$B$7:$B$26,0)))</f>
        <v/>
      </c>
      <c r="I727" s="14" t="str">
        <f t="shared" si="22"/>
        <v/>
      </c>
      <c r="J727" s="17"/>
      <c r="K727" s="15" t="str">
        <f t="shared" si="23"/>
        <v/>
      </c>
    </row>
    <row r="728" spans="1:11">
      <c r="A728" s="11"/>
      <c r="B728" s="5"/>
      <c r="C728" s="16"/>
      <c r="D728" s="5"/>
      <c r="E728" s="5"/>
      <c r="F728" s="16"/>
      <c r="G728" s="12"/>
      <c r="H728" s="13" t="str">
        <f>IF(F728="","",INDEX(CONFIG!$C$7:$C$26,MATCH(F728,CONFIG!$B$7:$B$26,0)))</f>
        <v/>
      </c>
      <c r="I728" s="14" t="str">
        <f t="shared" si="22"/>
        <v/>
      </c>
      <c r="J728" s="17"/>
      <c r="K728" s="15" t="str">
        <f t="shared" si="23"/>
        <v/>
      </c>
    </row>
    <row r="729" spans="1:11">
      <c r="A729" s="11"/>
      <c r="B729" s="5"/>
      <c r="C729" s="16"/>
      <c r="D729" s="5"/>
      <c r="E729" s="5"/>
      <c r="F729" s="16"/>
      <c r="G729" s="12"/>
      <c r="H729" s="13" t="str">
        <f>IF(F729="","",INDEX(CONFIG!$C$7:$C$26,MATCH(F729,CONFIG!$B$7:$B$26,0)))</f>
        <v/>
      </c>
      <c r="I729" s="14" t="str">
        <f t="shared" si="22"/>
        <v/>
      </c>
      <c r="J729" s="17"/>
      <c r="K729" s="15" t="str">
        <f t="shared" si="23"/>
        <v/>
      </c>
    </row>
    <row r="730" spans="1:11">
      <c r="A730" s="11"/>
      <c r="B730" s="5"/>
      <c r="C730" s="16"/>
      <c r="D730" s="5"/>
      <c r="E730" s="5"/>
      <c r="F730" s="16"/>
      <c r="G730" s="12"/>
      <c r="H730" s="13" t="str">
        <f>IF(F730="","",INDEX(CONFIG!$C$7:$C$26,MATCH(F730,CONFIG!$B$7:$B$26,0)))</f>
        <v/>
      </c>
      <c r="I730" s="14" t="str">
        <f t="shared" si="22"/>
        <v/>
      </c>
      <c r="J730" s="17"/>
      <c r="K730" s="15" t="str">
        <f t="shared" si="23"/>
        <v/>
      </c>
    </row>
    <row r="731" spans="1:11">
      <c r="A731" s="11"/>
      <c r="B731" s="5"/>
      <c r="C731" s="16"/>
      <c r="D731" s="5"/>
      <c r="E731" s="5"/>
      <c r="F731" s="16"/>
      <c r="G731" s="12"/>
      <c r="H731" s="13" t="str">
        <f>IF(F731="","",INDEX(CONFIG!$C$7:$C$26,MATCH(F731,CONFIG!$B$7:$B$26,0)))</f>
        <v/>
      </c>
      <c r="I731" s="14" t="str">
        <f t="shared" si="22"/>
        <v/>
      </c>
      <c r="J731" s="17"/>
      <c r="K731" s="15" t="str">
        <f t="shared" si="23"/>
        <v/>
      </c>
    </row>
    <row r="732" spans="1:11">
      <c r="A732" s="11"/>
      <c r="B732" s="5"/>
      <c r="C732" s="16"/>
      <c r="D732" s="5"/>
      <c r="E732" s="5"/>
      <c r="F732" s="16"/>
      <c r="G732" s="12"/>
      <c r="H732" s="13" t="str">
        <f>IF(F732="","",INDEX(CONFIG!$C$7:$C$26,MATCH(F732,CONFIG!$B$7:$B$26,0)))</f>
        <v/>
      </c>
      <c r="I732" s="14" t="str">
        <f t="shared" si="22"/>
        <v/>
      </c>
      <c r="J732" s="17"/>
      <c r="K732" s="15" t="str">
        <f t="shared" si="23"/>
        <v/>
      </c>
    </row>
    <row r="733" spans="1:11">
      <c r="A733" s="11"/>
      <c r="B733" s="5"/>
      <c r="C733" s="16"/>
      <c r="D733" s="5"/>
      <c r="E733" s="5"/>
      <c r="F733" s="16"/>
      <c r="G733" s="12"/>
      <c r="H733" s="13" t="str">
        <f>IF(F733="","",INDEX(CONFIG!$C$7:$C$26,MATCH(F733,CONFIG!$B$7:$B$26,0)))</f>
        <v/>
      </c>
      <c r="I733" s="14" t="str">
        <f t="shared" si="22"/>
        <v/>
      </c>
      <c r="J733" s="17"/>
      <c r="K733" s="15" t="str">
        <f t="shared" si="23"/>
        <v/>
      </c>
    </row>
    <row r="734" spans="1:11">
      <c r="A734" s="11"/>
      <c r="B734" s="5"/>
      <c r="C734" s="16"/>
      <c r="D734" s="5"/>
      <c r="E734" s="5"/>
      <c r="F734" s="16"/>
      <c r="G734" s="12"/>
      <c r="H734" s="13" t="str">
        <f>IF(F734="","",INDEX(CONFIG!$C$7:$C$26,MATCH(F734,CONFIG!$B$7:$B$26,0)))</f>
        <v/>
      </c>
      <c r="I734" s="14" t="str">
        <f t="shared" si="22"/>
        <v/>
      </c>
      <c r="J734" s="17"/>
      <c r="K734" s="15" t="str">
        <f t="shared" si="23"/>
        <v/>
      </c>
    </row>
    <row r="735" spans="1:11">
      <c r="A735" s="11"/>
      <c r="B735" s="5"/>
      <c r="C735" s="16"/>
      <c r="D735" s="5"/>
      <c r="E735" s="5"/>
      <c r="F735" s="16"/>
      <c r="G735" s="12"/>
      <c r="H735" s="13" t="str">
        <f>IF(F735="","",INDEX(CONFIG!$C$7:$C$26,MATCH(F735,CONFIG!$B$7:$B$26,0)))</f>
        <v/>
      </c>
      <c r="I735" s="14" t="str">
        <f t="shared" si="22"/>
        <v/>
      </c>
      <c r="J735" s="17"/>
      <c r="K735" s="15" t="str">
        <f t="shared" si="23"/>
        <v/>
      </c>
    </row>
    <row r="736" spans="1:11">
      <c r="A736" s="11"/>
      <c r="B736" s="5"/>
      <c r="C736" s="16"/>
      <c r="D736" s="5"/>
      <c r="E736" s="5"/>
      <c r="F736" s="16"/>
      <c r="G736" s="12"/>
      <c r="H736" s="13" t="str">
        <f>IF(F736="","",INDEX(CONFIG!$C$7:$C$26,MATCH(F736,CONFIG!$B$7:$B$26,0)))</f>
        <v/>
      </c>
      <c r="I736" s="14" t="str">
        <f t="shared" si="22"/>
        <v/>
      </c>
      <c r="J736" s="17"/>
      <c r="K736" s="15" t="str">
        <f t="shared" si="23"/>
        <v/>
      </c>
    </row>
    <row r="737" spans="1:11">
      <c r="A737" s="11"/>
      <c r="B737" s="5"/>
      <c r="C737" s="16"/>
      <c r="D737" s="5"/>
      <c r="E737" s="5"/>
      <c r="F737" s="16"/>
      <c r="G737" s="12"/>
      <c r="H737" s="13" t="str">
        <f>IF(F737="","",INDEX(CONFIG!$C$7:$C$26,MATCH(F737,CONFIG!$B$7:$B$26,0)))</f>
        <v/>
      </c>
      <c r="I737" s="14" t="str">
        <f t="shared" si="22"/>
        <v/>
      </c>
      <c r="J737" s="17"/>
      <c r="K737" s="15" t="str">
        <f t="shared" si="23"/>
        <v/>
      </c>
    </row>
    <row r="738" spans="1:11">
      <c r="A738" s="11"/>
      <c r="B738" s="5"/>
      <c r="C738" s="16"/>
      <c r="D738" s="5"/>
      <c r="E738" s="5"/>
      <c r="F738" s="16"/>
      <c r="G738" s="12"/>
      <c r="H738" s="13" t="str">
        <f>IF(F738="","",INDEX(CONFIG!$C$7:$C$26,MATCH(F738,CONFIG!$B$7:$B$26,0)))</f>
        <v/>
      </c>
      <c r="I738" s="14" t="str">
        <f t="shared" si="22"/>
        <v/>
      </c>
      <c r="J738" s="17"/>
      <c r="K738" s="15" t="str">
        <f t="shared" si="23"/>
        <v/>
      </c>
    </row>
    <row r="739" spans="1:11">
      <c r="A739" s="11"/>
      <c r="B739" s="5"/>
      <c r="C739" s="16"/>
      <c r="D739" s="5"/>
      <c r="E739" s="5"/>
      <c r="F739" s="16"/>
      <c r="G739" s="12"/>
      <c r="H739" s="13" t="str">
        <f>IF(F739="","",INDEX(CONFIG!$C$7:$C$26,MATCH(F739,CONFIG!$B$7:$B$26,0)))</f>
        <v/>
      </c>
      <c r="I739" s="14" t="str">
        <f t="shared" si="22"/>
        <v/>
      </c>
      <c r="J739" s="17"/>
      <c r="K739" s="15" t="str">
        <f t="shared" si="23"/>
        <v/>
      </c>
    </row>
    <row r="740" spans="1:11">
      <c r="A740" s="11"/>
      <c r="B740" s="5"/>
      <c r="C740" s="16"/>
      <c r="D740" s="5"/>
      <c r="E740" s="5"/>
      <c r="F740" s="16"/>
      <c r="G740" s="12"/>
      <c r="H740" s="13" t="str">
        <f>IF(F740="","",INDEX(CONFIG!$C$7:$C$26,MATCH(F740,CONFIG!$B$7:$B$26,0)))</f>
        <v/>
      </c>
      <c r="I740" s="14" t="str">
        <f t="shared" si="22"/>
        <v/>
      </c>
      <c r="J740" s="17"/>
      <c r="K740" s="15" t="str">
        <f t="shared" si="23"/>
        <v/>
      </c>
    </row>
    <row r="741" spans="1:11">
      <c r="A741" s="11"/>
      <c r="B741" s="5"/>
      <c r="C741" s="16"/>
      <c r="D741" s="5"/>
      <c r="E741" s="5"/>
      <c r="F741" s="16"/>
      <c r="G741" s="12"/>
      <c r="H741" s="13" t="str">
        <f>IF(F741="","",INDEX(CONFIG!$C$7:$C$26,MATCH(F741,CONFIG!$B$7:$B$26,0)))</f>
        <v/>
      </c>
      <c r="I741" s="14" t="str">
        <f t="shared" si="22"/>
        <v/>
      </c>
      <c r="J741" s="17"/>
      <c r="K741" s="15" t="str">
        <f t="shared" si="23"/>
        <v/>
      </c>
    </row>
    <row r="742" spans="1:11">
      <c r="A742" s="11"/>
      <c r="B742" s="5"/>
      <c r="C742" s="16"/>
      <c r="D742" s="5"/>
      <c r="E742" s="5"/>
      <c r="F742" s="16"/>
      <c r="G742" s="12"/>
      <c r="H742" s="13" t="str">
        <f>IF(F742="","",INDEX(CONFIG!$C$7:$C$26,MATCH(F742,CONFIG!$B$7:$B$26,0)))</f>
        <v/>
      </c>
      <c r="I742" s="14" t="str">
        <f t="shared" si="22"/>
        <v/>
      </c>
      <c r="J742" s="17"/>
      <c r="K742" s="15" t="str">
        <f t="shared" si="23"/>
        <v/>
      </c>
    </row>
    <row r="743" spans="1:11">
      <c r="A743" s="11"/>
      <c r="B743" s="5"/>
      <c r="C743" s="16"/>
      <c r="D743" s="5"/>
      <c r="E743" s="5"/>
      <c r="F743" s="16"/>
      <c r="G743" s="12"/>
      <c r="H743" s="13" t="str">
        <f>IF(F743="","",INDEX(CONFIG!$C$7:$C$26,MATCH(F743,CONFIG!$B$7:$B$26,0)))</f>
        <v/>
      </c>
      <c r="I743" s="14" t="str">
        <f t="shared" si="22"/>
        <v/>
      </c>
      <c r="J743" s="17"/>
      <c r="K743" s="15" t="str">
        <f t="shared" si="23"/>
        <v/>
      </c>
    </row>
    <row r="744" spans="1:11">
      <c r="A744" s="11"/>
      <c r="B744" s="5"/>
      <c r="C744" s="16"/>
      <c r="D744" s="5"/>
      <c r="E744" s="5"/>
      <c r="F744" s="16"/>
      <c r="G744" s="12"/>
      <c r="H744" s="13" t="str">
        <f>IF(F744="","",INDEX(CONFIG!$C$7:$C$26,MATCH(F744,CONFIG!$B$7:$B$26,0)))</f>
        <v/>
      </c>
      <c r="I744" s="14" t="str">
        <f t="shared" si="22"/>
        <v/>
      </c>
      <c r="J744" s="17"/>
      <c r="K744" s="15" t="str">
        <f t="shared" si="23"/>
        <v/>
      </c>
    </row>
    <row r="745" spans="1:11">
      <c r="A745" s="11"/>
      <c r="B745" s="5"/>
      <c r="C745" s="16"/>
      <c r="D745" s="5"/>
      <c r="E745" s="5"/>
      <c r="F745" s="16"/>
      <c r="G745" s="12"/>
      <c r="H745" s="13" t="str">
        <f>IF(F745="","",INDEX(CONFIG!$C$7:$C$26,MATCH(F745,CONFIG!$B$7:$B$26,0)))</f>
        <v/>
      </c>
      <c r="I745" s="14" t="str">
        <f t="shared" si="22"/>
        <v/>
      </c>
      <c r="J745" s="17"/>
      <c r="K745" s="15" t="str">
        <f t="shared" si="23"/>
        <v/>
      </c>
    </row>
    <row r="746" spans="1:11">
      <c r="A746" s="11"/>
      <c r="B746" s="5"/>
      <c r="C746" s="16"/>
      <c r="D746" s="5"/>
      <c r="E746" s="5"/>
      <c r="F746" s="16"/>
      <c r="G746" s="12"/>
      <c r="H746" s="13" t="str">
        <f>IF(F746="","",INDEX(CONFIG!$C$7:$C$26,MATCH(F746,CONFIG!$B$7:$B$26,0)))</f>
        <v/>
      </c>
      <c r="I746" s="14" t="str">
        <f t="shared" si="22"/>
        <v/>
      </c>
      <c r="J746" s="17"/>
      <c r="K746" s="15" t="str">
        <f t="shared" si="23"/>
        <v/>
      </c>
    </row>
    <row r="747" spans="1:11">
      <c r="A747" s="11"/>
      <c r="B747" s="5"/>
      <c r="C747" s="16"/>
      <c r="D747" s="5"/>
      <c r="E747" s="5"/>
      <c r="F747" s="16"/>
      <c r="G747" s="12"/>
      <c r="H747" s="13" t="str">
        <f>IF(F747="","",INDEX(CONFIG!$C$7:$C$26,MATCH(F747,CONFIG!$B$7:$B$26,0)))</f>
        <v/>
      </c>
      <c r="I747" s="14" t="str">
        <f t="shared" si="22"/>
        <v/>
      </c>
      <c r="J747" s="17"/>
      <c r="K747" s="15" t="str">
        <f t="shared" si="23"/>
        <v/>
      </c>
    </row>
    <row r="748" spans="1:11">
      <c r="A748" s="11"/>
      <c r="B748" s="5"/>
      <c r="C748" s="16"/>
      <c r="D748" s="5"/>
      <c r="E748" s="5"/>
      <c r="F748" s="16"/>
      <c r="G748" s="12"/>
      <c r="H748" s="13" t="str">
        <f>IF(F748="","",INDEX(CONFIG!$C$7:$C$26,MATCH(F748,CONFIG!$B$7:$B$26,0)))</f>
        <v/>
      </c>
      <c r="I748" s="14" t="str">
        <f t="shared" si="22"/>
        <v/>
      </c>
      <c r="J748" s="17"/>
      <c r="K748" s="15" t="str">
        <f t="shared" si="23"/>
        <v/>
      </c>
    </row>
    <row r="749" spans="1:11">
      <c r="A749" s="11"/>
      <c r="B749" s="5"/>
      <c r="C749" s="16"/>
      <c r="D749" s="5"/>
      <c r="E749" s="5"/>
      <c r="F749" s="16"/>
      <c r="G749" s="12"/>
      <c r="H749" s="13" t="str">
        <f>IF(F749="","",INDEX(CONFIG!$C$7:$C$26,MATCH(F749,CONFIG!$B$7:$B$26,0)))</f>
        <v/>
      </c>
      <c r="I749" s="14" t="str">
        <f t="shared" si="22"/>
        <v/>
      </c>
      <c r="J749" s="17"/>
      <c r="K749" s="15" t="str">
        <f t="shared" si="23"/>
        <v/>
      </c>
    </row>
    <row r="750" spans="1:11">
      <c r="A750" s="11"/>
      <c r="B750" s="5"/>
      <c r="C750" s="16"/>
      <c r="D750" s="5"/>
      <c r="E750" s="5"/>
      <c r="F750" s="16"/>
      <c r="G750" s="12"/>
      <c r="H750" s="13" t="str">
        <f>IF(F750="","",INDEX(CONFIG!$C$7:$C$26,MATCH(F750,CONFIG!$B$7:$B$26,0)))</f>
        <v/>
      </c>
      <c r="I750" s="14" t="str">
        <f t="shared" si="22"/>
        <v/>
      </c>
      <c r="J750" s="17"/>
      <c r="K750" s="15" t="str">
        <f t="shared" si="23"/>
        <v/>
      </c>
    </row>
    <row r="751" spans="1:11">
      <c r="A751" s="11"/>
      <c r="B751" s="5"/>
      <c r="C751" s="16"/>
      <c r="D751" s="5"/>
      <c r="E751" s="5"/>
      <c r="F751" s="16"/>
      <c r="G751" s="12"/>
      <c r="H751" s="13" t="str">
        <f>IF(F751="","",INDEX(CONFIG!$C$7:$C$26,MATCH(F751,CONFIG!$B$7:$B$26,0)))</f>
        <v/>
      </c>
      <c r="I751" s="14" t="str">
        <f t="shared" si="22"/>
        <v/>
      </c>
      <c r="J751" s="17"/>
      <c r="K751" s="15" t="str">
        <f t="shared" si="23"/>
        <v/>
      </c>
    </row>
    <row r="752" spans="1:11">
      <c r="A752" s="11"/>
      <c r="B752" s="5"/>
      <c r="C752" s="16"/>
      <c r="D752" s="5"/>
      <c r="E752" s="5"/>
      <c r="F752" s="16"/>
      <c r="G752" s="12"/>
      <c r="H752" s="13" t="str">
        <f>IF(F752="","",INDEX(CONFIG!$C$7:$C$26,MATCH(F752,CONFIG!$B$7:$B$26,0)))</f>
        <v/>
      </c>
      <c r="I752" s="14" t="str">
        <f t="shared" si="22"/>
        <v/>
      </c>
      <c r="J752" s="17"/>
      <c r="K752" s="15" t="str">
        <f t="shared" si="23"/>
        <v/>
      </c>
    </row>
    <row r="753" spans="1:11">
      <c r="A753" s="11"/>
      <c r="B753" s="5"/>
      <c r="C753" s="16"/>
      <c r="D753" s="5"/>
      <c r="E753" s="5"/>
      <c r="F753" s="16"/>
      <c r="G753" s="12"/>
      <c r="H753" s="13" t="str">
        <f>IF(F753="","",INDEX(CONFIG!$C$7:$C$26,MATCH(F753,CONFIG!$B$7:$B$26,0)))</f>
        <v/>
      </c>
      <c r="I753" s="14" t="str">
        <f t="shared" si="22"/>
        <v/>
      </c>
      <c r="J753" s="17"/>
      <c r="K753" s="15" t="str">
        <f t="shared" si="23"/>
        <v/>
      </c>
    </row>
    <row r="754" spans="1:11">
      <c r="A754" s="11"/>
      <c r="B754" s="5"/>
      <c r="C754" s="16"/>
      <c r="D754" s="5"/>
      <c r="E754" s="5"/>
      <c r="F754" s="16"/>
      <c r="G754" s="12"/>
      <c r="H754" s="13" t="str">
        <f>IF(F754="","",INDEX(CONFIG!$C$7:$C$26,MATCH(F754,CONFIG!$B$7:$B$26,0)))</f>
        <v/>
      </c>
      <c r="I754" s="14" t="str">
        <f t="shared" si="22"/>
        <v/>
      </c>
      <c r="J754" s="17"/>
      <c r="K754" s="15" t="str">
        <f t="shared" si="23"/>
        <v/>
      </c>
    </row>
    <row r="755" spans="1:11">
      <c r="A755" s="11"/>
      <c r="B755" s="5"/>
      <c r="C755" s="16"/>
      <c r="D755" s="5"/>
      <c r="E755" s="5"/>
      <c r="F755" s="16"/>
      <c r="G755" s="12"/>
      <c r="H755" s="13" t="str">
        <f>IF(F755="","",INDEX(CONFIG!$C$7:$C$26,MATCH(F755,CONFIG!$B$7:$B$26,0)))</f>
        <v/>
      </c>
      <c r="I755" s="14" t="str">
        <f t="shared" si="22"/>
        <v/>
      </c>
      <c r="J755" s="17"/>
      <c r="K755" s="15" t="str">
        <f t="shared" si="23"/>
        <v/>
      </c>
    </row>
    <row r="756" spans="1:11">
      <c r="A756" s="11"/>
      <c r="B756" s="5"/>
      <c r="C756" s="16"/>
      <c r="D756" s="5"/>
      <c r="E756" s="5"/>
      <c r="F756" s="16"/>
      <c r="G756" s="12"/>
      <c r="H756" s="13" t="str">
        <f>IF(F756="","",INDEX(CONFIG!$C$7:$C$26,MATCH(F756,CONFIG!$B$7:$B$26,0)))</f>
        <v/>
      </c>
      <c r="I756" s="14" t="str">
        <f t="shared" si="22"/>
        <v/>
      </c>
      <c r="J756" s="17"/>
      <c r="K756" s="15" t="str">
        <f t="shared" si="23"/>
        <v/>
      </c>
    </row>
    <row r="757" spans="1:11">
      <c r="A757" s="11"/>
      <c r="B757" s="5"/>
      <c r="C757" s="16"/>
      <c r="D757" s="5"/>
      <c r="E757" s="5"/>
      <c r="F757" s="16"/>
      <c r="G757" s="12"/>
      <c r="H757" s="13" t="str">
        <f>IF(F757="","",INDEX(CONFIG!$C$7:$C$26,MATCH(F757,CONFIG!$B$7:$B$26,0)))</f>
        <v/>
      </c>
      <c r="I757" s="14" t="str">
        <f t="shared" si="22"/>
        <v/>
      </c>
      <c r="J757" s="17"/>
      <c r="K757" s="15" t="str">
        <f t="shared" si="23"/>
        <v/>
      </c>
    </row>
    <row r="758" spans="1:11">
      <c r="A758" s="11"/>
      <c r="B758" s="5"/>
      <c r="C758" s="16"/>
      <c r="D758" s="5"/>
      <c r="E758" s="5"/>
      <c r="F758" s="16"/>
      <c r="G758" s="12"/>
      <c r="H758" s="13" t="str">
        <f>IF(F758="","",INDEX(CONFIG!$C$7:$C$26,MATCH(F758,CONFIG!$B$7:$B$26,0)))</f>
        <v/>
      </c>
      <c r="I758" s="14" t="str">
        <f t="shared" si="22"/>
        <v/>
      </c>
      <c r="J758" s="17"/>
      <c r="K758" s="15" t="str">
        <f t="shared" si="23"/>
        <v/>
      </c>
    </row>
    <row r="759" spans="1:11">
      <c r="A759" s="11"/>
      <c r="B759" s="5"/>
      <c r="C759" s="16"/>
      <c r="D759" s="5"/>
      <c r="E759" s="5"/>
      <c r="F759" s="16"/>
      <c r="G759" s="12"/>
      <c r="H759" s="13" t="str">
        <f>IF(F759="","",INDEX(CONFIG!$C$7:$C$26,MATCH(F759,CONFIG!$B$7:$B$26,0)))</f>
        <v/>
      </c>
      <c r="I759" s="14" t="str">
        <f t="shared" si="22"/>
        <v/>
      </c>
      <c r="J759" s="17"/>
      <c r="K759" s="15" t="str">
        <f t="shared" si="23"/>
        <v/>
      </c>
    </row>
    <row r="760" spans="1:11">
      <c r="A760" s="11"/>
      <c r="B760" s="5"/>
      <c r="C760" s="16"/>
      <c r="D760" s="5"/>
      <c r="E760" s="5"/>
      <c r="F760" s="16"/>
      <c r="G760" s="12"/>
      <c r="H760" s="13" t="str">
        <f>IF(F760="","",INDEX(CONFIG!$C$7:$C$26,MATCH(F760,CONFIG!$B$7:$B$26,0)))</f>
        <v/>
      </c>
      <c r="I760" s="14" t="str">
        <f t="shared" si="22"/>
        <v/>
      </c>
      <c r="J760" s="17"/>
      <c r="K760" s="15" t="str">
        <f t="shared" si="23"/>
        <v/>
      </c>
    </row>
    <row r="761" spans="1:11">
      <c r="A761" s="11"/>
      <c r="B761" s="5"/>
      <c r="C761" s="16"/>
      <c r="D761" s="5"/>
      <c r="E761" s="5"/>
      <c r="F761" s="16"/>
      <c r="G761" s="12"/>
      <c r="H761" s="13" t="str">
        <f>IF(F761="","",INDEX(CONFIG!$C$7:$C$26,MATCH(F761,CONFIG!$B$7:$B$26,0)))</f>
        <v/>
      </c>
      <c r="I761" s="14" t="str">
        <f t="shared" si="22"/>
        <v/>
      </c>
      <c r="J761" s="17"/>
      <c r="K761" s="15" t="str">
        <f t="shared" si="23"/>
        <v/>
      </c>
    </row>
    <row r="762" spans="1:11">
      <c r="A762" s="11"/>
      <c r="B762" s="5"/>
      <c r="C762" s="16"/>
      <c r="D762" s="5"/>
      <c r="E762" s="5"/>
      <c r="F762" s="16"/>
      <c r="G762" s="12"/>
      <c r="H762" s="13" t="str">
        <f>IF(F762="","",INDEX(CONFIG!$C$7:$C$26,MATCH(F762,CONFIG!$B$7:$B$26,0)))</f>
        <v/>
      </c>
      <c r="I762" s="14" t="str">
        <f t="shared" si="22"/>
        <v/>
      </c>
      <c r="J762" s="17"/>
      <c r="K762" s="15" t="str">
        <f t="shared" si="23"/>
        <v/>
      </c>
    </row>
    <row r="763" spans="1:11">
      <c r="A763" s="11"/>
      <c r="B763" s="5"/>
      <c r="C763" s="16"/>
      <c r="D763" s="5"/>
      <c r="E763" s="5"/>
      <c r="F763" s="16"/>
      <c r="G763" s="12"/>
      <c r="H763" s="13" t="str">
        <f>IF(F763="","",INDEX(CONFIG!$C$7:$C$26,MATCH(F763,CONFIG!$B$7:$B$26,0)))</f>
        <v/>
      </c>
      <c r="I763" s="14" t="str">
        <f t="shared" si="22"/>
        <v/>
      </c>
      <c r="J763" s="17"/>
      <c r="K763" s="15" t="str">
        <f t="shared" si="23"/>
        <v/>
      </c>
    </row>
    <row r="764" spans="1:11">
      <c r="A764" s="11"/>
      <c r="B764" s="5"/>
      <c r="C764" s="16"/>
      <c r="D764" s="5"/>
      <c r="E764" s="5"/>
      <c r="F764" s="16"/>
      <c r="G764" s="12"/>
      <c r="H764" s="13" t="str">
        <f>IF(F764="","",INDEX(CONFIG!$C$7:$C$26,MATCH(F764,CONFIG!$B$7:$B$26,0)))</f>
        <v/>
      </c>
      <c r="I764" s="14" t="str">
        <f t="shared" si="22"/>
        <v/>
      </c>
      <c r="J764" s="17"/>
      <c r="K764" s="15" t="str">
        <f t="shared" si="23"/>
        <v/>
      </c>
    </row>
    <row r="765" spans="1:11">
      <c r="A765" s="11"/>
      <c r="B765" s="5"/>
      <c r="C765" s="16"/>
      <c r="D765" s="5"/>
      <c r="E765" s="5"/>
      <c r="F765" s="16"/>
      <c r="G765" s="12"/>
      <c r="H765" s="13" t="str">
        <f>IF(F765="","",INDEX(CONFIG!$C$7:$C$26,MATCH(F765,CONFIG!$B$7:$B$26,0)))</f>
        <v/>
      </c>
      <c r="I765" s="14" t="str">
        <f t="shared" si="22"/>
        <v/>
      </c>
      <c r="J765" s="17"/>
      <c r="K765" s="15" t="str">
        <f t="shared" si="23"/>
        <v/>
      </c>
    </row>
    <row r="766" spans="1:11">
      <c r="A766" s="11"/>
      <c r="B766" s="5"/>
      <c r="C766" s="16"/>
      <c r="D766" s="5"/>
      <c r="E766" s="5"/>
      <c r="F766" s="16"/>
      <c r="G766" s="12"/>
      <c r="H766" s="13" t="str">
        <f>IF(F766="","",INDEX(CONFIG!$C$7:$C$26,MATCH(F766,CONFIG!$B$7:$B$26,0)))</f>
        <v/>
      </c>
      <c r="I766" s="14" t="str">
        <f t="shared" si="22"/>
        <v/>
      </c>
      <c r="J766" s="17"/>
      <c r="K766" s="15" t="str">
        <f t="shared" si="23"/>
        <v/>
      </c>
    </row>
    <row r="767" spans="1:11">
      <c r="A767" s="11"/>
      <c r="B767" s="5"/>
      <c r="C767" s="16"/>
      <c r="D767" s="5"/>
      <c r="E767" s="5"/>
      <c r="F767" s="16"/>
      <c r="G767" s="12"/>
      <c r="H767" s="13" t="str">
        <f>IF(F767="","",INDEX(CONFIG!$C$7:$C$26,MATCH(F767,CONFIG!$B$7:$B$26,0)))</f>
        <v/>
      </c>
      <c r="I767" s="14" t="str">
        <f t="shared" si="22"/>
        <v/>
      </c>
      <c r="J767" s="17"/>
      <c r="K767" s="15" t="str">
        <f t="shared" si="23"/>
        <v/>
      </c>
    </row>
    <row r="768" spans="1:11">
      <c r="A768" s="11"/>
      <c r="B768" s="5"/>
      <c r="C768" s="16"/>
      <c r="D768" s="5"/>
      <c r="E768" s="5"/>
      <c r="F768" s="16"/>
      <c r="G768" s="12"/>
      <c r="H768" s="13" t="str">
        <f>IF(F768="","",INDEX(CONFIG!$C$7:$C$26,MATCH(F768,CONFIG!$B$7:$B$26,0)))</f>
        <v/>
      </c>
      <c r="I768" s="14" t="str">
        <f t="shared" si="22"/>
        <v/>
      </c>
      <c r="J768" s="17"/>
      <c r="K768" s="15" t="str">
        <f t="shared" si="23"/>
        <v/>
      </c>
    </row>
    <row r="769" spans="1:11">
      <c r="A769" s="11"/>
      <c r="B769" s="5"/>
      <c r="C769" s="16"/>
      <c r="D769" s="5"/>
      <c r="E769" s="5"/>
      <c r="F769" s="16"/>
      <c r="G769" s="12"/>
      <c r="H769" s="13" t="str">
        <f>IF(F769="","",INDEX(CONFIG!$C$7:$C$26,MATCH(F769,CONFIG!$B$7:$B$26,0)))</f>
        <v/>
      </c>
      <c r="I769" s="14" t="str">
        <f t="shared" si="22"/>
        <v/>
      </c>
      <c r="J769" s="17"/>
      <c r="K769" s="15" t="str">
        <f t="shared" si="23"/>
        <v/>
      </c>
    </row>
    <row r="770" spans="1:11">
      <c r="A770" s="11"/>
      <c r="B770" s="5"/>
      <c r="C770" s="16"/>
      <c r="D770" s="5"/>
      <c r="E770" s="5"/>
      <c r="F770" s="16"/>
      <c r="G770" s="12"/>
      <c r="H770" s="13" t="str">
        <f>IF(F770="","",INDEX(CONFIG!$C$7:$C$26,MATCH(F770,CONFIG!$B$7:$B$26,0)))</f>
        <v/>
      </c>
      <c r="I770" s="14" t="str">
        <f t="shared" ref="I770:I833" si="24">IF(OR(G770="",H770=""),"",G770*H770)</f>
        <v/>
      </c>
      <c r="J770" s="17"/>
      <c r="K770" s="15" t="str">
        <f t="shared" ref="K770:K833" si="25">IF(COUNTA(A770:G770)=0,"",IF(OR(A770="",F770="",G770=""),"INCOMPLETO","OK"))</f>
        <v/>
      </c>
    </row>
    <row r="771" spans="1:11">
      <c r="A771" s="11"/>
      <c r="B771" s="5"/>
      <c r="C771" s="16"/>
      <c r="D771" s="5"/>
      <c r="E771" s="5"/>
      <c r="F771" s="16"/>
      <c r="G771" s="12"/>
      <c r="H771" s="13" t="str">
        <f>IF(F771="","",INDEX(CONFIG!$C$7:$C$26,MATCH(F771,CONFIG!$B$7:$B$26,0)))</f>
        <v/>
      </c>
      <c r="I771" s="14" t="str">
        <f t="shared" si="24"/>
        <v/>
      </c>
      <c r="J771" s="17"/>
      <c r="K771" s="15" t="str">
        <f t="shared" si="25"/>
        <v/>
      </c>
    </row>
    <row r="772" spans="1:11">
      <c r="A772" s="11"/>
      <c r="B772" s="5"/>
      <c r="C772" s="16"/>
      <c r="D772" s="5"/>
      <c r="E772" s="5"/>
      <c r="F772" s="16"/>
      <c r="G772" s="12"/>
      <c r="H772" s="13" t="str">
        <f>IF(F772="","",INDEX(CONFIG!$C$7:$C$26,MATCH(F772,CONFIG!$B$7:$B$26,0)))</f>
        <v/>
      </c>
      <c r="I772" s="14" t="str">
        <f t="shared" si="24"/>
        <v/>
      </c>
      <c r="J772" s="17"/>
      <c r="K772" s="15" t="str">
        <f t="shared" si="25"/>
        <v/>
      </c>
    </row>
    <row r="773" spans="1:11">
      <c r="A773" s="11"/>
      <c r="B773" s="5"/>
      <c r="C773" s="16"/>
      <c r="D773" s="5"/>
      <c r="E773" s="5"/>
      <c r="F773" s="16"/>
      <c r="G773" s="12"/>
      <c r="H773" s="13" t="str">
        <f>IF(F773="","",INDEX(CONFIG!$C$7:$C$26,MATCH(F773,CONFIG!$B$7:$B$26,0)))</f>
        <v/>
      </c>
      <c r="I773" s="14" t="str">
        <f t="shared" si="24"/>
        <v/>
      </c>
      <c r="J773" s="17"/>
      <c r="K773" s="15" t="str">
        <f t="shared" si="25"/>
        <v/>
      </c>
    </row>
    <row r="774" spans="1:11">
      <c r="A774" s="11"/>
      <c r="B774" s="5"/>
      <c r="C774" s="16"/>
      <c r="D774" s="5"/>
      <c r="E774" s="5"/>
      <c r="F774" s="16"/>
      <c r="G774" s="12"/>
      <c r="H774" s="13" t="str">
        <f>IF(F774="","",INDEX(CONFIG!$C$7:$C$26,MATCH(F774,CONFIG!$B$7:$B$26,0)))</f>
        <v/>
      </c>
      <c r="I774" s="14" t="str">
        <f t="shared" si="24"/>
        <v/>
      </c>
      <c r="J774" s="17"/>
      <c r="K774" s="15" t="str">
        <f t="shared" si="25"/>
        <v/>
      </c>
    </row>
    <row r="775" spans="1:11">
      <c r="A775" s="11"/>
      <c r="B775" s="5"/>
      <c r="C775" s="16"/>
      <c r="D775" s="5"/>
      <c r="E775" s="5"/>
      <c r="F775" s="16"/>
      <c r="G775" s="12"/>
      <c r="H775" s="13" t="str">
        <f>IF(F775="","",INDEX(CONFIG!$C$7:$C$26,MATCH(F775,CONFIG!$B$7:$B$26,0)))</f>
        <v/>
      </c>
      <c r="I775" s="14" t="str">
        <f t="shared" si="24"/>
        <v/>
      </c>
      <c r="J775" s="17"/>
      <c r="K775" s="15" t="str">
        <f t="shared" si="25"/>
        <v/>
      </c>
    </row>
    <row r="776" spans="1:11">
      <c r="A776" s="11"/>
      <c r="B776" s="5"/>
      <c r="C776" s="16"/>
      <c r="D776" s="5"/>
      <c r="E776" s="5"/>
      <c r="F776" s="16"/>
      <c r="G776" s="12"/>
      <c r="H776" s="13" t="str">
        <f>IF(F776="","",INDEX(CONFIG!$C$7:$C$26,MATCH(F776,CONFIG!$B$7:$B$26,0)))</f>
        <v/>
      </c>
      <c r="I776" s="14" t="str">
        <f t="shared" si="24"/>
        <v/>
      </c>
      <c r="J776" s="17"/>
      <c r="K776" s="15" t="str">
        <f t="shared" si="25"/>
        <v/>
      </c>
    </row>
    <row r="777" spans="1:11">
      <c r="A777" s="11"/>
      <c r="B777" s="5"/>
      <c r="C777" s="16"/>
      <c r="D777" s="5"/>
      <c r="E777" s="5"/>
      <c r="F777" s="16"/>
      <c r="G777" s="12"/>
      <c r="H777" s="13" t="str">
        <f>IF(F777="","",INDEX(CONFIG!$C$7:$C$26,MATCH(F777,CONFIG!$B$7:$B$26,0)))</f>
        <v/>
      </c>
      <c r="I777" s="14" t="str">
        <f t="shared" si="24"/>
        <v/>
      </c>
      <c r="J777" s="17"/>
      <c r="K777" s="15" t="str">
        <f t="shared" si="25"/>
        <v/>
      </c>
    </row>
    <row r="778" spans="1:11">
      <c r="A778" s="11"/>
      <c r="B778" s="5"/>
      <c r="C778" s="16"/>
      <c r="D778" s="5"/>
      <c r="E778" s="5"/>
      <c r="F778" s="16"/>
      <c r="G778" s="12"/>
      <c r="H778" s="13" t="str">
        <f>IF(F778="","",INDEX(CONFIG!$C$7:$C$26,MATCH(F778,CONFIG!$B$7:$B$26,0)))</f>
        <v/>
      </c>
      <c r="I778" s="14" t="str">
        <f t="shared" si="24"/>
        <v/>
      </c>
      <c r="J778" s="17"/>
      <c r="K778" s="15" t="str">
        <f t="shared" si="25"/>
        <v/>
      </c>
    </row>
    <row r="779" spans="1:11">
      <c r="A779" s="11"/>
      <c r="B779" s="5"/>
      <c r="C779" s="16"/>
      <c r="D779" s="5"/>
      <c r="E779" s="5"/>
      <c r="F779" s="16"/>
      <c r="G779" s="12"/>
      <c r="H779" s="13" t="str">
        <f>IF(F779="","",INDEX(CONFIG!$C$7:$C$26,MATCH(F779,CONFIG!$B$7:$B$26,0)))</f>
        <v/>
      </c>
      <c r="I779" s="14" t="str">
        <f t="shared" si="24"/>
        <v/>
      </c>
      <c r="J779" s="17"/>
      <c r="K779" s="15" t="str">
        <f t="shared" si="25"/>
        <v/>
      </c>
    </row>
    <row r="780" spans="1:11">
      <c r="A780" s="11"/>
      <c r="B780" s="5"/>
      <c r="C780" s="16"/>
      <c r="D780" s="5"/>
      <c r="E780" s="5"/>
      <c r="F780" s="16"/>
      <c r="G780" s="12"/>
      <c r="H780" s="13" t="str">
        <f>IF(F780="","",INDEX(CONFIG!$C$7:$C$26,MATCH(F780,CONFIG!$B$7:$B$26,0)))</f>
        <v/>
      </c>
      <c r="I780" s="14" t="str">
        <f t="shared" si="24"/>
        <v/>
      </c>
      <c r="J780" s="17"/>
      <c r="K780" s="15" t="str">
        <f t="shared" si="25"/>
        <v/>
      </c>
    </row>
    <row r="781" spans="1:11">
      <c r="A781" s="11"/>
      <c r="B781" s="5"/>
      <c r="C781" s="16"/>
      <c r="D781" s="5"/>
      <c r="E781" s="5"/>
      <c r="F781" s="16"/>
      <c r="G781" s="12"/>
      <c r="H781" s="13" t="str">
        <f>IF(F781="","",INDEX(CONFIG!$C$7:$C$26,MATCH(F781,CONFIG!$B$7:$B$26,0)))</f>
        <v/>
      </c>
      <c r="I781" s="14" t="str">
        <f t="shared" si="24"/>
        <v/>
      </c>
      <c r="J781" s="17"/>
      <c r="K781" s="15" t="str">
        <f t="shared" si="25"/>
        <v/>
      </c>
    </row>
    <row r="782" spans="1:11">
      <c r="A782" s="11"/>
      <c r="B782" s="5"/>
      <c r="C782" s="16"/>
      <c r="D782" s="5"/>
      <c r="E782" s="5"/>
      <c r="F782" s="16"/>
      <c r="G782" s="12"/>
      <c r="H782" s="13" t="str">
        <f>IF(F782="","",INDEX(CONFIG!$C$7:$C$26,MATCH(F782,CONFIG!$B$7:$B$26,0)))</f>
        <v/>
      </c>
      <c r="I782" s="14" t="str">
        <f t="shared" si="24"/>
        <v/>
      </c>
      <c r="J782" s="17"/>
      <c r="K782" s="15" t="str">
        <f t="shared" si="25"/>
        <v/>
      </c>
    </row>
    <row r="783" spans="1:11">
      <c r="A783" s="11"/>
      <c r="B783" s="5"/>
      <c r="C783" s="16"/>
      <c r="D783" s="5"/>
      <c r="E783" s="5"/>
      <c r="F783" s="16"/>
      <c r="G783" s="12"/>
      <c r="H783" s="13" t="str">
        <f>IF(F783="","",INDEX(CONFIG!$C$7:$C$26,MATCH(F783,CONFIG!$B$7:$B$26,0)))</f>
        <v/>
      </c>
      <c r="I783" s="14" t="str">
        <f t="shared" si="24"/>
        <v/>
      </c>
      <c r="J783" s="17"/>
      <c r="K783" s="15" t="str">
        <f t="shared" si="25"/>
        <v/>
      </c>
    </row>
    <row r="784" spans="1:11">
      <c r="A784" s="11"/>
      <c r="B784" s="5"/>
      <c r="C784" s="16"/>
      <c r="D784" s="5"/>
      <c r="E784" s="5"/>
      <c r="F784" s="16"/>
      <c r="G784" s="12"/>
      <c r="H784" s="13" t="str">
        <f>IF(F784="","",INDEX(CONFIG!$C$7:$C$26,MATCH(F784,CONFIG!$B$7:$B$26,0)))</f>
        <v/>
      </c>
      <c r="I784" s="14" t="str">
        <f t="shared" si="24"/>
        <v/>
      </c>
      <c r="J784" s="17"/>
      <c r="K784" s="15" t="str">
        <f t="shared" si="25"/>
        <v/>
      </c>
    </row>
    <row r="785" spans="1:11">
      <c r="A785" s="11"/>
      <c r="B785" s="5"/>
      <c r="C785" s="16"/>
      <c r="D785" s="5"/>
      <c r="E785" s="5"/>
      <c r="F785" s="16"/>
      <c r="G785" s="12"/>
      <c r="H785" s="13" t="str">
        <f>IF(F785="","",INDEX(CONFIG!$C$7:$C$26,MATCH(F785,CONFIG!$B$7:$B$26,0)))</f>
        <v/>
      </c>
      <c r="I785" s="14" t="str">
        <f t="shared" si="24"/>
        <v/>
      </c>
      <c r="J785" s="17"/>
      <c r="K785" s="15" t="str">
        <f t="shared" si="25"/>
        <v/>
      </c>
    </row>
    <row r="786" spans="1:11">
      <c r="A786" s="11"/>
      <c r="B786" s="5"/>
      <c r="C786" s="16"/>
      <c r="D786" s="5"/>
      <c r="E786" s="5"/>
      <c r="F786" s="16"/>
      <c r="G786" s="12"/>
      <c r="H786" s="13" t="str">
        <f>IF(F786="","",INDEX(CONFIG!$C$7:$C$26,MATCH(F786,CONFIG!$B$7:$B$26,0)))</f>
        <v/>
      </c>
      <c r="I786" s="14" t="str">
        <f t="shared" si="24"/>
        <v/>
      </c>
      <c r="J786" s="17"/>
      <c r="K786" s="15" t="str">
        <f t="shared" si="25"/>
        <v/>
      </c>
    </row>
    <row r="787" spans="1:11">
      <c r="A787" s="11"/>
      <c r="B787" s="5"/>
      <c r="C787" s="16"/>
      <c r="D787" s="5"/>
      <c r="E787" s="5"/>
      <c r="F787" s="16"/>
      <c r="G787" s="12"/>
      <c r="H787" s="13" t="str">
        <f>IF(F787="","",INDEX(CONFIG!$C$7:$C$26,MATCH(F787,CONFIG!$B$7:$B$26,0)))</f>
        <v/>
      </c>
      <c r="I787" s="14" t="str">
        <f t="shared" si="24"/>
        <v/>
      </c>
      <c r="J787" s="17"/>
      <c r="K787" s="15" t="str">
        <f t="shared" si="25"/>
        <v/>
      </c>
    </row>
    <row r="788" spans="1:11">
      <c r="A788" s="11"/>
      <c r="B788" s="5"/>
      <c r="C788" s="16"/>
      <c r="D788" s="5"/>
      <c r="E788" s="5"/>
      <c r="F788" s="16"/>
      <c r="G788" s="12"/>
      <c r="H788" s="13" t="str">
        <f>IF(F788="","",INDEX(CONFIG!$C$7:$C$26,MATCH(F788,CONFIG!$B$7:$B$26,0)))</f>
        <v/>
      </c>
      <c r="I788" s="14" t="str">
        <f t="shared" si="24"/>
        <v/>
      </c>
      <c r="J788" s="17"/>
      <c r="K788" s="15" t="str">
        <f t="shared" si="25"/>
        <v/>
      </c>
    </row>
    <row r="789" spans="1:11">
      <c r="A789" s="11"/>
      <c r="B789" s="5"/>
      <c r="C789" s="16"/>
      <c r="D789" s="5"/>
      <c r="E789" s="5"/>
      <c r="F789" s="16"/>
      <c r="G789" s="12"/>
      <c r="H789" s="13" t="str">
        <f>IF(F789="","",INDEX(CONFIG!$C$7:$C$26,MATCH(F789,CONFIG!$B$7:$B$26,0)))</f>
        <v/>
      </c>
      <c r="I789" s="14" t="str">
        <f t="shared" si="24"/>
        <v/>
      </c>
      <c r="J789" s="17"/>
      <c r="K789" s="15" t="str">
        <f t="shared" si="25"/>
        <v/>
      </c>
    </row>
    <row r="790" spans="1:11">
      <c r="A790" s="11"/>
      <c r="B790" s="5"/>
      <c r="C790" s="16"/>
      <c r="D790" s="5"/>
      <c r="E790" s="5"/>
      <c r="F790" s="16"/>
      <c r="G790" s="12"/>
      <c r="H790" s="13" t="str">
        <f>IF(F790="","",INDEX(CONFIG!$C$7:$C$26,MATCH(F790,CONFIG!$B$7:$B$26,0)))</f>
        <v/>
      </c>
      <c r="I790" s="14" t="str">
        <f t="shared" si="24"/>
        <v/>
      </c>
      <c r="J790" s="17"/>
      <c r="K790" s="15" t="str">
        <f t="shared" si="25"/>
        <v/>
      </c>
    </row>
    <row r="791" spans="1:11">
      <c r="A791" s="11"/>
      <c r="B791" s="5"/>
      <c r="C791" s="16"/>
      <c r="D791" s="5"/>
      <c r="E791" s="5"/>
      <c r="F791" s="16"/>
      <c r="G791" s="12"/>
      <c r="H791" s="13" t="str">
        <f>IF(F791="","",INDEX(CONFIG!$C$7:$C$26,MATCH(F791,CONFIG!$B$7:$B$26,0)))</f>
        <v/>
      </c>
      <c r="I791" s="14" t="str">
        <f t="shared" si="24"/>
        <v/>
      </c>
      <c r="J791" s="17"/>
      <c r="K791" s="15" t="str">
        <f t="shared" si="25"/>
        <v/>
      </c>
    </row>
    <row r="792" spans="1:11">
      <c r="A792" s="11"/>
      <c r="B792" s="5"/>
      <c r="C792" s="16"/>
      <c r="D792" s="5"/>
      <c r="E792" s="5"/>
      <c r="F792" s="16"/>
      <c r="G792" s="12"/>
      <c r="H792" s="13" t="str">
        <f>IF(F792="","",INDEX(CONFIG!$C$7:$C$26,MATCH(F792,CONFIG!$B$7:$B$26,0)))</f>
        <v/>
      </c>
      <c r="I792" s="14" t="str">
        <f t="shared" si="24"/>
        <v/>
      </c>
      <c r="J792" s="17"/>
      <c r="K792" s="15" t="str">
        <f t="shared" si="25"/>
        <v/>
      </c>
    </row>
    <row r="793" spans="1:11">
      <c r="A793" s="11"/>
      <c r="B793" s="5"/>
      <c r="C793" s="16"/>
      <c r="D793" s="5"/>
      <c r="E793" s="5"/>
      <c r="F793" s="16"/>
      <c r="G793" s="12"/>
      <c r="H793" s="13" t="str">
        <f>IF(F793="","",INDEX(CONFIG!$C$7:$C$26,MATCH(F793,CONFIG!$B$7:$B$26,0)))</f>
        <v/>
      </c>
      <c r="I793" s="14" t="str">
        <f t="shared" si="24"/>
        <v/>
      </c>
      <c r="J793" s="17"/>
      <c r="K793" s="15" t="str">
        <f t="shared" si="25"/>
        <v/>
      </c>
    </row>
    <row r="794" spans="1:11">
      <c r="A794" s="11"/>
      <c r="B794" s="5"/>
      <c r="C794" s="16"/>
      <c r="D794" s="5"/>
      <c r="E794" s="5"/>
      <c r="F794" s="16"/>
      <c r="G794" s="12"/>
      <c r="H794" s="13" t="str">
        <f>IF(F794="","",INDEX(CONFIG!$C$7:$C$26,MATCH(F794,CONFIG!$B$7:$B$26,0)))</f>
        <v/>
      </c>
      <c r="I794" s="14" t="str">
        <f t="shared" si="24"/>
        <v/>
      </c>
      <c r="J794" s="17"/>
      <c r="K794" s="15" t="str">
        <f t="shared" si="25"/>
        <v/>
      </c>
    </row>
    <row r="795" spans="1:11">
      <c r="A795" s="11"/>
      <c r="B795" s="5"/>
      <c r="C795" s="16"/>
      <c r="D795" s="5"/>
      <c r="E795" s="5"/>
      <c r="F795" s="16"/>
      <c r="G795" s="12"/>
      <c r="H795" s="13" t="str">
        <f>IF(F795="","",INDEX(CONFIG!$C$7:$C$26,MATCH(F795,CONFIG!$B$7:$B$26,0)))</f>
        <v/>
      </c>
      <c r="I795" s="14" t="str">
        <f t="shared" si="24"/>
        <v/>
      </c>
      <c r="J795" s="17"/>
      <c r="K795" s="15" t="str">
        <f t="shared" si="25"/>
        <v/>
      </c>
    </row>
    <row r="796" spans="1:11">
      <c r="A796" s="11"/>
      <c r="B796" s="5"/>
      <c r="C796" s="16"/>
      <c r="D796" s="5"/>
      <c r="E796" s="5"/>
      <c r="F796" s="16"/>
      <c r="G796" s="12"/>
      <c r="H796" s="13" t="str">
        <f>IF(F796="","",INDEX(CONFIG!$C$7:$C$26,MATCH(F796,CONFIG!$B$7:$B$26,0)))</f>
        <v/>
      </c>
      <c r="I796" s="14" t="str">
        <f t="shared" si="24"/>
        <v/>
      </c>
      <c r="J796" s="17"/>
      <c r="K796" s="15" t="str">
        <f t="shared" si="25"/>
        <v/>
      </c>
    </row>
    <row r="797" spans="1:11">
      <c r="A797" s="11"/>
      <c r="B797" s="5"/>
      <c r="C797" s="16"/>
      <c r="D797" s="5"/>
      <c r="E797" s="5"/>
      <c r="F797" s="16"/>
      <c r="G797" s="12"/>
      <c r="H797" s="13" t="str">
        <f>IF(F797="","",INDEX(CONFIG!$C$7:$C$26,MATCH(F797,CONFIG!$B$7:$B$26,0)))</f>
        <v/>
      </c>
      <c r="I797" s="14" t="str">
        <f t="shared" si="24"/>
        <v/>
      </c>
      <c r="J797" s="17"/>
      <c r="K797" s="15" t="str">
        <f t="shared" si="25"/>
        <v/>
      </c>
    </row>
    <row r="798" spans="1:11">
      <c r="A798" s="11"/>
      <c r="B798" s="5"/>
      <c r="C798" s="16"/>
      <c r="D798" s="5"/>
      <c r="E798" s="5"/>
      <c r="F798" s="16"/>
      <c r="G798" s="12"/>
      <c r="H798" s="13" t="str">
        <f>IF(F798="","",INDEX(CONFIG!$C$7:$C$26,MATCH(F798,CONFIG!$B$7:$B$26,0)))</f>
        <v/>
      </c>
      <c r="I798" s="14" t="str">
        <f t="shared" si="24"/>
        <v/>
      </c>
      <c r="J798" s="17"/>
      <c r="K798" s="15" t="str">
        <f t="shared" si="25"/>
        <v/>
      </c>
    </row>
    <row r="799" spans="1:11">
      <c r="A799" s="11"/>
      <c r="B799" s="5"/>
      <c r="C799" s="16"/>
      <c r="D799" s="5"/>
      <c r="E799" s="5"/>
      <c r="F799" s="16"/>
      <c r="G799" s="12"/>
      <c r="H799" s="13" t="str">
        <f>IF(F799="","",INDEX(CONFIG!$C$7:$C$26,MATCH(F799,CONFIG!$B$7:$B$26,0)))</f>
        <v/>
      </c>
      <c r="I799" s="14" t="str">
        <f t="shared" si="24"/>
        <v/>
      </c>
      <c r="J799" s="17"/>
      <c r="K799" s="15" t="str">
        <f t="shared" si="25"/>
        <v/>
      </c>
    </row>
    <row r="800" spans="1:11">
      <c r="A800" s="11"/>
      <c r="B800" s="5"/>
      <c r="C800" s="16"/>
      <c r="D800" s="5"/>
      <c r="E800" s="5"/>
      <c r="F800" s="16"/>
      <c r="G800" s="12"/>
      <c r="H800" s="13" t="str">
        <f>IF(F800="","",INDEX(CONFIG!$C$7:$C$26,MATCH(F800,CONFIG!$B$7:$B$26,0)))</f>
        <v/>
      </c>
      <c r="I800" s="14" t="str">
        <f t="shared" si="24"/>
        <v/>
      </c>
      <c r="J800" s="17"/>
      <c r="K800" s="15" t="str">
        <f t="shared" si="25"/>
        <v/>
      </c>
    </row>
    <row r="801" spans="1:11">
      <c r="A801" s="11"/>
      <c r="B801" s="5"/>
      <c r="C801" s="16"/>
      <c r="D801" s="5"/>
      <c r="E801" s="5"/>
      <c r="F801" s="16"/>
      <c r="G801" s="12"/>
      <c r="H801" s="13" t="str">
        <f>IF(F801="","",INDEX(CONFIG!$C$7:$C$26,MATCH(F801,CONFIG!$B$7:$B$26,0)))</f>
        <v/>
      </c>
      <c r="I801" s="14" t="str">
        <f t="shared" si="24"/>
        <v/>
      </c>
      <c r="J801" s="17"/>
      <c r="K801" s="15" t="str">
        <f t="shared" si="25"/>
        <v/>
      </c>
    </row>
    <row r="802" spans="1:11">
      <c r="A802" s="11"/>
      <c r="B802" s="5"/>
      <c r="C802" s="16"/>
      <c r="D802" s="5"/>
      <c r="E802" s="5"/>
      <c r="F802" s="16"/>
      <c r="G802" s="12"/>
      <c r="H802" s="13" t="str">
        <f>IF(F802="","",INDEX(CONFIG!$C$7:$C$26,MATCH(F802,CONFIG!$B$7:$B$26,0)))</f>
        <v/>
      </c>
      <c r="I802" s="14" t="str">
        <f t="shared" si="24"/>
        <v/>
      </c>
      <c r="J802" s="17"/>
      <c r="K802" s="15" t="str">
        <f t="shared" si="25"/>
        <v/>
      </c>
    </row>
    <row r="803" spans="1:11">
      <c r="A803" s="11"/>
      <c r="B803" s="5"/>
      <c r="C803" s="16"/>
      <c r="D803" s="5"/>
      <c r="E803" s="5"/>
      <c r="F803" s="16"/>
      <c r="G803" s="12"/>
      <c r="H803" s="13" t="str">
        <f>IF(F803="","",INDEX(CONFIG!$C$7:$C$26,MATCH(F803,CONFIG!$B$7:$B$26,0)))</f>
        <v/>
      </c>
      <c r="I803" s="14" t="str">
        <f t="shared" si="24"/>
        <v/>
      </c>
      <c r="J803" s="17"/>
      <c r="K803" s="15" t="str">
        <f t="shared" si="25"/>
        <v/>
      </c>
    </row>
    <row r="804" spans="1:11">
      <c r="A804" s="11"/>
      <c r="B804" s="5"/>
      <c r="C804" s="16"/>
      <c r="D804" s="5"/>
      <c r="E804" s="5"/>
      <c r="F804" s="16"/>
      <c r="G804" s="12"/>
      <c r="H804" s="13" t="str">
        <f>IF(F804="","",INDEX(CONFIG!$C$7:$C$26,MATCH(F804,CONFIG!$B$7:$B$26,0)))</f>
        <v/>
      </c>
      <c r="I804" s="14" t="str">
        <f t="shared" si="24"/>
        <v/>
      </c>
      <c r="J804" s="17"/>
      <c r="K804" s="15" t="str">
        <f t="shared" si="25"/>
        <v/>
      </c>
    </row>
    <row r="805" spans="1:11">
      <c r="A805" s="11"/>
      <c r="B805" s="5"/>
      <c r="C805" s="16"/>
      <c r="D805" s="5"/>
      <c r="E805" s="5"/>
      <c r="F805" s="16"/>
      <c r="G805" s="12"/>
      <c r="H805" s="13" t="str">
        <f>IF(F805="","",INDEX(CONFIG!$C$7:$C$26,MATCH(F805,CONFIG!$B$7:$B$26,0)))</f>
        <v/>
      </c>
      <c r="I805" s="14" t="str">
        <f t="shared" si="24"/>
        <v/>
      </c>
      <c r="J805" s="17"/>
      <c r="K805" s="15" t="str">
        <f t="shared" si="25"/>
        <v/>
      </c>
    </row>
    <row r="806" spans="1:11">
      <c r="A806" s="11"/>
      <c r="B806" s="5"/>
      <c r="C806" s="16"/>
      <c r="D806" s="5"/>
      <c r="E806" s="5"/>
      <c r="F806" s="16"/>
      <c r="G806" s="12"/>
      <c r="H806" s="13" t="str">
        <f>IF(F806="","",INDEX(CONFIG!$C$7:$C$26,MATCH(F806,CONFIG!$B$7:$B$26,0)))</f>
        <v/>
      </c>
      <c r="I806" s="14" t="str">
        <f t="shared" si="24"/>
        <v/>
      </c>
      <c r="J806" s="17"/>
      <c r="K806" s="15" t="str">
        <f t="shared" si="25"/>
        <v/>
      </c>
    </row>
    <row r="807" spans="1:11">
      <c r="A807" s="11"/>
      <c r="B807" s="5"/>
      <c r="C807" s="16"/>
      <c r="D807" s="5"/>
      <c r="E807" s="5"/>
      <c r="F807" s="16"/>
      <c r="G807" s="12"/>
      <c r="H807" s="13" t="str">
        <f>IF(F807="","",INDEX(CONFIG!$C$7:$C$26,MATCH(F807,CONFIG!$B$7:$B$26,0)))</f>
        <v/>
      </c>
      <c r="I807" s="14" t="str">
        <f t="shared" si="24"/>
        <v/>
      </c>
      <c r="J807" s="17"/>
      <c r="K807" s="15" t="str">
        <f t="shared" si="25"/>
        <v/>
      </c>
    </row>
    <row r="808" spans="1:11">
      <c r="A808" s="11"/>
      <c r="B808" s="5"/>
      <c r="C808" s="16"/>
      <c r="D808" s="5"/>
      <c r="E808" s="5"/>
      <c r="F808" s="16"/>
      <c r="G808" s="12"/>
      <c r="H808" s="13" t="str">
        <f>IF(F808="","",INDEX(CONFIG!$C$7:$C$26,MATCH(F808,CONFIG!$B$7:$B$26,0)))</f>
        <v/>
      </c>
      <c r="I808" s="14" t="str">
        <f t="shared" si="24"/>
        <v/>
      </c>
      <c r="J808" s="17"/>
      <c r="K808" s="15" t="str">
        <f t="shared" si="25"/>
        <v/>
      </c>
    </row>
    <row r="809" spans="1:11">
      <c r="A809" s="11"/>
      <c r="B809" s="5"/>
      <c r="C809" s="16"/>
      <c r="D809" s="5"/>
      <c r="E809" s="5"/>
      <c r="F809" s="16"/>
      <c r="G809" s="12"/>
      <c r="H809" s="13" t="str">
        <f>IF(F809="","",INDEX(CONFIG!$C$7:$C$26,MATCH(F809,CONFIG!$B$7:$B$26,0)))</f>
        <v/>
      </c>
      <c r="I809" s="14" t="str">
        <f t="shared" si="24"/>
        <v/>
      </c>
      <c r="J809" s="17"/>
      <c r="K809" s="15" t="str">
        <f t="shared" si="25"/>
        <v/>
      </c>
    </row>
    <row r="810" spans="1:11">
      <c r="A810" s="11"/>
      <c r="B810" s="5"/>
      <c r="C810" s="16"/>
      <c r="D810" s="5"/>
      <c r="E810" s="5"/>
      <c r="F810" s="16"/>
      <c r="G810" s="12"/>
      <c r="H810" s="13" t="str">
        <f>IF(F810="","",INDEX(CONFIG!$C$7:$C$26,MATCH(F810,CONFIG!$B$7:$B$26,0)))</f>
        <v/>
      </c>
      <c r="I810" s="14" t="str">
        <f t="shared" si="24"/>
        <v/>
      </c>
      <c r="J810" s="17"/>
      <c r="K810" s="15" t="str">
        <f t="shared" si="25"/>
        <v/>
      </c>
    </row>
    <row r="811" spans="1:11">
      <c r="A811" s="11"/>
      <c r="B811" s="5"/>
      <c r="C811" s="16"/>
      <c r="D811" s="5"/>
      <c r="E811" s="5"/>
      <c r="F811" s="16"/>
      <c r="G811" s="12"/>
      <c r="H811" s="13" t="str">
        <f>IF(F811="","",INDEX(CONFIG!$C$7:$C$26,MATCH(F811,CONFIG!$B$7:$B$26,0)))</f>
        <v/>
      </c>
      <c r="I811" s="14" t="str">
        <f t="shared" si="24"/>
        <v/>
      </c>
      <c r="J811" s="17"/>
      <c r="K811" s="15" t="str">
        <f t="shared" si="25"/>
        <v/>
      </c>
    </row>
    <row r="812" spans="1:11">
      <c r="A812" s="11"/>
      <c r="B812" s="5"/>
      <c r="C812" s="16"/>
      <c r="D812" s="5"/>
      <c r="E812" s="5"/>
      <c r="F812" s="16"/>
      <c r="G812" s="12"/>
      <c r="H812" s="13" t="str">
        <f>IF(F812="","",INDEX(CONFIG!$C$7:$C$26,MATCH(F812,CONFIG!$B$7:$B$26,0)))</f>
        <v/>
      </c>
      <c r="I812" s="14" t="str">
        <f t="shared" si="24"/>
        <v/>
      </c>
      <c r="J812" s="17"/>
      <c r="K812" s="15" t="str">
        <f t="shared" si="25"/>
        <v/>
      </c>
    </row>
    <row r="813" spans="1:11">
      <c r="A813" s="11"/>
      <c r="B813" s="5"/>
      <c r="C813" s="16"/>
      <c r="D813" s="5"/>
      <c r="E813" s="5"/>
      <c r="F813" s="16"/>
      <c r="G813" s="12"/>
      <c r="H813" s="13" t="str">
        <f>IF(F813="","",INDEX(CONFIG!$C$7:$C$26,MATCH(F813,CONFIG!$B$7:$B$26,0)))</f>
        <v/>
      </c>
      <c r="I813" s="14" t="str">
        <f t="shared" si="24"/>
        <v/>
      </c>
      <c r="J813" s="17"/>
      <c r="K813" s="15" t="str">
        <f t="shared" si="25"/>
        <v/>
      </c>
    </row>
    <row r="814" spans="1:11">
      <c r="A814" s="11"/>
      <c r="B814" s="5"/>
      <c r="C814" s="16"/>
      <c r="D814" s="5"/>
      <c r="E814" s="5"/>
      <c r="F814" s="16"/>
      <c r="G814" s="12"/>
      <c r="H814" s="13" t="str">
        <f>IF(F814="","",INDEX(CONFIG!$C$7:$C$26,MATCH(F814,CONFIG!$B$7:$B$26,0)))</f>
        <v/>
      </c>
      <c r="I814" s="14" t="str">
        <f t="shared" si="24"/>
        <v/>
      </c>
      <c r="J814" s="17"/>
      <c r="K814" s="15" t="str">
        <f t="shared" si="25"/>
        <v/>
      </c>
    </row>
    <row r="815" spans="1:11">
      <c r="A815" s="11"/>
      <c r="B815" s="5"/>
      <c r="C815" s="16"/>
      <c r="D815" s="5"/>
      <c r="E815" s="5"/>
      <c r="F815" s="16"/>
      <c r="G815" s="12"/>
      <c r="H815" s="13" t="str">
        <f>IF(F815="","",INDEX(CONFIG!$C$7:$C$26,MATCH(F815,CONFIG!$B$7:$B$26,0)))</f>
        <v/>
      </c>
      <c r="I815" s="14" t="str">
        <f t="shared" si="24"/>
        <v/>
      </c>
      <c r="J815" s="17"/>
      <c r="K815" s="15" t="str">
        <f t="shared" si="25"/>
        <v/>
      </c>
    </row>
    <row r="816" spans="1:11">
      <c r="A816" s="11"/>
      <c r="B816" s="5"/>
      <c r="C816" s="16"/>
      <c r="D816" s="5"/>
      <c r="E816" s="5"/>
      <c r="F816" s="16"/>
      <c r="G816" s="12"/>
      <c r="H816" s="13" t="str">
        <f>IF(F816="","",INDEX(CONFIG!$C$7:$C$26,MATCH(F816,CONFIG!$B$7:$B$26,0)))</f>
        <v/>
      </c>
      <c r="I816" s="14" t="str">
        <f t="shared" si="24"/>
        <v/>
      </c>
      <c r="J816" s="17"/>
      <c r="K816" s="15" t="str">
        <f t="shared" si="25"/>
        <v/>
      </c>
    </row>
    <row r="817" spans="1:11">
      <c r="A817" s="11"/>
      <c r="B817" s="5"/>
      <c r="C817" s="16"/>
      <c r="D817" s="5"/>
      <c r="E817" s="5"/>
      <c r="F817" s="16"/>
      <c r="G817" s="12"/>
      <c r="H817" s="13" t="str">
        <f>IF(F817="","",INDEX(CONFIG!$C$7:$C$26,MATCH(F817,CONFIG!$B$7:$B$26,0)))</f>
        <v/>
      </c>
      <c r="I817" s="14" t="str">
        <f t="shared" si="24"/>
        <v/>
      </c>
      <c r="J817" s="17"/>
      <c r="K817" s="15" t="str">
        <f t="shared" si="25"/>
        <v/>
      </c>
    </row>
    <row r="818" spans="1:11">
      <c r="A818" s="11"/>
      <c r="B818" s="5"/>
      <c r="C818" s="16"/>
      <c r="D818" s="5"/>
      <c r="E818" s="5"/>
      <c r="F818" s="16"/>
      <c r="G818" s="12"/>
      <c r="H818" s="13" t="str">
        <f>IF(F818="","",INDEX(CONFIG!$C$7:$C$26,MATCH(F818,CONFIG!$B$7:$B$26,0)))</f>
        <v/>
      </c>
      <c r="I818" s="14" t="str">
        <f t="shared" si="24"/>
        <v/>
      </c>
      <c r="J818" s="17"/>
      <c r="K818" s="15" t="str">
        <f t="shared" si="25"/>
        <v/>
      </c>
    </row>
    <row r="819" spans="1:11">
      <c r="A819" s="11"/>
      <c r="B819" s="5"/>
      <c r="C819" s="16"/>
      <c r="D819" s="5"/>
      <c r="E819" s="5"/>
      <c r="F819" s="16"/>
      <c r="G819" s="12"/>
      <c r="H819" s="13" t="str">
        <f>IF(F819="","",INDEX(CONFIG!$C$7:$C$26,MATCH(F819,CONFIG!$B$7:$B$26,0)))</f>
        <v/>
      </c>
      <c r="I819" s="14" t="str">
        <f t="shared" si="24"/>
        <v/>
      </c>
      <c r="J819" s="17"/>
      <c r="K819" s="15" t="str">
        <f t="shared" si="25"/>
        <v/>
      </c>
    </row>
    <row r="820" spans="1:11">
      <c r="A820" s="11"/>
      <c r="B820" s="5"/>
      <c r="C820" s="16"/>
      <c r="D820" s="5"/>
      <c r="E820" s="5"/>
      <c r="F820" s="16"/>
      <c r="G820" s="12"/>
      <c r="H820" s="13" t="str">
        <f>IF(F820="","",INDEX(CONFIG!$C$7:$C$26,MATCH(F820,CONFIG!$B$7:$B$26,0)))</f>
        <v/>
      </c>
      <c r="I820" s="14" t="str">
        <f t="shared" si="24"/>
        <v/>
      </c>
      <c r="J820" s="17"/>
      <c r="K820" s="15" t="str">
        <f t="shared" si="25"/>
        <v/>
      </c>
    </row>
    <row r="821" spans="1:11">
      <c r="A821" s="11"/>
      <c r="B821" s="5"/>
      <c r="C821" s="16"/>
      <c r="D821" s="5"/>
      <c r="E821" s="5"/>
      <c r="F821" s="16"/>
      <c r="G821" s="12"/>
      <c r="H821" s="13" t="str">
        <f>IF(F821="","",INDEX(CONFIG!$C$7:$C$26,MATCH(F821,CONFIG!$B$7:$B$26,0)))</f>
        <v/>
      </c>
      <c r="I821" s="14" t="str">
        <f t="shared" si="24"/>
        <v/>
      </c>
      <c r="J821" s="17"/>
      <c r="K821" s="15" t="str">
        <f t="shared" si="25"/>
        <v/>
      </c>
    </row>
    <row r="822" spans="1:11">
      <c r="A822" s="11"/>
      <c r="B822" s="5"/>
      <c r="C822" s="16"/>
      <c r="D822" s="5"/>
      <c r="E822" s="5"/>
      <c r="F822" s="16"/>
      <c r="G822" s="12"/>
      <c r="H822" s="13" t="str">
        <f>IF(F822="","",INDEX(CONFIG!$C$7:$C$26,MATCH(F822,CONFIG!$B$7:$B$26,0)))</f>
        <v/>
      </c>
      <c r="I822" s="14" t="str">
        <f t="shared" si="24"/>
        <v/>
      </c>
      <c r="J822" s="17"/>
      <c r="K822" s="15" t="str">
        <f t="shared" si="25"/>
        <v/>
      </c>
    </row>
    <row r="823" spans="1:11">
      <c r="A823" s="11"/>
      <c r="B823" s="5"/>
      <c r="C823" s="16"/>
      <c r="D823" s="5"/>
      <c r="E823" s="5"/>
      <c r="F823" s="16"/>
      <c r="G823" s="12"/>
      <c r="H823" s="13" t="str">
        <f>IF(F823="","",INDEX(CONFIG!$C$7:$C$26,MATCH(F823,CONFIG!$B$7:$B$26,0)))</f>
        <v/>
      </c>
      <c r="I823" s="14" t="str">
        <f t="shared" si="24"/>
        <v/>
      </c>
      <c r="J823" s="17"/>
      <c r="K823" s="15" t="str">
        <f t="shared" si="25"/>
        <v/>
      </c>
    </row>
    <row r="824" spans="1:11">
      <c r="A824" s="11"/>
      <c r="B824" s="5"/>
      <c r="C824" s="16"/>
      <c r="D824" s="5"/>
      <c r="E824" s="5"/>
      <c r="F824" s="16"/>
      <c r="G824" s="12"/>
      <c r="H824" s="13" t="str">
        <f>IF(F824="","",INDEX(CONFIG!$C$7:$C$26,MATCH(F824,CONFIG!$B$7:$B$26,0)))</f>
        <v/>
      </c>
      <c r="I824" s="14" t="str">
        <f t="shared" si="24"/>
        <v/>
      </c>
      <c r="J824" s="17"/>
      <c r="K824" s="15" t="str">
        <f t="shared" si="25"/>
        <v/>
      </c>
    </row>
    <row r="825" spans="1:11">
      <c r="A825" s="11"/>
      <c r="B825" s="5"/>
      <c r="C825" s="16"/>
      <c r="D825" s="5"/>
      <c r="E825" s="5"/>
      <c r="F825" s="16"/>
      <c r="G825" s="12"/>
      <c r="H825" s="13" t="str">
        <f>IF(F825="","",INDEX(CONFIG!$C$7:$C$26,MATCH(F825,CONFIG!$B$7:$B$26,0)))</f>
        <v/>
      </c>
      <c r="I825" s="14" t="str">
        <f t="shared" si="24"/>
        <v/>
      </c>
      <c r="J825" s="17"/>
      <c r="K825" s="15" t="str">
        <f t="shared" si="25"/>
        <v/>
      </c>
    </row>
    <row r="826" spans="1:11">
      <c r="A826" s="11"/>
      <c r="B826" s="5"/>
      <c r="C826" s="16"/>
      <c r="D826" s="5"/>
      <c r="E826" s="5"/>
      <c r="F826" s="16"/>
      <c r="G826" s="12"/>
      <c r="H826" s="13" t="str">
        <f>IF(F826="","",INDEX(CONFIG!$C$7:$C$26,MATCH(F826,CONFIG!$B$7:$B$26,0)))</f>
        <v/>
      </c>
      <c r="I826" s="14" t="str">
        <f t="shared" si="24"/>
        <v/>
      </c>
      <c r="J826" s="17"/>
      <c r="K826" s="15" t="str">
        <f t="shared" si="25"/>
        <v/>
      </c>
    </row>
    <row r="827" spans="1:11">
      <c r="A827" s="11"/>
      <c r="B827" s="5"/>
      <c r="C827" s="16"/>
      <c r="D827" s="5"/>
      <c r="E827" s="5"/>
      <c r="F827" s="16"/>
      <c r="G827" s="12"/>
      <c r="H827" s="13" t="str">
        <f>IF(F827="","",INDEX(CONFIG!$C$7:$C$26,MATCH(F827,CONFIG!$B$7:$B$26,0)))</f>
        <v/>
      </c>
      <c r="I827" s="14" t="str">
        <f t="shared" si="24"/>
        <v/>
      </c>
      <c r="J827" s="17"/>
      <c r="K827" s="15" t="str">
        <f t="shared" si="25"/>
        <v/>
      </c>
    </row>
    <row r="828" spans="1:11">
      <c r="A828" s="11"/>
      <c r="B828" s="5"/>
      <c r="C828" s="16"/>
      <c r="D828" s="5"/>
      <c r="E828" s="5"/>
      <c r="F828" s="16"/>
      <c r="G828" s="12"/>
      <c r="H828" s="13" t="str">
        <f>IF(F828="","",INDEX(CONFIG!$C$7:$C$26,MATCH(F828,CONFIG!$B$7:$B$26,0)))</f>
        <v/>
      </c>
      <c r="I828" s="14" t="str">
        <f t="shared" si="24"/>
        <v/>
      </c>
      <c r="J828" s="17"/>
      <c r="K828" s="15" t="str">
        <f t="shared" si="25"/>
        <v/>
      </c>
    </row>
    <row r="829" spans="1:11">
      <c r="A829" s="11"/>
      <c r="B829" s="5"/>
      <c r="C829" s="16"/>
      <c r="D829" s="5"/>
      <c r="E829" s="5"/>
      <c r="F829" s="16"/>
      <c r="G829" s="12"/>
      <c r="H829" s="13" t="str">
        <f>IF(F829="","",INDEX(CONFIG!$C$7:$C$26,MATCH(F829,CONFIG!$B$7:$B$26,0)))</f>
        <v/>
      </c>
      <c r="I829" s="14" t="str">
        <f t="shared" si="24"/>
        <v/>
      </c>
      <c r="J829" s="17"/>
      <c r="K829" s="15" t="str">
        <f t="shared" si="25"/>
        <v/>
      </c>
    </row>
    <row r="830" spans="1:11">
      <c r="A830" s="11"/>
      <c r="B830" s="5"/>
      <c r="C830" s="16"/>
      <c r="D830" s="5"/>
      <c r="E830" s="5"/>
      <c r="F830" s="16"/>
      <c r="G830" s="12"/>
      <c r="H830" s="13" t="str">
        <f>IF(F830="","",INDEX(CONFIG!$C$7:$C$26,MATCH(F830,CONFIG!$B$7:$B$26,0)))</f>
        <v/>
      </c>
      <c r="I830" s="14" t="str">
        <f t="shared" si="24"/>
        <v/>
      </c>
      <c r="J830" s="17"/>
      <c r="K830" s="15" t="str">
        <f t="shared" si="25"/>
        <v/>
      </c>
    </row>
    <row r="831" spans="1:11">
      <c r="A831" s="11"/>
      <c r="B831" s="5"/>
      <c r="C831" s="16"/>
      <c r="D831" s="5"/>
      <c r="E831" s="5"/>
      <c r="F831" s="16"/>
      <c r="G831" s="12"/>
      <c r="H831" s="13" t="str">
        <f>IF(F831="","",INDEX(CONFIG!$C$7:$C$26,MATCH(F831,CONFIG!$B$7:$B$26,0)))</f>
        <v/>
      </c>
      <c r="I831" s="14" t="str">
        <f t="shared" si="24"/>
        <v/>
      </c>
      <c r="J831" s="17"/>
      <c r="K831" s="15" t="str">
        <f t="shared" si="25"/>
        <v/>
      </c>
    </row>
    <row r="832" spans="1:11">
      <c r="A832" s="11"/>
      <c r="B832" s="5"/>
      <c r="C832" s="16"/>
      <c r="D832" s="5"/>
      <c r="E832" s="5"/>
      <c r="F832" s="16"/>
      <c r="G832" s="12"/>
      <c r="H832" s="13" t="str">
        <f>IF(F832="","",INDEX(CONFIG!$C$7:$C$26,MATCH(F832,CONFIG!$B$7:$B$26,0)))</f>
        <v/>
      </c>
      <c r="I832" s="14" t="str">
        <f t="shared" si="24"/>
        <v/>
      </c>
      <c r="J832" s="17"/>
      <c r="K832" s="15" t="str">
        <f t="shared" si="25"/>
        <v/>
      </c>
    </row>
    <row r="833" spans="1:11">
      <c r="A833" s="11"/>
      <c r="B833" s="5"/>
      <c r="C833" s="16"/>
      <c r="D833" s="5"/>
      <c r="E833" s="5"/>
      <c r="F833" s="16"/>
      <c r="G833" s="12"/>
      <c r="H833" s="13" t="str">
        <f>IF(F833="","",INDEX(CONFIG!$C$7:$C$26,MATCH(F833,CONFIG!$B$7:$B$26,0)))</f>
        <v/>
      </c>
      <c r="I833" s="14" t="str">
        <f t="shared" si="24"/>
        <v/>
      </c>
      <c r="J833" s="17"/>
      <c r="K833" s="15" t="str">
        <f t="shared" si="25"/>
        <v/>
      </c>
    </row>
    <row r="834" spans="1:11">
      <c r="A834" s="11"/>
      <c r="B834" s="5"/>
      <c r="C834" s="16"/>
      <c r="D834" s="5"/>
      <c r="E834" s="5"/>
      <c r="F834" s="16"/>
      <c r="G834" s="12"/>
      <c r="H834" s="13" t="str">
        <f>IF(F834="","",INDEX(CONFIG!$C$7:$C$26,MATCH(F834,CONFIG!$B$7:$B$26,0)))</f>
        <v/>
      </c>
      <c r="I834" s="14" t="str">
        <f t="shared" ref="I834:I897" si="26">IF(OR(G834="",H834=""),"",G834*H834)</f>
        <v/>
      </c>
      <c r="J834" s="17"/>
      <c r="K834" s="15" t="str">
        <f t="shared" ref="K834:K897" si="27">IF(COUNTA(A834:G834)=0,"",IF(OR(A834="",F834="",G834=""),"INCOMPLETO","OK"))</f>
        <v/>
      </c>
    </row>
    <row r="835" spans="1:11">
      <c r="A835" s="11"/>
      <c r="B835" s="5"/>
      <c r="C835" s="16"/>
      <c r="D835" s="5"/>
      <c r="E835" s="5"/>
      <c r="F835" s="16"/>
      <c r="G835" s="12"/>
      <c r="H835" s="13" t="str">
        <f>IF(F835="","",INDEX(CONFIG!$C$7:$C$26,MATCH(F835,CONFIG!$B$7:$B$26,0)))</f>
        <v/>
      </c>
      <c r="I835" s="14" t="str">
        <f t="shared" si="26"/>
        <v/>
      </c>
      <c r="J835" s="17"/>
      <c r="K835" s="15" t="str">
        <f t="shared" si="27"/>
        <v/>
      </c>
    </row>
    <row r="836" spans="1:11">
      <c r="A836" s="11"/>
      <c r="B836" s="5"/>
      <c r="C836" s="16"/>
      <c r="D836" s="5"/>
      <c r="E836" s="5"/>
      <c r="F836" s="16"/>
      <c r="G836" s="12"/>
      <c r="H836" s="13" t="str">
        <f>IF(F836="","",INDEX(CONFIG!$C$7:$C$26,MATCH(F836,CONFIG!$B$7:$B$26,0)))</f>
        <v/>
      </c>
      <c r="I836" s="14" t="str">
        <f t="shared" si="26"/>
        <v/>
      </c>
      <c r="J836" s="17"/>
      <c r="K836" s="15" t="str">
        <f t="shared" si="27"/>
        <v/>
      </c>
    </row>
    <row r="837" spans="1:11">
      <c r="A837" s="11"/>
      <c r="B837" s="5"/>
      <c r="C837" s="16"/>
      <c r="D837" s="5"/>
      <c r="E837" s="5"/>
      <c r="F837" s="16"/>
      <c r="G837" s="12"/>
      <c r="H837" s="13" t="str">
        <f>IF(F837="","",INDEX(CONFIG!$C$7:$C$26,MATCH(F837,CONFIG!$B$7:$B$26,0)))</f>
        <v/>
      </c>
      <c r="I837" s="14" t="str">
        <f t="shared" si="26"/>
        <v/>
      </c>
      <c r="J837" s="17"/>
      <c r="K837" s="15" t="str">
        <f t="shared" si="27"/>
        <v/>
      </c>
    </row>
    <row r="838" spans="1:11">
      <c r="A838" s="11"/>
      <c r="B838" s="5"/>
      <c r="C838" s="16"/>
      <c r="D838" s="5"/>
      <c r="E838" s="5"/>
      <c r="F838" s="16"/>
      <c r="G838" s="12"/>
      <c r="H838" s="13" t="str">
        <f>IF(F838="","",INDEX(CONFIG!$C$7:$C$26,MATCH(F838,CONFIG!$B$7:$B$26,0)))</f>
        <v/>
      </c>
      <c r="I838" s="14" t="str">
        <f t="shared" si="26"/>
        <v/>
      </c>
      <c r="J838" s="17"/>
      <c r="K838" s="15" t="str">
        <f t="shared" si="27"/>
        <v/>
      </c>
    </row>
    <row r="839" spans="1:11">
      <c r="A839" s="11"/>
      <c r="B839" s="5"/>
      <c r="C839" s="16"/>
      <c r="D839" s="5"/>
      <c r="E839" s="5"/>
      <c r="F839" s="16"/>
      <c r="G839" s="12"/>
      <c r="H839" s="13" t="str">
        <f>IF(F839="","",INDEX(CONFIG!$C$7:$C$26,MATCH(F839,CONFIG!$B$7:$B$26,0)))</f>
        <v/>
      </c>
      <c r="I839" s="14" t="str">
        <f t="shared" si="26"/>
        <v/>
      </c>
      <c r="J839" s="17"/>
      <c r="K839" s="15" t="str">
        <f t="shared" si="27"/>
        <v/>
      </c>
    </row>
    <row r="840" spans="1:11">
      <c r="A840" s="11"/>
      <c r="B840" s="5"/>
      <c r="C840" s="16"/>
      <c r="D840" s="5"/>
      <c r="E840" s="5"/>
      <c r="F840" s="16"/>
      <c r="G840" s="12"/>
      <c r="H840" s="13" t="str">
        <f>IF(F840="","",INDEX(CONFIG!$C$7:$C$26,MATCH(F840,CONFIG!$B$7:$B$26,0)))</f>
        <v/>
      </c>
      <c r="I840" s="14" t="str">
        <f t="shared" si="26"/>
        <v/>
      </c>
      <c r="J840" s="17"/>
      <c r="K840" s="15" t="str">
        <f t="shared" si="27"/>
        <v/>
      </c>
    </row>
    <row r="841" spans="1:11">
      <c r="A841" s="11"/>
      <c r="B841" s="5"/>
      <c r="C841" s="16"/>
      <c r="D841" s="5"/>
      <c r="E841" s="5"/>
      <c r="F841" s="16"/>
      <c r="G841" s="12"/>
      <c r="H841" s="13" t="str">
        <f>IF(F841="","",INDEX(CONFIG!$C$7:$C$26,MATCH(F841,CONFIG!$B$7:$B$26,0)))</f>
        <v/>
      </c>
      <c r="I841" s="14" t="str">
        <f t="shared" si="26"/>
        <v/>
      </c>
      <c r="J841" s="17"/>
      <c r="K841" s="15" t="str">
        <f t="shared" si="27"/>
        <v/>
      </c>
    </row>
    <row r="842" spans="1:11">
      <c r="A842" s="11"/>
      <c r="B842" s="5"/>
      <c r="C842" s="16"/>
      <c r="D842" s="5"/>
      <c r="E842" s="5"/>
      <c r="F842" s="16"/>
      <c r="G842" s="12"/>
      <c r="H842" s="13" t="str">
        <f>IF(F842="","",INDEX(CONFIG!$C$7:$C$26,MATCH(F842,CONFIG!$B$7:$B$26,0)))</f>
        <v/>
      </c>
      <c r="I842" s="14" t="str">
        <f t="shared" si="26"/>
        <v/>
      </c>
      <c r="J842" s="17"/>
      <c r="K842" s="15" t="str">
        <f t="shared" si="27"/>
        <v/>
      </c>
    </row>
    <row r="843" spans="1:11">
      <c r="A843" s="11"/>
      <c r="B843" s="5"/>
      <c r="C843" s="16"/>
      <c r="D843" s="5"/>
      <c r="E843" s="5"/>
      <c r="F843" s="16"/>
      <c r="G843" s="12"/>
      <c r="H843" s="13" t="str">
        <f>IF(F843="","",INDEX(CONFIG!$C$7:$C$26,MATCH(F843,CONFIG!$B$7:$B$26,0)))</f>
        <v/>
      </c>
      <c r="I843" s="14" t="str">
        <f t="shared" si="26"/>
        <v/>
      </c>
      <c r="J843" s="17"/>
      <c r="K843" s="15" t="str">
        <f t="shared" si="27"/>
        <v/>
      </c>
    </row>
    <row r="844" spans="1:11">
      <c r="A844" s="11"/>
      <c r="B844" s="5"/>
      <c r="C844" s="16"/>
      <c r="D844" s="5"/>
      <c r="E844" s="5"/>
      <c r="F844" s="16"/>
      <c r="G844" s="12"/>
      <c r="H844" s="13" t="str">
        <f>IF(F844="","",INDEX(CONFIG!$C$7:$C$26,MATCH(F844,CONFIG!$B$7:$B$26,0)))</f>
        <v/>
      </c>
      <c r="I844" s="14" t="str">
        <f t="shared" si="26"/>
        <v/>
      </c>
      <c r="J844" s="17"/>
      <c r="K844" s="15" t="str">
        <f t="shared" si="27"/>
        <v/>
      </c>
    </row>
    <row r="845" spans="1:11">
      <c r="A845" s="11"/>
      <c r="B845" s="5"/>
      <c r="C845" s="16"/>
      <c r="D845" s="5"/>
      <c r="E845" s="5"/>
      <c r="F845" s="16"/>
      <c r="G845" s="12"/>
      <c r="H845" s="13" t="str">
        <f>IF(F845="","",INDEX(CONFIG!$C$7:$C$26,MATCH(F845,CONFIG!$B$7:$B$26,0)))</f>
        <v/>
      </c>
      <c r="I845" s="14" t="str">
        <f t="shared" si="26"/>
        <v/>
      </c>
      <c r="J845" s="17"/>
      <c r="K845" s="15" t="str">
        <f t="shared" si="27"/>
        <v/>
      </c>
    </row>
    <row r="846" spans="1:11">
      <c r="A846" s="11"/>
      <c r="B846" s="5"/>
      <c r="C846" s="16"/>
      <c r="D846" s="5"/>
      <c r="E846" s="5"/>
      <c r="F846" s="16"/>
      <c r="G846" s="12"/>
      <c r="H846" s="13" t="str">
        <f>IF(F846="","",INDEX(CONFIG!$C$7:$C$26,MATCH(F846,CONFIG!$B$7:$B$26,0)))</f>
        <v/>
      </c>
      <c r="I846" s="14" t="str">
        <f t="shared" si="26"/>
        <v/>
      </c>
      <c r="J846" s="17"/>
      <c r="K846" s="15" t="str">
        <f t="shared" si="27"/>
        <v/>
      </c>
    </row>
    <row r="847" spans="1:11">
      <c r="A847" s="11"/>
      <c r="B847" s="5"/>
      <c r="C847" s="16"/>
      <c r="D847" s="5"/>
      <c r="E847" s="5"/>
      <c r="F847" s="16"/>
      <c r="G847" s="12"/>
      <c r="H847" s="13" t="str">
        <f>IF(F847="","",INDEX(CONFIG!$C$7:$C$26,MATCH(F847,CONFIG!$B$7:$B$26,0)))</f>
        <v/>
      </c>
      <c r="I847" s="14" t="str">
        <f t="shared" si="26"/>
        <v/>
      </c>
      <c r="J847" s="17"/>
      <c r="K847" s="15" t="str">
        <f t="shared" si="27"/>
        <v/>
      </c>
    </row>
    <row r="848" spans="1:11">
      <c r="A848" s="11"/>
      <c r="B848" s="5"/>
      <c r="C848" s="16"/>
      <c r="D848" s="5"/>
      <c r="E848" s="5"/>
      <c r="F848" s="16"/>
      <c r="G848" s="12"/>
      <c r="H848" s="13" t="str">
        <f>IF(F848="","",INDEX(CONFIG!$C$7:$C$26,MATCH(F848,CONFIG!$B$7:$B$26,0)))</f>
        <v/>
      </c>
      <c r="I848" s="14" t="str">
        <f t="shared" si="26"/>
        <v/>
      </c>
      <c r="J848" s="17"/>
      <c r="K848" s="15" t="str">
        <f t="shared" si="27"/>
        <v/>
      </c>
    </row>
    <row r="849" spans="1:11">
      <c r="A849" s="11"/>
      <c r="B849" s="5"/>
      <c r="C849" s="16"/>
      <c r="D849" s="5"/>
      <c r="E849" s="5"/>
      <c r="F849" s="16"/>
      <c r="G849" s="12"/>
      <c r="H849" s="13" t="str">
        <f>IF(F849="","",INDEX(CONFIG!$C$7:$C$26,MATCH(F849,CONFIG!$B$7:$B$26,0)))</f>
        <v/>
      </c>
      <c r="I849" s="14" t="str">
        <f t="shared" si="26"/>
        <v/>
      </c>
      <c r="J849" s="17"/>
      <c r="K849" s="15" t="str">
        <f t="shared" si="27"/>
        <v/>
      </c>
    </row>
    <row r="850" spans="1:11">
      <c r="A850" s="11"/>
      <c r="B850" s="5"/>
      <c r="C850" s="16"/>
      <c r="D850" s="5"/>
      <c r="E850" s="5"/>
      <c r="F850" s="16"/>
      <c r="G850" s="12"/>
      <c r="H850" s="13" t="str">
        <f>IF(F850="","",INDEX(CONFIG!$C$7:$C$26,MATCH(F850,CONFIG!$B$7:$B$26,0)))</f>
        <v/>
      </c>
      <c r="I850" s="14" t="str">
        <f t="shared" si="26"/>
        <v/>
      </c>
      <c r="J850" s="17"/>
      <c r="K850" s="15" t="str">
        <f t="shared" si="27"/>
        <v/>
      </c>
    </row>
    <row r="851" spans="1:11">
      <c r="A851" s="11"/>
      <c r="B851" s="5"/>
      <c r="C851" s="16"/>
      <c r="D851" s="5"/>
      <c r="E851" s="5"/>
      <c r="F851" s="16"/>
      <c r="G851" s="12"/>
      <c r="H851" s="13" t="str">
        <f>IF(F851="","",INDEX(CONFIG!$C$7:$C$26,MATCH(F851,CONFIG!$B$7:$B$26,0)))</f>
        <v/>
      </c>
      <c r="I851" s="14" t="str">
        <f t="shared" si="26"/>
        <v/>
      </c>
      <c r="J851" s="17"/>
      <c r="K851" s="15" t="str">
        <f t="shared" si="27"/>
        <v/>
      </c>
    </row>
    <row r="852" spans="1:11">
      <c r="A852" s="11"/>
      <c r="B852" s="5"/>
      <c r="C852" s="16"/>
      <c r="D852" s="5"/>
      <c r="E852" s="5"/>
      <c r="F852" s="16"/>
      <c r="G852" s="12"/>
      <c r="H852" s="13" t="str">
        <f>IF(F852="","",INDEX(CONFIG!$C$7:$C$26,MATCH(F852,CONFIG!$B$7:$B$26,0)))</f>
        <v/>
      </c>
      <c r="I852" s="14" t="str">
        <f t="shared" si="26"/>
        <v/>
      </c>
      <c r="J852" s="17"/>
      <c r="K852" s="15" t="str">
        <f t="shared" si="27"/>
        <v/>
      </c>
    </row>
    <row r="853" spans="1:11">
      <c r="A853" s="11"/>
      <c r="B853" s="5"/>
      <c r="C853" s="16"/>
      <c r="D853" s="5"/>
      <c r="E853" s="5"/>
      <c r="F853" s="16"/>
      <c r="G853" s="12"/>
      <c r="H853" s="13" t="str">
        <f>IF(F853="","",INDEX(CONFIG!$C$7:$C$26,MATCH(F853,CONFIG!$B$7:$B$26,0)))</f>
        <v/>
      </c>
      <c r="I853" s="14" t="str">
        <f t="shared" si="26"/>
        <v/>
      </c>
      <c r="J853" s="17"/>
      <c r="K853" s="15" t="str">
        <f t="shared" si="27"/>
        <v/>
      </c>
    </row>
    <row r="854" spans="1:11">
      <c r="A854" s="11"/>
      <c r="B854" s="5"/>
      <c r="C854" s="16"/>
      <c r="D854" s="5"/>
      <c r="E854" s="5"/>
      <c r="F854" s="16"/>
      <c r="G854" s="12"/>
      <c r="H854" s="13" t="str">
        <f>IF(F854="","",INDEX(CONFIG!$C$7:$C$26,MATCH(F854,CONFIG!$B$7:$B$26,0)))</f>
        <v/>
      </c>
      <c r="I854" s="14" t="str">
        <f t="shared" si="26"/>
        <v/>
      </c>
      <c r="J854" s="17"/>
      <c r="K854" s="15" t="str">
        <f t="shared" si="27"/>
        <v/>
      </c>
    </row>
    <row r="855" spans="1:11">
      <c r="A855" s="11"/>
      <c r="B855" s="5"/>
      <c r="C855" s="16"/>
      <c r="D855" s="5"/>
      <c r="E855" s="5"/>
      <c r="F855" s="16"/>
      <c r="G855" s="12"/>
      <c r="H855" s="13" t="str">
        <f>IF(F855="","",INDEX(CONFIG!$C$7:$C$26,MATCH(F855,CONFIG!$B$7:$B$26,0)))</f>
        <v/>
      </c>
      <c r="I855" s="14" t="str">
        <f t="shared" si="26"/>
        <v/>
      </c>
      <c r="J855" s="17"/>
      <c r="K855" s="15" t="str">
        <f t="shared" si="27"/>
        <v/>
      </c>
    </row>
    <row r="856" spans="1:11">
      <c r="A856" s="11"/>
      <c r="B856" s="5"/>
      <c r="C856" s="16"/>
      <c r="D856" s="5"/>
      <c r="E856" s="5"/>
      <c r="F856" s="16"/>
      <c r="G856" s="12"/>
      <c r="H856" s="13" t="str">
        <f>IF(F856="","",INDEX(CONFIG!$C$7:$C$26,MATCH(F856,CONFIG!$B$7:$B$26,0)))</f>
        <v/>
      </c>
      <c r="I856" s="14" t="str">
        <f t="shared" si="26"/>
        <v/>
      </c>
      <c r="J856" s="17"/>
      <c r="K856" s="15" t="str">
        <f t="shared" si="27"/>
        <v/>
      </c>
    </row>
    <row r="857" spans="1:11">
      <c r="A857" s="11"/>
      <c r="B857" s="5"/>
      <c r="C857" s="16"/>
      <c r="D857" s="5"/>
      <c r="E857" s="5"/>
      <c r="F857" s="16"/>
      <c r="G857" s="12"/>
      <c r="H857" s="13" t="str">
        <f>IF(F857="","",INDEX(CONFIG!$C$7:$C$26,MATCH(F857,CONFIG!$B$7:$B$26,0)))</f>
        <v/>
      </c>
      <c r="I857" s="14" t="str">
        <f t="shared" si="26"/>
        <v/>
      </c>
      <c r="J857" s="17"/>
      <c r="K857" s="15" t="str">
        <f t="shared" si="27"/>
        <v/>
      </c>
    </row>
    <row r="858" spans="1:11">
      <c r="A858" s="11"/>
      <c r="B858" s="5"/>
      <c r="C858" s="16"/>
      <c r="D858" s="5"/>
      <c r="E858" s="5"/>
      <c r="F858" s="16"/>
      <c r="G858" s="12"/>
      <c r="H858" s="13" t="str">
        <f>IF(F858="","",INDEX(CONFIG!$C$7:$C$26,MATCH(F858,CONFIG!$B$7:$B$26,0)))</f>
        <v/>
      </c>
      <c r="I858" s="14" t="str">
        <f t="shared" si="26"/>
        <v/>
      </c>
      <c r="J858" s="17"/>
      <c r="K858" s="15" t="str">
        <f t="shared" si="27"/>
        <v/>
      </c>
    </row>
    <row r="859" spans="1:11">
      <c r="A859" s="11"/>
      <c r="B859" s="5"/>
      <c r="C859" s="16"/>
      <c r="D859" s="5"/>
      <c r="E859" s="5"/>
      <c r="F859" s="16"/>
      <c r="G859" s="12"/>
      <c r="H859" s="13" t="str">
        <f>IF(F859="","",INDEX(CONFIG!$C$7:$C$26,MATCH(F859,CONFIG!$B$7:$B$26,0)))</f>
        <v/>
      </c>
      <c r="I859" s="14" t="str">
        <f t="shared" si="26"/>
        <v/>
      </c>
      <c r="J859" s="17"/>
      <c r="K859" s="15" t="str">
        <f t="shared" si="27"/>
        <v/>
      </c>
    </row>
    <row r="860" spans="1:11">
      <c r="A860" s="11"/>
      <c r="B860" s="5"/>
      <c r="C860" s="16"/>
      <c r="D860" s="5"/>
      <c r="E860" s="5"/>
      <c r="F860" s="16"/>
      <c r="G860" s="12"/>
      <c r="H860" s="13" t="str">
        <f>IF(F860="","",INDEX(CONFIG!$C$7:$C$26,MATCH(F860,CONFIG!$B$7:$B$26,0)))</f>
        <v/>
      </c>
      <c r="I860" s="14" t="str">
        <f t="shared" si="26"/>
        <v/>
      </c>
      <c r="J860" s="17"/>
      <c r="K860" s="15" t="str">
        <f t="shared" si="27"/>
        <v/>
      </c>
    </row>
    <row r="861" spans="1:11">
      <c r="A861" s="11"/>
      <c r="B861" s="5"/>
      <c r="C861" s="16"/>
      <c r="D861" s="5"/>
      <c r="E861" s="5"/>
      <c r="F861" s="16"/>
      <c r="G861" s="12"/>
      <c r="H861" s="13" t="str">
        <f>IF(F861="","",INDEX(CONFIG!$C$7:$C$26,MATCH(F861,CONFIG!$B$7:$B$26,0)))</f>
        <v/>
      </c>
      <c r="I861" s="14" t="str">
        <f t="shared" si="26"/>
        <v/>
      </c>
      <c r="J861" s="17"/>
      <c r="K861" s="15" t="str">
        <f t="shared" si="27"/>
        <v/>
      </c>
    </row>
    <row r="862" spans="1:11">
      <c r="A862" s="11"/>
      <c r="B862" s="5"/>
      <c r="C862" s="16"/>
      <c r="D862" s="5"/>
      <c r="E862" s="5"/>
      <c r="F862" s="16"/>
      <c r="G862" s="12"/>
      <c r="H862" s="13" t="str">
        <f>IF(F862="","",INDEX(CONFIG!$C$7:$C$26,MATCH(F862,CONFIG!$B$7:$B$26,0)))</f>
        <v/>
      </c>
      <c r="I862" s="14" t="str">
        <f t="shared" si="26"/>
        <v/>
      </c>
      <c r="J862" s="17"/>
      <c r="K862" s="15" t="str">
        <f t="shared" si="27"/>
        <v/>
      </c>
    </row>
    <row r="863" spans="1:11">
      <c r="A863" s="11"/>
      <c r="B863" s="5"/>
      <c r="C863" s="16"/>
      <c r="D863" s="5"/>
      <c r="E863" s="5"/>
      <c r="F863" s="16"/>
      <c r="G863" s="12"/>
      <c r="H863" s="13" t="str">
        <f>IF(F863="","",INDEX(CONFIG!$C$7:$C$26,MATCH(F863,CONFIG!$B$7:$B$26,0)))</f>
        <v/>
      </c>
      <c r="I863" s="14" t="str">
        <f t="shared" si="26"/>
        <v/>
      </c>
      <c r="J863" s="17"/>
      <c r="K863" s="15" t="str">
        <f t="shared" si="27"/>
        <v/>
      </c>
    </row>
    <row r="864" spans="1:11">
      <c r="A864" s="11"/>
      <c r="B864" s="5"/>
      <c r="C864" s="16"/>
      <c r="D864" s="5"/>
      <c r="E864" s="5"/>
      <c r="F864" s="16"/>
      <c r="G864" s="12"/>
      <c r="H864" s="13" t="str">
        <f>IF(F864="","",INDEX(CONFIG!$C$7:$C$26,MATCH(F864,CONFIG!$B$7:$B$26,0)))</f>
        <v/>
      </c>
      <c r="I864" s="14" t="str">
        <f t="shared" si="26"/>
        <v/>
      </c>
      <c r="J864" s="17"/>
      <c r="K864" s="15" t="str">
        <f t="shared" si="27"/>
        <v/>
      </c>
    </row>
    <row r="865" spans="1:11">
      <c r="A865" s="11"/>
      <c r="B865" s="5"/>
      <c r="C865" s="16"/>
      <c r="D865" s="5"/>
      <c r="E865" s="5"/>
      <c r="F865" s="16"/>
      <c r="G865" s="12"/>
      <c r="H865" s="13" t="str">
        <f>IF(F865="","",INDEX(CONFIG!$C$7:$C$26,MATCH(F865,CONFIG!$B$7:$B$26,0)))</f>
        <v/>
      </c>
      <c r="I865" s="14" t="str">
        <f t="shared" si="26"/>
        <v/>
      </c>
      <c r="J865" s="17"/>
      <c r="K865" s="15" t="str">
        <f t="shared" si="27"/>
        <v/>
      </c>
    </row>
    <row r="866" spans="1:11">
      <c r="A866" s="11"/>
      <c r="B866" s="5"/>
      <c r="C866" s="16"/>
      <c r="D866" s="5"/>
      <c r="E866" s="5"/>
      <c r="F866" s="16"/>
      <c r="G866" s="12"/>
      <c r="H866" s="13" t="str">
        <f>IF(F866="","",INDEX(CONFIG!$C$7:$C$26,MATCH(F866,CONFIG!$B$7:$B$26,0)))</f>
        <v/>
      </c>
      <c r="I866" s="14" t="str">
        <f t="shared" si="26"/>
        <v/>
      </c>
      <c r="J866" s="17"/>
      <c r="K866" s="15" t="str">
        <f t="shared" si="27"/>
        <v/>
      </c>
    </row>
    <row r="867" spans="1:11">
      <c r="A867" s="11"/>
      <c r="B867" s="5"/>
      <c r="C867" s="16"/>
      <c r="D867" s="5"/>
      <c r="E867" s="5"/>
      <c r="F867" s="16"/>
      <c r="G867" s="12"/>
      <c r="H867" s="13" t="str">
        <f>IF(F867="","",INDEX(CONFIG!$C$7:$C$26,MATCH(F867,CONFIG!$B$7:$B$26,0)))</f>
        <v/>
      </c>
      <c r="I867" s="14" t="str">
        <f t="shared" si="26"/>
        <v/>
      </c>
      <c r="J867" s="17"/>
      <c r="K867" s="15" t="str">
        <f t="shared" si="27"/>
        <v/>
      </c>
    </row>
    <row r="868" spans="1:11">
      <c r="A868" s="11"/>
      <c r="B868" s="5"/>
      <c r="C868" s="16"/>
      <c r="D868" s="5"/>
      <c r="E868" s="5"/>
      <c r="F868" s="16"/>
      <c r="G868" s="12"/>
      <c r="H868" s="13" t="str">
        <f>IF(F868="","",INDEX(CONFIG!$C$7:$C$26,MATCH(F868,CONFIG!$B$7:$B$26,0)))</f>
        <v/>
      </c>
      <c r="I868" s="14" t="str">
        <f t="shared" si="26"/>
        <v/>
      </c>
      <c r="J868" s="17"/>
      <c r="K868" s="15" t="str">
        <f t="shared" si="27"/>
        <v/>
      </c>
    </row>
    <row r="869" spans="1:11">
      <c r="A869" s="11"/>
      <c r="B869" s="5"/>
      <c r="C869" s="16"/>
      <c r="D869" s="5"/>
      <c r="E869" s="5"/>
      <c r="F869" s="16"/>
      <c r="G869" s="12"/>
      <c r="H869" s="13" t="str">
        <f>IF(F869="","",INDEX(CONFIG!$C$7:$C$26,MATCH(F869,CONFIG!$B$7:$B$26,0)))</f>
        <v/>
      </c>
      <c r="I869" s="14" t="str">
        <f t="shared" si="26"/>
        <v/>
      </c>
      <c r="J869" s="17"/>
      <c r="K869" s="15" t="str">
        <f t="shared" si="27"/>
        <v/>
      </c>
    </row>
    <row r="870" spans="1:11">
      <c r="A870" s="11"/>
      <c r="B870" s="5"/>
      <c r="C870" s="16"/>
      <c r="D870" s="5"/>
      <c r="E870" s="5"/>
      <c r="F870" s="16"/>
      <c r="G870" s="12"/>
      <c r="H870" s="13" t="str">
        <f>IF(F870="","",INDEX(CONFIG!$C$7:$C$26,MATCH(F870,CONFIG!$B$7:$B$26,0)))</f>
        <v/>
      </c>
      <c r="I870" s="14" t="str">
        <f t="shared" si="26"/>
        <v/>
      </c>
      <c r="J870" s="17"/>
      <c r="K870" s="15" t="str">
        <f t="shared" si="27"/>
        <v/>
      </c>
    </row>
    <row r="871" spans="1:11">
      <c r="A871" s="11"/>
      <c r="B871" s="5"/>
      <c r="C871" s="16"/>
      <c r="D871" s="5"/>
      <c r="E871" s="5"/>
      <c r="F871" s="16"/>
      <c r="G871" s="12"/>
      <c r="H871" s="13" t="str">
        <f>IF(F871="","",INDEX(CONFIG!$C$7:$C$26,MATCH(F871,CONFIG!$B$7:$B$26,0)))</f>
        <v/>
      </c>
      <c r="I871" s="14" t="str">
        <f t="shared" si="26"/>
        <v/>
      </c>
      <c r="J871" s="17"/>
      <c r="K871" s="15" t="str">
        <f t="shared" si="27"/>
        <v/>
      </c>
    </row>
    <row r="872" spans="1:11">
      <c r="A872" s="11"/>
      <c r="B872" s="5"/>
      <c r="C872" s="16"/>
      <c r="D872" s="5"/>
      <c r="E872" s="5"/>
      <c r="F872" s="16"/>
      <c r="G872" s="12"/>
      <c r="H872" s="13" t="str">
        <f>IF(F872="","",INDEX(CONFIG!$C$7:$C$26,MATCH(F872,CONFIG!$B$7:$B$26,0)))</f>
        <v/>
      </c>
      <c r="I872" s="14" t="str">
        <f t="shared" si="26"/>
        <v/>
      </c>
      <c r="J872" s="17"/>
      <c r="K872" s="15" t="str">
        <f t="shared" si="27"/>
        <v/>
      </c>
    </row>
    <row r="873" spans="1:11">
      <c r="A873" s="11"/>
      <c r="B873" s="5"/>
      <c r="C873" s="16"/>
      <c r="D873" s="5"/>
      <c r="E873" s="5"/>
      <c r="F873" s="16"/>
      <c r="G873" s="12"/>
      <c r="H873" s="13" t="str">
        <f>IF(F873="","",INDEX(CONFIG!$C$7:$C$26,MATCH(F873,CONFIG!$B$7:$B$26,0)))</f>
        <v/>
      </c>
      <c r="I873" s="14" t="str">
        <f t="shared" si="26"/>
        <v/>
      </c>
      <c r="J873" s="17"/>
      <c r="K873" s="15" t="str">
        <f t="shared" si="27"/>
        <v/>
      </c>
    </row>
    <row r="874" spans="1:11">
      <c r="A874" s="11"/>
      <c r="B874" s="5"/>
      <c r="C874" s="16"/>
      <c r="D874" s="5"/>
      <c r="E874" s="5"/>
      <c r="F874" s="16"/>
      <c r="G874" s="12"/>
      <c r="H874" s="13" t="str">
        <f>IF(F874="","",INDEX(CONFIG!$C$7:$C$26,MATCH(F874,CONFIG!$B$7:$B$26,0)))</f>
        <v/>
      </c>
      <c r="I874" s="14" t="str">
        <f t="shared" si="26"/>
        <v/>
      </c>
      <c r="J874" s="17"/>
      <c r="K874" s="15" t="str">
        <f t="shared" si="27"/>
        <v/>
      </c>
    </row>
    <row r="875" spans="1:11">
      <c r="A875" s="11"/>
      <c r="B875" s="5"/>
      <c r="C875" s="16"/>
      <c r="D875" s="5"/>
      <c r="E875" s="5"/>
      <c r="F875" s="16"/>
      <c r="G875" s="12"/>
      <c r="H875" s="13" t="str">
        <f>IF(F875="","",INDEX(CONFIG!$C$7:$C$26,MATCH(F875,CONFIG!$B$7:$B$26,0)))</f>
        <v/>
      </c>
      <c r="I875" s="14" t="str">
        <f t="shared" si="26"/>
        <v/>
      </c>
      <c r="J875" s="17"/>
      <c r="K875" s="15" t="str">
        <f t="shared" si="27"/>
        <v/>
      </c>
    </row>
    <row r="876" spans="1:11">
      <c r="A876" s="11"/>
      <c r="B876" s="5"/>
      <c r="C876" s="16"/>
      <c r="D876" s="5"/>
      <c r="E876" s="5"/>
      <c r="F876" s="16"/>
      <c r="G876" s="12"/>
      <c r="H876" s="13" t="str">
        <f>IF(F876="","",INDEX(CONFIG!$C$7:$C$26,MATCH(F876,CONFIG!$B$7:$B$26,0)))</f>
        <v/>
      </c>
      <c r="I876" s="14" t="str">
        <f t="shared" si="26"/>
        <v/>
      </c>
      <c r="J876" s="17"/>
      <c r="K876" s="15" t="str">
        <f t="shared" si="27"/>
        <v/>
      </c>
    </row>
    <row r="877" spans="1:11">
      <c r="A877" s="11"/>
      <c r="B877" s="5"/>
      <c r="C877" s="16"/>
      <c r="D877" s="5"/>
      <c r="E877" s="5"/>
      <c r="F877" s="16"/>
      <c r="G877" s="12"/>
      <c r="H877" s="13" t="str">
        <f>IF(F877="","",INDEX(CONFIG!$C$7:$C$26,MATCH(F877,CONFIG!$B$7:$B$26,0)))</f>
        <v/>
      </c>
      <c r="I877" s="14" t="str">
        <f t="shared" si="26"/>
        <v/>
      </c>
      <c r="J877" s="17"/>
      <c r="K877" s="15" t="str">
        <f t="shared" si="27"/>
        <v/>
      </c>
    </row>
    <row r="878" spans="1:11">
      <c r="A878" s="11"/>
      <c r="B878" s="5"/>
      <c r="C878" s="16"/>
      <c r="D878" s="5"/>
      <c r="E878" s="5"/>
      <c r="F878" s="16"/>
      <c r="G878" s="12"/>
      <c r="H878" s="13" t="str">
        <f>IF(F878="","",INDEX(CONFIG!$C$7:$C$26,MATCH(F878,CONFIG!$B$7:$B$26,0)))</f>
        <v/>
      </c>
      <c r="I878" s="14" t="str">
        <f t="shared" si="26"/>
        <v/>
      </c>
      <c r="J878" s="17"/>
      <c r="K878" s="15" t="str">
        <f t="shared" si="27"/>
        <v/>
      </c>
    </row>
    <row r="879" spans="1:11">
      <c r="A879" s="11"/>
      <c r="B879" s="5"/>
      <c r="C879" s="16"/>
      <c r="D879" s="5"/>
      <c r="E879" s="5"/>
      <c r="F879" s="16"/>
      <c r="G879" s="12"/>
      <c r="H879" s="13" t="str">
        <f>IF(F879="","",INDEX(CONFIG!$C$7:$C$26,MATCH(F879,CONFIG!$B$7:$B$26,0)))</f>
        <v/>
      </c>
      <c r="I879" s="14" t="str">
        <f t="shared" si="26"/>
        <v/>
      </c>
      <c r="J879" s="17"/>
      <c r="K879" s="15" t="str">
        <f t="shared" si="27"/>
        <v/>
      </c>
    </row>
    <row r="880" spans="1:11">
      <c r="A880" s="11"/>
      <c r="B880" s="5"/>
      <c r="C880" s="16"/>
      <c r="D880" s="5"/>
      <c r="E880" s="5"/>
      <c r="F880" s="16"/>
      <c r="G880" s="12"/>
      <c r="H880" s="13" t="str">
        <f>IF(F880="","",INDEX(CONFIG!$C$7:$C$26,MATCH(F880,CONFIG!$B$7:$B$26,0)))</f>
        <v/>
      </c>
      <c r="I880" s="14" t="str">
        <f t="shared" si="26"/>
        <v/>
      </c>
      <c r="J880" s="17"/>
      <c r="K880" s="15" t="str">
        <f t="shared" si="27"/>
        <v/>
      </c>
    </row>
    <row r="881" spans="1:11">
      <c r="A881" s="11"/>
      <c r="B881" s="5"/>
      <c r="C881" s="16"/>
      <c r="D881" s="5"/>
      <c r="E881" s="5"/>
      <c r="F881" s="16"/>
      <c r="G881" s="12"/>
      <c r="H881" s="13" t="str">
        <f>IF(F881="","",INDEX(CONFIG!$C$7:$C$26,MATCH(F881,CONFIG!$B$7:$B$26,0)))</f>
        <v/>
      </c>
      <c r="I881" s="14" t="str">
        <f t="shared" si="26"/>
        <v/>
      </c>
      <c r="J881" s="17"/>
      <c r="K881" s="15" t="str">
        <f t="shared" si="27"/>
        <v/>
      </c>
    </row>
    <row r="882" spans="1:11">
      <c r="A882" s="11"/>
      <c r="B882" s="5"/>
      <c r="C882" s="16"/>
      <c r="D882" s="5"/>
      <c r="E882" s="5"/>
      <c r="F882" s="16"/>
      <c r="G882" s="12"/>
      <c r="H882" s="13" t="str">
        <f>IF(F882="","",INDEX(CONFIG!$C$7:$C$26,MATCH(F882,CONFIG!$B$7:$B$26,0)))</f>
        <v/>
      </c>
      <c r="I882" s="14" t="str">
        <f t="shared" si="26"/>
        <v/>
      </c>
      <c r="J882" s="17"/>
      <c r="K882" s="15" t="str">
        <f t="shared" si="27"/>
        <v/>
      </c>
    </row>
    <row r="883" spans="1:11">
      <c r="A883" s="11"/>
      <c r="B883" s="5"/>
      <c r="C883" s="16"/>
      <c r="D883" s="5"/>
      <c r="E883" s="5"/>
      <c r="F883" s="16"/>
      <c r="G883" s="12"/>
      <c r="H883" s="13" t="str">
        <f>IF(F883="","",INDEX(CONFIG!$C$7:$C$26,MATCH(F883,CONFIG!$B$7:$B$26,0)))</f>
        <v/>
      </c>
      <c r="I883" s="14" t="str">
        <f t="shared" si="26"/>
        <v/>
      </c>
      <c r="J883" s="17"/>
      <c r="K883" s="15" t="str">
        <f t="shared" si="27"/>
        <v/>
      </c>
    </row>
    <row r="884" spans="1:11">
      <c r="A884" s="11"/>
      <c r="B884" s="5"/>
      <c r="C884" s="16"/>
      <c r="D884" s="5"/>
      <c r="E884" s="5"/>
      <c r="F884" s="16"/>
      <c r="G884" s="12"/>
      <c r="H884" s="13" t="str">
        <f>IF(F884="","",INDEX(CONFIG!$C$7:$C$26,MATCH(F884,CONFIG!$B$7:$B$26,0)))</f>
        <v/>
      </c>
      <c r="I884" s="14" t="str">
        <f t="shared" si="26"/>
        <v/>
      </c>
      <c r="J884" s="17"/>
      <c r="K884" s="15" t="str">
        <f t="shared" si="27"/>
        <v/>
      </c>
    </row>
    <row r="885" spans="1:11">
      <c r="A885" s="11"/>
      <c r="B885" s="5"/>
      <c r="C885" s="16"/>
      <c r="D885" s="5"/>
      <c r="E885" s="5"/>
      <c r="F885" s="16"/>
      <c r="G885" s="12"/>
      <c r="H885" s="13" t="str">
        <f>IF(F885="","",INDEX(CONFIG!$C$7:$C$26,MATCH(F885,CONFIG!$B$7:$B$26,0)))</f>
        <v/>
      </c>
      <c r="I885" s="14" t="str">
        <f t="shared" si="26"/>
        <v/>
      </c>
      <c r="J885" s="17"/>
      <c r="K885" s="15" t="str">
        <f t="shared" si="27"/>
        <v/>
      </c>
    </row>
    <row r="886" spans="1:11">
      <c r="A886" s="11"/>
      <c r="B886" s="5"/>
      <c r="C886" s="16"/>
      <c r="D886" s="5"/>
      <c r="E886" s="5"/>
      <c r="F886" s="16"/>
      <c r="G886" s="12"/>
      <c r="H886" s="13" t="str">
        <f>IF(F886="","",INDEX(CONFIG!$C$7:$C$26,MATCH(F886,CONFIG!$B$7:$B$26,0)))</f>
        <v/>
      </c>
      <c r="I886" s="14" t="str">
        <f t="shared" si="26"/>
        <v/>
      </c>
      <c r="J886" s="17"/>
      <c r="K886" s="15" t="str">
        <f t="shared" si="27"/>
        <v/>
      </c>
    </row>
    <row r="887" spans="1:11">
      <c r="A887" s="11"/>
      <c r="B887" s="5"/>
      <c r="C887" s="16"/>
      <c r="D887" s="5"/>
      <c r="E887" s="5"/>
      <c r="F887" s="16"/>
      <c r="G887" s="12"/>
      <c r="H887" s="13" t="str">
        <f>IF(F887="","",INDEX(CONFIG!$C$7:$C$26,MATCH(F887,CONFIG!$B$7:$B$26,0)))</f>
        <v/>
      </c>
      <c r="I887" s="14" t="str">
        <f t="shared" si="26"/>
        <v/>
      </c>
      <c r="J887" s="17"/>
      <c r="K887" s="15" t="str">
        <f t="shared" si="27"/>
        <v/>
      </c>
    </row>
    <row r="888" spans="1:11">
      <c r="A888" s="11"/>
      <c r="B888" s="5"/>
      <c r="C888" s="16"/>
      <c r="D888" s="5"/>
      <c r="E888" s="5"/>
      <c r="F888" s="16"/>
      <c r="G888" s="12"/>
      <c r="H888" s="13" t="str">
        <f>IF(F888="","",INDEX(CONFIG!$C$7:$C$26,MATCH(F888,CONFIG!$B$7:$B$26,0)))</f>
        <v/>
      </c>
      <c r="I888" s="14" t="str">
        <f t="shared" si="26"/>
        <v/>
      </c>
      <c r="J888" s="17"/>
      <c r="K888" s="15" t="str">
        <f t="shared" si="27"/>
        <v/>
      </c>
    </row>
    <row r="889" spans="1:11">
      <c r="A889" s="11"/>
      <c r="B889" s="5"/>
      <c r="C889" s="16"/>
      <c r="D889" s="5"/>
      <c r="E889" s="5"/>
      <c r="F889" s="16"/>
      <c r="G889" s="12"/>
      <c r="H889" s="13" t="str">
        <f>IF(F889="","",INDEX(CONFIG!$C$7:$C$26,MATCH(F889,CONFIG!$B$7:$B$26,0)))</f>
        <v/>
      </c>
      <c r="I889" s="14" t="str">
        <f t="shared" si="26"/>
        <v/>
      </c>
      <c r="J889" s="17"/>
      <c r="K889" s="15" t="str">
        <f t="shared" si="27"/>
        <v/>
      </c>
    </row>
    <row r="890" spans="1:11">
      <c r="A890" s="11"/>
      <c r="B890" s="5"/>
      <c r="C890" s="16"/>
      <c r="D890" s="5"/>
      <c r="E890" s="5"/>
      <c r="F890" s="16"/>
      <c r="G890" s="12"/>
      <c r="H890" s="13" t="str">
        <f>IF(F890="","",INDEX(CONFIG!$C$7:$C$26,MATCH(F890,CONFIG!$B$7:$B$26,0)))</f>
        <v/>
      </c>
      <c r="I890" s="14" t="str">
        <f t="shared" si="26"/>
        <v/>
      </c>
      <c r="J890" s="17"/>
      <c r="K890" s="15" t="str">
        <f t="shared" si="27"/>
        <v/>
      </c>
    </row>
    <row r="891" spans="1:11">
      <c r="A891" s="11"/>
      <c r="B891" s="5"/>
      <c r="C891" s="16"/>
      <c r="D891" s="5"/>
      <c r="E891" s="5"/>
      <c r="F891" s="16"/>
      <c r="G891" s="12"/>
      <c r="H891" s="13" t="str">
        <f>IF(F891="","",INDEX(CONFIG!$C$7:$C$26,MATCH(F891,CONFIG!$B$7:$B$26,0)))</f>
        <v/>
      </c>
      <c r="I891" s="14" t="str">
        <f t="shared" si="26"/>
        <v/>
      </c>
      <c r="J891" s="17"/>
      <c r="K891" s="15" t="str">
        <f t="shared" si="27"/>
        <v/>
      </c>
    </row>
    <row r="892" spans="1:11">
      <c r="A892" s="11"/>
      <c r="B892" s="5"/>
      <c r="C892" s="16"/>
      <c r="D892" s="5"/>
      <c r="E892" s="5"/>
      <c r="F892" s="16"/>
      <c r="G892" s="12"/>
      <c r="H892" s="13" t="str">
        <f>IF(F892="","",INDEX(CONFIG!$C$7:$C$26,MATCH(F892,CONFIG!$B$7:$B$26,0)))</f>
        <v/>
      </c>
      <c r="I892" s="14" t="str">
        <f t="shared" si="26"/>
        <v/>
      </c>
      <c r="J892" s="17"/>
      <c r="K892" s="15" t="str">
        <f t="shared" si="27"/>
        <v/>
      </c>
    </row>
    <row r="893" spans="1:11">
      <c r="A893" s="11"/>
      <c r="B893" s="5"/>
      <c r="C893" s="16"/>
      <c r="D893" s="5"/>
      <c r="E893" s="5"/>
      <c r="F893" s="16"/>
      <c r="G893" s="12"/>
      <c r="H893" s="13" t="str">
        <f>IF(F893="","",INDEX(CONFIG!$C$7:$C$26,MATCH(F893,CONFIG!$B$7:$B$26,0)))</f>
        <v/>
      </c>
      <c r="I893" s="14" t="str">
        <f t="shared" si="26"/>
        <v/>
      </c>
      <c r="J893" s="17"/>
      <c r="K893" s="15" t="str">
        <f t="shared" si="27"/>
        <v/>
      </c>
    </row>
    <row r="894" spans="1:11">
      <c r="A894" s="11"/>
      <c r="B894" s="5"/>
      <c r="C894" s="16"/>
      <c r="D894" s="5"/>
      <c r="E894" s="5"/>
      <c r="F894" s="16"/>
      <c r="G894" s="12"/>
      <c r="H894" s="13" t="str">
        <f>IF(F894="","",INDEX(CONFIG!$C$7:$C$26,MATCH(F894,CONFIG!$B$7:$B$26,0)))</f>
        <v/>
      </c>
      <c r="I894" s="14" t="str">
        <f t="shared" si="26"/>
        <v/>
      </c>
      <c r="J894" s="17"/>
      <c r="K894" s="15" t="str">
        <f t="shared" si="27"/>
        <v/>
      </c>
    </row>
    <row r="895" spans="1:11">
      <c r="A895" s="11"/>
      <c r="B895" s="5"/>
      <c r="C895" s="16"/>
      <c r="D895" s="5"/>
      <c r="E895" s="5"/>
      <c r="F895" s="16"/>
      <c r="G895" s="12"/>
      <c r="H895" s="13" t="str">
        <f>IF(F895="","",INDEX(CONFIG!$C$7:$C$26,MATCH(F895,CONFIG!$B$7:$B$26,0)))</f>
        <v/>
      </c>
      <c r="I895" s="14" t="str">
        <f t="shared" si="26"/>
        <v/>
      </c>
      <c r="J895" s="17"/>
      <c r="K895" s="15" t="str">
        <f t="shared" si="27"/>
        <v/>
      </c>
    </row>
    <row r="896" spans="1:11">
      <c r="A896" s="11"/>
      <c r="B896" s="5"/>
      <c r="C896" s="16"/>
      <c r="D896" s="5"/>
      <c r="E896" s="5"/>
      <c r="F896" s="16"/>
      <c r="G896" s="12"/>
      <c r="H896" s="13" t="str">
        <f>IF(F896="","",INDEX(CONFIG!$C$7:$C$26,MATCH(F896,CONFIG!$B$7:$B$26,0)))</f>
        <v/>
      </c>
      <c r="I896" s="14" t="str">
        <f t="shared" si="26"/>
        <v/>
      </c>
      <c r="J896" s="17"/>
      <c r="K896" s="15" t="str">
        <f t="shared" si="27"/>
        <v/>
      </c>
    </row>
    <row r="897" spans="1:11">
      <c r="A897" s="11"/>
      <c r="B897" s="5"/>
      <c r="C897" s="16"/>
      <c r="D897" s="5"/>
      <c r="E897" s="5"/>
      <c r="F897" s="16"/>
      <c r="G897" s="12"/>
      <c r="H897" s="13" t="str">
        <f>IF(F897="","",INDEX(CONFIG!$C$7:$C$26,MATCH(F897,CONFIG!$B$7:$B$26,0)))</f>
        <v/>
      </c>
      <c r="I897" s="14" t="str">
        <f t="shared" si="26"/>
        <v/>
      </c>
      <c r="J897" s="17"/>
      <c r="K897" s="15" t="str">
        <f t="shared" si="27"/>
        <v/>
      </c>
    </row>
    <row r="898" spans="1:11">
      <c r="A898" s="11"/>
      <c r="B898" s="5"/>
      <c r="C898" s="16"/>
      <c r="D898" s="5"/>
      <c r="E898" s="5"/>
      <c r="F898" s="16"/>
      <c r="G898" s="12"/>
      <c r="H898" s="13" t="str">
        <f>IF(F898="","",INDEX(CONFIG!$C$7:$C$26,MATCH(F898,CONFIG!$B$7:$B$26,0)))</f>
        <v/>
      </c>
      <c r="I898" s="14" t="str">
        <f t="shared" ref="I898:I961" si="28">IF(OR(G898="",H898=""),"",G898*H898)</f>
        <v/>
      </c>
      <c r="J898" s="17"/>
      <c r="K898" s="15" t="str">
        <f t="shared" ref="K898:K961" si="29">IF(COUNTA(A898:G898)=0,"",IF(OR(A898="",F898="",G898=""),"INCOMPLETO","OK"))</f>
        <v/>
      </c>
    </row>
    <row r="899" spans="1:11">
      <c r="A899" s="11"/>
      <c r="B899" s="5"/>
      <c r="C899" s="16"/>
      <c r="D899" s="5"/>
      <c r="E899" s="5"/>
      <c r="F899" s="16"/>
      <c r="G899" s="12"/>
      <c r="H899" s="13" t="str">
        <f>IF(F899="","",INDEX(CONFIG!$C$7:$C$26,MATCH(F899,CONFIG!$B$7:$B$26,0)))</f>
        <v/>
      </c>
      <c r="I899" s="14" t="str">
        <f t="shared" si="28"/>
        <v/>
      </c>
      <c r="J899" s="17"/>
      <c r="K899" s="15" t="str">
        <f t="shared" si="29"/>
        <v/>
      </c>
    </row>
    <row r="900" spans="1:11">
      <c r="A900" s="11"/>
      <c r="B900" s="5"/>
      <c r="C900" s="16"/>
      <c r="D900" s="5"/>
      <c r="E900" s="5"/>
      <c r="F900" s="16"/>
      <c r="G900" s="12"/>
      <c r="H900" s="13" t="str">
        <f>IF(F900="","",INDEX(CONFIG!$C$7:$C$26,MATCH(F900,CONFIG!$B$7:$B$26,0)))</f>
        <v/>
      </c>
      <c r="I900" s="14" t="str">
        <f t="shared" si="28"/>
        <v/>
      </c>
      <c r="J900" s="17"/>
      <c r="K900" s="15" t="str">
        <f t="shared" si="29"/>
        <v/>
      </c>
    </row>
    <row r="901" spans="1:11">
      <c r="A901" s="11"/>
      <c r="B901" s="5"/>
      <c r="C901" s="16"/>
      <c r="D901" s="5"/>
      <c r="E901" s="5"/>
      <c r="F901" s="16"/>
      <c r="G901" s="12"/>
      <c r="H901" s="13" t="str">
        <f>IF(F901="","",INDEX(CONFIG!$C$7:$C$26,MATCH(F901,CONFIG!$B$7:$B$26,0)))</f>
        <v/>
      </c>
      <c r="I901" s="14" t="str">
        <f t="shared" si="28"/>
        <v/>
      </c>
      <c r="J901" s="17"/>
      <c r="K901" s="15" t="str">
        <f t="shared" si="29"/>
        <v/>
      </c>
    </row>
    <row r="902" spans="1:11">
      <c r="A902" s="11"/>
      <c r="B902" s="5"/>
      <c r="C902" s="16"/>
      <c r="D902" s="5"/>
      <c r="E902" s="5"/>
      <c r="F902" s="16"/>
      <c r="G902" s="12"/>
      <c r="H902" s="13" t="str">
        <f>IF(F902="","",INDEX(CONFIG!$C$7:$C$26,MATCH(F902,CONFIG!$B$7:$B$26,0)))</f>
        <v/>
      </c>
      <c r="I902" s="14" t="str">
        <f t="shared" si="28"/>
        <v/>
      </c>
      <c r="J902" s="17"/>
      <c r="K902" s="15" t="str">
        <f t="shared" si="29"/>
        <v/>
      </c>
    </row>
    <row r="903" spans="1:11">
      <c r="A903" s="11"/>
      <c r="B903" s="5"/>
      <c r="C903" s="16"/>
      <c r="D903" s="5"/>
      <c r="E903" s="5"/>
      <c r="F903" s="16"/>
      <c r="G903" s="12"/>
      <c r="H903" s="13" t="str">
        <f>IF(F903="","",INDEX(CONFIG!$C$7:$C$26,MATCH(F903,CONFIG!$B$7:$B$26,0)))</f>
        <v/>
      </c>
      <c r="I903" s="14" t="str">
        <f t="shared" si="28"/>
        <v/>
      </c>
      <c r="J903" s="17"/>
      <c r="K903" s="15" t="str">
        <f t="shared" si="29"/>
        <v/>
      </c>
    </row>
    <row r="904" spans="1:11">
      <c r="A904" s="11"/>
      <c r="B904" s="5"/>
      <c r="C904" s="16"/>
      <c r="D904" s="5"/>
      <c r="E904" s="5"/>
      <c r="F904" s="16"/>
      <c r="G904" s="12"/>
      <c r="H904" s="13" t="str">
        <f>IF(F904="","",INDEX(CONFIG!$C$7:$C$26,MATCH(F904,CONFIG!$B$7:$B$26,0)))</f>
        <v/>
      </c>
      <c r="I904" s="14" t="str">
        <f t="shared" si="28"/>
        <v/>
      </c>
      <c r="J904" s="17"/>
      <c r="K904" s="15" t="str">
        <f t="shared" si="29"/>
        <v/>
      </c>
    </row>
    <row r="905" spans="1:11">
      <c r="A905" s="11"/>
      <c r="B905" s="5"/>
      <c r="C905" s="16"/>
      <c r="D905" s="5"/>
      <c r="E905" s="5"/>
      <c r="F905" s="16"/>
      <c r="G905" s="12"/>
      <c r="H905" s="13" t="str">
        <f>IF(F905="","",INDEX(CONFIG!$C$7:$C$26,MATCH(F905,CONFIG!$B$7:$B$26,0)))</f>
        <v/>
      </c>
      <c r="I905" s="14" t="str">
        <f t="shared" si="28"/>
        <v/>
      </c>
      <c r="J905" s="17"/>
      <c r="K905" s="15" t="str">
        <f t="shared" si="29"/>
        <v/>
      </c>
    </row>
    <row r="906" spans="1:11">
      <c r="A906" s="11"/>
      <c r="B906" s="5"/>
      <c r="C906" s="16"/>
      <c r="D906" s="5"/>
      <c r="E906" s="5"/>
      <c r="F906" s="16"/>
      <c r="G906" s="12"/>
      <c r="H906" s="13" t="str">
        <f>IF(F906="","",INDEX(CONFIG!$C$7:$C$26,MATCH(F906,CONFIG!$B$7:$B$26,0)))</f>
        <v/>
      </c>
      <c r="I906" s="14" t="str">
        <f t="shared" si="28"/>
        <v/>
      </c>
      <c r="J906" s="17"/>
      <c r="K906" s="15" t="str">
        <f t="shared" si="29"/>
        <v/>
      </c>
    </row>
    <row r="907" spans="1:11">
      <c r="A907" s="11"/>
      <c r="B907" s="5"/>
      <c r="C907" s="16"/>
      <c r="D907" s="5"/>
      <c r="E907" s="5"/>
      <c r="F907" s="16"/>
      <c r="G907" s="12"/>
      <c r="H907" s="13" t="str">
        <f>IF(F907="","",INDEX(CONFIG!$C$7:$C$26,MATCH(F907,CONFIG!$B$7:$B$26,0)))</f>
        <v/>
      </c>
      <c r="I907" s="14" t="str">
        <f t="shared" si="28"/>
        <v/>
      </c>
      <c r="J907" s="17"/>
      <c r="K907" s="15" t="str">
        <f t="shared" si="29"/>
        <v/>
      </c>
    </row>
    <row r="908" spans="1:11">
      <c r="A908" s="11"/>
      <c r="B908" s="5"/>
      <c r="C908" s="16"/>
      <c r="D908" s="5"/>
      <c r="E908" s="5"/>
      <c r="F908" s="16"/>
      <c r="G908" s="12"/>
      <c r="H908" s="13" t="str">
        <f>IF(F908="","",INDEX(CONFIG!$C$7:$C$26,MATCH(F908,CONFIG!$B$7:$B$26,0)))</f>
        <v/>
      </c>
      <c r="I908" s="14" t="str">
        <f t="shared" si="28"/>
        <v/>
      </c>
      <c r="J908" s="17"/>
      <c r="K908" s="15" t="str">
        <f t="shared" si="29"/>
        <v/>
      </c>
    </row>
    <row r="909" spans="1:11">
      <c r="A909" s="11"/>
      <c r="B909" s="5"/>
      <c r="C909" s="16"/>
      <c r="D909" s="5"/>
      <c r="E909" s="5"/>
      <c r="F909" s="16"/>
      <c r="G909" s="12"/>
      <c r="H909" s="13" t="str">
        <f>IF(F909="","",INDEX(CONFIG!$C$7:$C$26,MATCH(F909,CONFIG!$B$7:$B$26,0)))</f>
        <v/>
      </c>
      <c r="I909" s="14" t="str">
        <f t="shared" si="28"/>
        <v/>
      </c>
      <c r="J909" s="17"/>
      <c r="K909" s="15" t="str">
        <f t="shared" si="29"/>
        <v/>
      </c>
    </row>
    <row r="910" spans="1:11">
      <c r="A910" s="11"/>
      <c r="B910" s="5"/>
      <c r="C910" s="16"/>
      <c r="D910" s="5"/>
      <c r="E910" s="5"/>
      <c r="F910" s="16"/>
      <c r="G910" s="12"/>
      <c r="H910" s="13" t="str">
        <f>IF(F910="","",INDEX(CONFIG!$C$7:$C$26,MATCH(F910,CONFIG!$B$7:$B$26,0)))</f>
        <v/>
      </c>
      <c r="I910" s="14" t="str">
        <f t="shared" si="28"/>
        <v/>
      </c>
      <c r="J910" s="17"/>
      <c r="K910" s="15" t="str">
        <f t="shared" si="29"/>
        <v/>
      </c>
    </row>
    <row r="911" spans="1:11">
      <c r="A911" s="11"/>
      <c r="B911" s="5"/>
      <c r="C911" s="16"/>
      <c r="D911" s="5"/>
      <c r="E911" s="5"/>
      <c r="F911" s="16"/>
      <c r="G911" s="12"/>
      <c r="H911" s="13" t="str">
        <f>IF(F911="","",INDEX(CONFIG!$C$7:$C$26,MATCH(F911,CONFIG!$B$7:$B$26,0)))</f>
        <v/>
      </c>
      <c r="I911" s="14" t="str">
        <f t="shared" si="28"/>
        <v/>
      </c>
      <c r="J911" s="17"/>
      <c r="K911" s="15" t="str">
        <f t="shared" si="29"/>
        <v/>
      </c>
    </row>
    <row r="912" spans="1:11">
      <c r="A912" s="11"/>
      <c r="B912" s="5"/>
      <c r="C912" s="16"/>
      <c r="D912" s="5"/>
      <c r="E912" s="5"/>
      <c r="F912" s="16"/>
      <c r="G912" s="12"/>
      <c r="H912" s="13" t="str">
        <f>IF(F912="","",INDEX(CONFIG!$C$7:$C$26,MATCH(F912,CONFIG!$B$7:$B$26,0)))</f>
        <v/>
      </c>
      <c r="I912" s="14" t="str">
        <f t="shared" si="28"/>
        <v/>
      </c>
      <c r="J912" s="17"/>
      <c r="K912" s="15" t="str">
        <f t="shared" si="29"/>
        <v/>
      </c>
    </row>
    <row r="913" spans="1:11">
      <c r="A913" s="11"/>
      <c r="B913" s="5"/>
      <c r="C913" s="16"/>
      <c r="D913" s="5"/>
      <c r="E913" s="5"/>
      <c r="F913" s="16"/>
      <c r="G913" s="12"/>
      <c r="H913" s="13" t="str">
        <f>IF(F913="","",INDEX(CONFIG!$C$7:$C$26,MATCH(F913,CONFIG!$B$7:$B$26,0)))</f>
        <v/>
      </c>
      <c r="I913" s="14" t="str">
        <f t="shared" si="28"/>
        <v/>
      </c>
      <c r="J913" s="17"/>
      <c r="K913" s="15" t="str">
        <f t="shared" si="29"/>
        <v/>
      </c>
    </row>
    <row r="914" spans="1:11">
      <c r="A914" s="11"/>
      <c r="B914" s="5"/>
      <c r="C914" s="16"/>
      <c r="D914" s="5"/>
      <c r="E914" s="5"/>
      <c r="F914" s="16"/>
      <c r="G914" s="12"/>
      <c r="H914" s="13" t="str">
        <f>IF(F914="","",INDEX(CONFIG!$C$7:$C$26,MATCH(F914,CONFIG!$B$7:$B$26,0)))</f>
        <v/>
      </c>
      <c r="I914" s="14" t="str">
        <f t="shared" si="28"/>
        <v/>
      </c>
      <c r="J914" s="17"/>
      <c r="K914" s="15" t="str">
        <f t="shared" si="29"/>
        <v/>
      </c>
    </row>
    <row r="915" spans="1:11">
      <c r="A915" s="11"/>
      <c r="B915" s="5"/>
      <c r="C915" s="16"/>
      <c r="D915" s="5"/>
      <c r="E915" s="5"/>
      <c r="F915" s="16"/>
      <c r="G915" s="12"/>
      <c r="H915" s="13" t="str">
        <f>IF(F915="","",INDEX(CONFIG!$C$7:$C$26,MATCH(F915,CONFIG!$B$7:$B$26,0)))</f>
        <v/>
      </c>
      <c r="I915" s="14" t="str">
        <f t="shared" si="28"/>
        <v/>
      </c>
      <c r="J915" s="17"/>
      <c r="K915" s="15" t="str">
        <f t="shared" si="29"/>
        <v/>
      </c>
    </row>
    <row r="916" spans="1:11">
      <c r="A916" s="11"/>
      <c r="B916" s="5"/>
      <c r="C916" s="16"/>
      <c r="D916" s="5"/>
      <c r="E916" s="5"/>
      <c r="F916" s="16"/>
      <c r="G916" s="12"/>
      <c r="H916" s="13" t="str">
        <f>IF(F916="","",INDEX(CONFIG!$C$7:$C$26,MATCH(F916,CONFIG!$B$7:$B$26,0)))</f>
        <v/>
      </c>
      <c r="I916" s="14" t="str">
        <f t="shared" si="28"/>
        <v/>
      </c>
      <c r="J916" s="17"/>
      <c r="K916" s="15" t="str">
        <f t="shared" si="29"/>
        <v/>
      </c>
    </row>
    <row r="917" spans="1:11">
      <c r="A917" s="11"/>
      <c r="B917" s="5"/>
      <c r="C917" s="16"/>
      <c r="D917" s="5"/>
      <c r="E917" s="5"/>
      <c r="F917" s="16"/>
      <c r="G917" s="12"/>
      <c r="H917" s="13" t="str">
        <f>IF(F917="","",INDEX(CONFIG!$C$7:$C$26,MATCH(F917,CONFIG!$B$7:$B$26,0)))</f>
        <v/>
      </c>
      <c r="I917" s="14" t="str">
        <f t="shared" si="28"/>
        <v/>
      </c>
      <c r="J917" s="17"/>
      <c r="K917" s="15" t="str">
        <f t="shared" si="29"/>
        <v/>
      </c>
    </row>
    <row r="918" spans="1:11">
      <c r="A918" s="11"/>
      <c r="B918" s="5"/>
      <c r="C918" s="16"/>
      <c r="D918" s="5"/>
      <c r="E918" s="5"/>
      <c r="F918" s="16"/>
      <c r="G918" s="12"/>
      <c r="H918" s="13" t="str">
        <f>IF(F918="","",INDEX(CONFIG!$C$7:$C$26,MATCH(F918,CONFIG!$B$7:$B$26,0)))</f>
        <v/>
      </c>
      <c r="I918" s="14" t="str">
        <f t="shared" si="28"/>
        <v/>
      </c>
      <c r="J918" s="17"/>
      <c r="K918" s="15" t="str">
        <f t="shared" si="29"/>
        <v/>
      </c>
    </row>
    <row r="919" spans="1:11">
      <c r="A919" s="11"/>
      <c r="B919" s="5"/>
      <c r="C919" s="16"/>
      <c r="D919" s="5"/>
      <c r="E919" s="5"/>
      <c r="F919" s="16"/>
      <c r="G919" s="12"/>
      <c r="H919" s="13" t="str">
        <f>IF(F919="","",INDEX(CONFIG!$C$7:$C$26,MATCH(F919,CONFIG!$B$7:$B$26,0)))</f>
        <v/>
      </c>
      <c r="I919" s="14" t="str">
        <f t="shared" si="28"/>
        <v/>
      </c>
      <c r="J919" s="17"/>
      <c r="K919" s="15" t="str">
        <f t="shared" si="29"/>
        <v/>
      </c>
    </row>
    <row r="920" spans="1:11">
      <c r="A920" s="11"/>
      <c r="B920" s="5"/>
      <c r="C920" s="16"/>
      <c r="D920" s="5"/>
      <c r="E920" s="5"/>
      <c r="F920" s="16"/>
      <c r="G920" s="12"/>
      <c r="H920" s="13" t="str">
        <f>IF(F920="","",INDEX(CONFIG!$C$7:$C$26,MATCH(F920,CONFIG!$B$7:$B$26,0)))</f>
        <v/>
      </c>
      <c r="I920" s="14" t="str">
        <f t="shared" si="28"/>
        <v/>
      </c>
      <c r="J920" s="17"/>
      <c r="K920" s="15" t="str">
        <f t="shared" si="29"/>
        <v/>
      </c>
    </row>
    <row r="921" spans="1:11">
      <c r="A921" s="11"/>
      <c r="B921" s="5"/>
      <c r="C921" s="16"/>
      <c r="D921" s="5"/>
      <c r="E921" s="5"/>
      <c r="F921" s="16"/>
      <c r="G921" s="12"/>
      <c r="H921" s="13" t="str">
        <f>IF(F921="","",INDEX(CONFIG!$C$7:$C$26,MATCH(F921,CONFIG!$B$7:$B$26,0)))</f>
        <v/>
      </c>
      <c r="I921" s="14" t="str">
        <f t="shared" si="28"/>
        <v/>
      </c>
      <c r="J921" s="17"/>
      <c r="K921" s="15" t="str">
        <f t="shared" si="29"/>
        <v/>
      </c>
    </row>
    <row r="922" spans="1:11">
      <c r="A922" s="11"/>
      <c r="B922" s="5"/>
      <c r="C922" s="16"/>
      <c r="D922" s="5"/>
      <c r="E922" s="5"/>
      <c r="F922" s="16"/>
      <c r="G922" s="12"/>
      <c r="H922" s="13" t="str">
        <f>IF(F922="","",INDEX(CONFIG!$C$7:$C$26,MATCH(F922,CONFIG!$B$7:$B$26,0)))</f>
        <v/>
      </c>
      <c r="I922" s="14" t="str">
        <f t="shared" si="28"/>
        <v/>
      </c>
      <c r="J922" s="17"/>
      <c r="K922" s="15" t="str">
        <f t="shared" si="29"/>
        <v/>
      </c>
    </row>
    <row r="923" spans="1:11">
      <c r="A923" s="11"/>
      <c r="B923" s="5"/>
      <c r="C923" s="16"/>
      <c r="D923" s="5"/>
      <c r="E923" s="5"/>
      <c r="F923" s="16"/>
      <c r="G923" s="12"/>
      <c r="H923" s="13" t="str">
        <f>IF(F923="","",INDEX(CONFIG!$C$7:$C$26,MATCH(F923,CONFIG!$B$7:$B$26,0)))</f>
        <v/>
      </c>
      <c r="I923" s="14" t="str">
        <f t="shared" si="28"/>
        <v/>
      </c>
      <c r="J923" s="17"/>
      <c r="K923" s="15" t="str">
        <f t="shared" si="29"/>
        <v/>
      </c>
    </row>
    <row r="924" spans="1:11">
      <c r="A924" s="11"/>
      <c r="B924" s="5"/>
      <c r="C924" s="16"/>
      <c r="D924" s="5"/>
      <c r="E924" s="5"/>
      <c r="F924" s="16"/>
      <c r="G924" s="12"/>
      <c r="H924" s="13" t="str">
        <f>IF(F924="","",INDEX(CONFIG!$C$7:$C$26,MATCH(F924,CONFIG!$B$7:$B$26,0)))</f>
        <v/>
      </c>
      <c r="I924" s="14" t="str">
        <f t="shared" si="28"/>
        <v/>
      </c>
      <c r="J924" s="17"/>
      <c r="K924" s="15" t="str">
        <f t="shared" si="29"/>
        <v/>
      </c>
    </row>
    <row r="925" spans="1:11">
      <c r="A925" s="11"/>
      <c r="B925" s="5"/>
      <c r="C925" s="16"/>
      <c r="D925" s="5"/>
      <c r="E925" s="5"/>
      <c r="F925" s="16"/>
      <c r="G925" s="12"/>
      <c r="H925" s="13" t="str">
        <f>IF(F925="","",INDEX(CONFIG!$C$7:$C$26,MATCH(F925,CONFIG!$B$7:$B$26,0)))</f>
        <v/>
      </c>
      <c r="I925" s="14" t="str">
        <f t="shared" si="28"/>
        <v/>
      </c>
      <c r="J925" s="17"/>
      <c r="K925" s="15" t="str">
        <f t="shared" si="29"/>
        <v/>
      </c>
    </row>
    <row r="926" spans="1:11">
      <c r="A926" s="11"/>
      <c r="B926" s="5"/>
      <c r="C926" s="16"/>
      <c r="D926" s="5"/>
      <c r="E926" s="5"/>
      <c r="F926" s="16"/>
      <c r="G926" s="12"/>
      <c r="H926" s="13" t="str">
        <f>IF(F926="","",INDEX(CONFIG!$C$7:$C$26,MATCH(F926,CONFIG!$B$7:$B$26,0)))</f>
        <v/>
      </c>
      <c r="I926" s="14" t="str">
        <f t="shared" si="28"/>
        <v/>
      </c>
      <c r="J926" s="17"/>
      <c r="K926" s="15" t="str">
        <f t="shared" si="29"/>
        <v/>
      </c>
    </row>
    <row r="927" spans="1:11">
      <c r="A927" s="11"/>
      <c r="B927" s="5"/>
      <c r="C927" s="16"/>
      <c r="D927" s="5"/>
      <c r="E927" s="5"/>
      <c r="F927" s="16"/>
      <c r="G927" s="12"/>
      <c r="H927" s="13" t="str">
        <f>IF(F927="","",INDEX(CONFIG!$C$7:$C$26,MATCH(F927,CONFIG!$B$7:$B$26,0)))</f>
        <v/>
      </c>
      <c r="I927" s="14" t="str">
        <f t="shared" si="28"/>
        <v/>
      </c>
      <c r="J927" s="17"/>
      <c r="K927" s="15" t="str">
        <f t="shared" si="29"/>
        <v/>
      </c>
    </row>
    <row r="928" spans="1:11">
      <c r="A928" s="11"/>
      <c r="B928" s="5"/>
      <c r="C928" s="16"/>
      <c r="D928" s="5"/>
      <c r="E928" s="5"/>
      <c r="F928" s="16"/>
      <c r="G928" s="12"/>
      <c r="H928" s="13" t="str">
        <f>IF(F928="","",INDEX(CONFIG!$C$7:$C$26,MATCH(F928,CONFIG!$B$7:$B$26,0)))</f>
        <v/>
      </c>
      <c r="I928" s="14" t="str">
        <f t="shared" si="28"/>
        <v/>
      </c>
      <c r="J928" s="17"/>
      <c r="K928" s="15" t="str">
        <f t="shared" si="29"/>
        <v/>
      </c>
    </row>
    <row r="929" spans="1:11">
      <c r="A929" s="11"/>
      <c r="B929" s="5"/>
      <c r="C929" s="16"/>
      <c r="D929" s="5"/>
      <c r="E929" s="5"/>
      <c r="F929" s="16"/>
      <c r="G929" s="12"/>
      <c r="H929" s="13" t="str">
        <f>IF(F929="","",INDEX(CONFIG!$C$7:$C$26,MATCH(F929,CONFIG!$B$7:$B$26,0)))</f>
        <v/>
      </c>
      <c r="I929" s="14" t="str">
        <f t="shared" si="28"/>
        <v/>
      </c>
      <c r="J929" s="17"/>
      <c r="K929" s="15" t="str">
        <f t="shared" si="29"/>
        <v/>
      </c>
    </row>
    <row r="930" spans="1:11">
      <c r="A930" s="11"/>
      <c r="B930" s="5"/>
      <c r="C930" s="16"/>
      <c r="D930" s="5"/>
      <c r="E930" s="5"/>
      <c r="F930" s="16"/>
      <c r="G930" s="12"/>
      <c r="H930" s="13" t="str">
        <f>IF(F930="","",INDEX(CONFIG!$C$7:$C$26,MATCH(F930,CONFIG!$B$7:$B$26,0)))</f>
        <v/>
      </c>
      <c r="I930" s="14" t="str">
        <f t="shared" si="28"/>
        <v/>
      </c>
      <c r="J930" s="17"/>
      <c r="K930" s="15" t="str">
        <f t="shared" si="29"/>
        <v/>
      </c>
    </row>
    <row r="931" spans="1:11">
      <c r="A931" s="11"/>
      <c r="B931" s="5"/>
      <c r="C931" s="16"/>
      <c r="D931" s="5"/>
      <c r="E931" s="5"/>
      <c r="F931" s="16"/>
      <c r="G931" s="12"/>
      <c r="H931" s="13" t="str">
        <f>IF(F931="","",INDEX(CONFIG!$C$7:$C$26,MATCH(F931,CONFIG!$B$7:$B$26,0)))</f>
        <v/>
      </c>
      <c r="I931" s="14" t="str">
        <f t="shared" si="28"/>
        <v/>
      </c>
      <c r="J931" s="17"/>
      <c r="K931" s="15" t="str">
        <f t="shared" si="29"/>
        <v/>
      </c>
    </row>
    <row r="932" spans="1:11">
      <c r="A932" s="11"/>
      <c r="B932" s="5"/>
      <c r="C932" s="16"/>
      <c r="D932" s="5"/>
      <c r="E932" s="5"/>
      <c r="F932" s="16"/>
      <c r="G932" s="12"/>
      <c r="H932" s="13" t="str">
        <f>IF(F932="","",INDEX(CONFIG!$C$7:$C$26,MATCH(F932,CONFIG!$B$7:$B$26,0)))</f>
        <v/>
      </c>
      <c r="I932" s="14" t="str">
        <f t="shared" si="28"/>
        <v/>
      </c>
      <c r="J932" s="17"/>
      <c r="K932" s="15" t="str">
        <f t="shared" si="29"/>
        <v/>
      </c>
    </row>
    <row r="933" spans="1:11">
      <c r="A933" s="11"/>
      <c r="B933" s="5"/>
      <c r="C933" s="16"/>
      <c r="D933" s="5"/>
      <c r="E933" s="5"/>
      <c r="F933" s="16"/>
      <c r="G933" s="12"/>
      <c r="H933" s="13" t="str">
        <f>IF(F933="","",INDEX(CONFIG!$C$7:$C$26,MATCH(F933,CONFIG!$B$7:$B$26,0)))</f>
        <v/>
      </c>
      <c r="I933" s="14" t="str">
        <f t="shared" si="28"/>
        <v/>
      </c>
      <c r="J933" s="17"/>
      <c r="K933" s="15" t="str">
        <f t="shared" si="29"/>
        <v/>
      </c>
    </row>
    <row r="934" spans="1:11">
      <c r="A934" s="11"/>
      <c r="B934" s="5"/>
      <c r="C934" s="16"/>
      <c r="D934" s="5"/>
      <c r="E934" s="5"/>
      <c r="F934" s="16"/>
      <c r="G934" s="12"/>
      <c r="H934" s="13" t="str">
        <f>IF(F934="","",INDEX(CONFIG!$C$7:$C$26,MATCH(F934,CONFIG!$B$7:$B$26,0)))</f>
        <v/>
      </c>
      <c r="I934" s="14" t="str">
        <f t="shared" si="28"/>
        <v/>
      </c>
      <c r="J934" s="17"/>
      <c r="K934" s="15" t="str">
        <f t="shared" si="29"/>
        <v/>
      </c>
    </row>
    <row r="935" spans="1:11">
      <c r="A935" s="11"/>
      <c r="B935" s="5"/>
      <c r="C935" s="16"/>
      <c r="D935" s="5"/>
      <c r="E935" s="5"/>
      <c r="F935" s="16"/>
      <c r="G935" s="12"/>
      <c r="H935" s="13" t="str">
        <f>IF(F935="","",INDEX(CONFIG!$C$7:$C$26,MATCH(F935,CONFIG!$B$7:$B$26,0)))</f>
        <v/>
      </c>
      <c r="I935" s="14" t="str">
        <f t="shared" si="28"/>
        <v/>
      </c>
      <c r="J935" s="17"/>
      <c r="K935" s="15" t="str">
        <f t="shared" si="29"/>
        <v/>
      </c>
    </row>
    <row r="936" spans="1:11">
      <c r="A936" s="11"/>
      <c r="B936" s="5"/>
      <c r="C936" s="16"/>
      <c r="D936" s="5"/>
      <c r="E936" s="5"/>
      <c r="F936" s="16"/>
      <c r="G936" s="12"/>
      <c r="H936" s="13" t="str">
        <f>IF(F936="","",INDEX(CONFIG!$C$7:$C$26,MATCH(F936,CONFIG!$B$7:$B$26,0)))</f>
        <v/>
      </c>
      <c r="I936" s="14" t="str">
        <f t="shared" si="28"/>
        <v/>
      </c>
      <c r="J936" s="17"/>
      <c r="K936" s="15" t="str">
        <f t="shared" si="29"/>
        <v/>
      </c>
    </row>
    <row r="937" spans="1:11">
      <c r="A937" s="11"/>
      <c r="B937" s="5"/>
      <c r="C937" s="16"/>
      <c r="D937" s="5"/>
      <c r="E937" s="5"/>
      <c r="F937" s="16"/>
      <c r="G937" s="12"/>
      <c r="H937" s="13" t="str">
        <f>IF(F937="","",INDEX(CONFIG!$C$7:$C$26,MATCH(F937,CONFIG!$B$7:$B$26,0)))</f>
        <v/>
      </c>
      <c r="I937" s="14" t="str">
        <f t="shared" si="28"/>
        <v/>
      </c>
      <c r="J937" s="17"/>
      <c r="K937" s="15" t="str">
        <f t="shared" si="29"/>
        <v/>
      </c>
    </row>
    <row r="938" spans="1:11">
      <c r="A938" s="11"/>
      <c r="B938" s="5"/>
      <c r="C938" s="16"/>
      <c r="D938" s="5"/>
      <c r="E938" s="5"/>
      <c r="F938" s="16"/>
      <c r="G938" s="12"/>
      <c r="H938" s="13" t="str">
        <f>IF(F938="","",INDEX(CONFIG!$C$7:$C$26,MATCH(F938,CONFIG!$B$7:$B$26,0)))</f>
        <v/>
      </c>
      <c r="I938" s="14" t="str">
        <f t="shared" si="28"/>
        <v/>
      </c>
      <c r="J938" s="17"/>
      <c r="K938" s="15" t="str">
        <f t="shared" si="29"/>
        <v/>
      </c>
    </row>
    <row r="939" spans="1:11">
      <c r="A939" s="11"/>
      <c r="B939" s="5"/>
      <c r="C939" s="16"/>
      <c r="D939" s="5"/>
      <c r="E939" s="5"/>
      <c r="F939" s="16"/>
      <c r="G939" s="12"/>
      <c r="H939" s="13" t="str">
        <f>IF(F939="","",INDEX(CONFIG!$C$7:$C$26,MATCH(F939,CONFIG!$B$7:$B$26,0)))</f>
        <v/>
      </c>
      <c r="I939" s="14" t="str">
        <f t="shared" si="28"/>
        <v/>
      </c>
      <c r="J939" s="17"/>
      <c r="K939" s="15" t="str">
        <f t="shared" si="29"/>
        <v/>
      </c>
    </row>
    <row r="940" spans="1:11">
      <c r="A940" s="11"/>
      <c r="B940" s="5"/>
      <c r="C940" s="16"/>
      <c r="D940" s="5"/>
      <c r="E940" s="5"/>
      <c r="F940" s="16"/>
      <c r="G940" s="12"/>
      <c r="H940" s="13" t="str">
        <f>IF(F940="","",INDEX(CONFIG!$C$7:$C$26,MATCH(F940,CONFIG!$B$7:$B$26,0)))</f>
        <v/>
      </c>
      <c r="I940" s="14" t="str">
        <f t="shared" si="28"/>
        <v/>
      </c>
      <c r="J940" s="17"/>
      <c r="K940" s="15" t="str">
        <f t="shared" si="29"/>
        <v/>
      </c>
    </row>
    <row r="941" spans="1:11">
      <c r="A941" s="11"/>
      <c r="B941" s="5"/>
      <c r="C941" s="16"/>
      <c r="D941" s="5"/>
      <c r="E941" s="5"/>
      <c r="F941" s="16"/>
      <c r="G941" s="12"/>
      <c r="H941" s="13" t="str">
        <f>IF(F941="","",INDEX(CONFIG!$C$7:$C$26,MATCH(F941,CONFIG!$B$7:$B$26,0)))</f>
        <v/>
      </c>
      <c r="I941" s="14" t="str">
        <f t="shared" si="28"/>
        <v/>
      </c>
      <c r="J941" s="17"/>
      <c r="K941" s="15" t="str">
        <f t="shared" si="29"/>
        <v/>
      </c>
    </row>
    <row r="942" spans="1:11">
      <c r="A942" s="11"/>
      <c r="B942" s="5"/>
      <c r="C942" s="16"/>
      <c r="D942" s="5"/>
      <c r="E942" s="5"/>
      <c r="F942" s="16"/>
      <c r="G942" s="12"/>
      <c r="H942" s="13" t="str">
        <f>IF(F942="","",INDEX(CONFIG!$C$7:$C$26,MATCH(F942,CONFIG!$B$7:$B$26,0)))</f>
        <v/>
      </c>
      <c r="I942" s="14" t="str">
        <f t="shared" si="28"/>
        <v/>
      </c>
      <c r="J942" s="17"/>
      <c r="K942" s="15" t="str">
        <f t="shared" si="29"/>
        <v/>
      </c>
    </row>
    <row r="943" spans="1:11">
      <c r="A943" s="11"/>
      <c r="B943" s="5"/>
      <c r="C943" s="16"/>
      <c r="D943" s="5"/>
      <c r="E943" s="5"/>
      <c r="F943" s="16"/>
      <c r="G943" s="12"/>
      <c r="H943" s="13" t="str">
        <f>IF(F943="","",INDEX(CONFIG!$C$7:$C$26,MATCH(F943,CONFIG!$B$7:$B$26,0)))</f>
        <v/>
      </c>
      <c r="I943" s="14" t="str">
        <f t="shared" si="28"/>
        <v/>
      </c>
      <c r="J943" s="17"/>
      <c r="K943" s="15" t="str">
        <f t="shared" si="29"/>
        <v/>
      </c>
    </row>
    <row r="944" spans="1:11">
      <c r="A944" s="11"/>
      <c r="B944" s="5"/>
      <c r="C944" s="16"/>
      <c r="D944" s="5"/>
      <c r="E944" s="5"/>
      <c r="F944" s="16"/>
      <c r="G944" s="12"/>
      <c r="H944" s="13" t="str">
        <f>IF(F944="","",INDEX(CONFIG!$C$7:$C$26,MATCH(F944,CONFIG!$B$7:$B$26,0)))</f>
        <v/>
      </c>
      <c r="I944" s="14" t="str">
        <f t="shared" si="28"/>
        <v/>
      </c>
      <c r="J944" s="17"/>
      <c r="K944" s="15" t="str">
        <f t="shared" si="29"/>
        <v/>
      </c>
    </row>
    <row r="945" spans="1:11">
      <c r="A945" s="11"/>
      <c r="B945" s="5"/>
      <c r="C945" s="16"/>
      <c r="D945" s="5"/>
      <c r="E945" s="5"/>
      <c r="F945" s="16"/>
      <c r="G945" s="12"/>
      <c r="H945" s="13" t="str">
        <f>IF(F945="","",INDEX(CONFIG!$C$7:$C$26,MATCH(F945,CONFIG!$B$7:$B$26,0)))</f>
        <v/>
      </c>
      <c r="I945" s="14" t="str">
        <f t="shared" si="28"/>
        <v/>
      </c>
      <c r="J945" s="17"/>
      <c r="K945" s="15" t="str">
        <f t="shared" si="29"/>
        <v/>
      </c>
    </row>
    <row r="946" spans="1:11">
      <c r="A946" s="11"/>
      <c r="B946" s="5"/>
      <c r="C946" s="16"/>
      <c r="D946" s="5"/>
      <c r="E946" s="5"/>
      <c r="F946" s="16"/>
      <c r="G946" s="12"/>
      <c r="H946" s="13" t="str">
        <f>IF(F946="","",INDEX(CONFIG!$C$7:$C$26,MATCH(F946,CONFIG!$B$7:$B$26,0)))</f>
        <v/>
      </c>
      <c r="I946" s="14" t="str">
        <f t="shared" si="28"/>
        <v/>
      </c>
      <c r="J946" s="17"/>
      <c r="K946" s="15" t="str">
        <f t="shared" si="29"/>
        <v/>
      </c>
    </row>
    <row r="947" spans="1:11">
      <c r="A947" s="11"/>
      <c r="B947" s="5"/>
      <c r="C947" s="16"/>
      <c r="D947" s="5"/>
      <c r="E947" s="5"/>
      <c r="F947" s="16"/>
      <c r="G947" s="12"/>
      <c r="H947" s="13" t="str">
        <f>IF(F947="","",INDEX(CONFIG!$C$7:$C$26,MATCH(F947,CONFIG!$B$7:$B$26,0)))</f>
        <v/>
      </c>
      <c r="I947" s="14" t="str">
        <f t="shared" si="28"/>
        <v/>
      </c>
      <c r="J947" s="17"/>
      <c r="K947" s="15" t="str">
        <f t="shared" si="29"/>
        <v/>
      </c>
    </row>
    <row r="948" spans="1:11">
      <c r="A948" s="11"/>
      <c r="B948" s="5"/>
      <c r="C948" s="16"/>
      <c r="D948" s="5"/>
      <c r="E948" s="5"/>
      <c r="F948" s="16"/>
      <c r="G948" s="12"/>
      <c r="H948" s="13" t="str">
        <f>IF(F948="","",INDEX(CONFIG!$C$7:$C$26,MATCH(F948,CONFIG!$B$7:$B$26,0)))</f>
        <v/>
      </c>
      <c r="I948" s="14" t="str">
        <f t="shared" si="28"/>
        <v/>
      </c>
      <c r="J948" s="17"/>
      <c r="K948" s="15" t="str">
        <f t="shared" si="29"/>
        <v/>
      </c>
    </row>
    <row r="949" spans="1:11">
      <c r="A949" s="11"/>
      <c r="B949" s="5"/>
      <c r="C949" s="16"/>
      <c r="D949" s="5"/>
      <c r="E949" s="5"/>
      <c r="F949" s="16"/>
      <c r="G949" s="12"/>
      <c r="H949" s="13" t="str">
        <f>IF(F949="","",INDEX(CONFIG!$C$7:$C$26,MATCH(F949,CONFIG!$B$7:$B$26,0)))</f>
        <v/>
      </c>
      <c r="I949" s="14" t="str">
        <f t="shared" si="28"/>
        <v/>
      </c>
      <c r="J949" s="17"/>
      <c r="K949" s="15" t="str">
        <f t="shared" si="29"/>
        <v/>
      </c>
    </row>
    <row r="950" spans="1:11">
      <c r="A950" s="11"/>
      <c r="B950" s="5"/>
      <c r="C950" s="16"/>
      <c r="D950" s="5"/>
      <c r="E950" s="5"/>
      <c r="F950" s="16"/>
      <c r="G950" s="12"/>
      <c r="H950" s="13" t="str">
        <f>IF(F950="","",INDEX(CONFIG!$C$7:$C$26,MATCH(F950,CONFIG!$B$7:$B$26,0)))</f>
        <v/>
      </c>
      <c r="I950" s="14" t="str">
        <f t="shared" si="28"/>
        <v/>
      </c>
      <c r="J950" s="17"/>
      <c r="K950" s="15" t="str">
        <f t="shared" si="29"/>
        <v/>
      </c>
    </row>
    <row r="951" spans="1:11">
      <c r="A951" s="11"/>
      <c r="B951" s="5"/>
      <c r="C951" s="16"/>
      <c r="D951" s="5"/>
      <c r="E951" s="5"/>
      <c r="F951" s="16"/>
      <c r="G951" s="12"/>
      <c r="H951" s="13" t="str">
        <f>IF(F951="","",INDEX(CONFIG!$C$7:$C$26,MATCH(F951,CONFIG!$B$7:$B$26,0)))</f>
        <v/>
      </c>
      <c r="I951" s="14" t="str">
        <f t="shared" si="28"/>
        <v/>
      </c>
      <c r="J951" s="17"/>
      <c r="K951" s="15" t="str">
        <f t="shared" si="29"/>
        <v/>
      </c>
    </row>
    <row r="952" spans="1:11">
      <c r="A952" s="11"/>
      <c r="B952" s="5"/>
      <c r="C952" s="16"/>
      <c r="D952" s="5"/>
      <c r="E952" s="5"/>
      <c r="F952" s="16"/>
      <c r="G952" s="12"/>
      <c r="H952" s="13" t="str">
        <f>IF(F952="","",INDEX(CONFIG!$C$7:$C$26,MATCH(F952,CONFIG!$B$7:$B$26,0)))</f>
        <v/>
      </c>
      <c r="I952" s="14" t="str">
        <f t="shared" si="28"/>
        <v/>
      </c>
      <c r="J952" s="17"/>
      <c r="K952" s="15" t="str">
        <f t="shared" si="29"/>
        <v/>
      </c>
    </row>
    <row r="953" spans="1:11">
      <c r="A953" s="11"/>
      <c r="B953" s="5"/>
      <c r="C953" s="16"/>
      <c r="D953" s="5"/>
      <c r="E953" s="5"/>
      <c r="F953" s="16"/>
      <c r="G953" s="12"/>
      <c r="H953" s="13" t="str">
        <f>IF(F953="","",INDEX(CONFIG!$C$7:$C$26,MATCH(F953,CONFIG!$B$7:$B$26,0)))</f>
        <v/>
      </c>
      <c r="I953" s="14" t="str">
        <f t="shared" si="28"/>
        <v/>
      </c>
      <c r="J953" s="17"/>
      <c r="K953" s="15" t="str">
        <f t="shared" si="29"/>
        <v/>
      </c>
    </row>
    <row r="954" spans="1:11">
      <c r="A954" s="11"/>
      <c r="B954" s="5"/>
      <c r="C954" s="16"/>
      <c r="D954" s="5"/>
      <c r="E954" s="5"/>
      <c r="F954" s="16"/>
      <c r="G954" s="12"/>
      <c r="H954" s="13" t="str">
        <f>IF(F954="","",INDEX(CONFIG!$C$7:$C$26,MATCH(F954,CONFIG!$B$7:$B$26,0)))</f>
        <v/>
      </c>
      <c r="I954" s="14" t="str">
        <f t="shared" si="28"/>
        <v/>
      </c>
      <c r="J954" s="17"/>
      <c r="K954" s="15" t="str">
        <f t="shared" si="29"/>
        <v/>
      </c>
    </row>
    <row r="955" spans="1:11">
      <c r="A955" s="11"/>
      <c r="B955" s="5"/>
      <c r="C955" s="16"/>
      <c r="D955" s="5"/>
      <c r="E955" s="5"/>
      <c r="F955" s="16"/>
      <c r="G955" s="12"/>
      <c r="H955" s="13" t="str">
        <f>IF(F955="","",INDEX(CONFIG!$C$7:$C$26,MATCH(F955,CONFIG!$B$7:$B$26,0)))</f>
        <v/>
      </c>
      <c r="I955" s="14" t="str">
        <f t="shared" si="28"/>
        <v/>
      </c>
      <c r="J955" s="17"/>
      <c r="K955" s="15" t="str">
        <f t="shared" si="29"/>
        <v/>
      </c>
    </row>
    <row r="956" spans="1:11">
      <c r="A956" s="11"/>
      <c r="B956" s="5"/>
      <c r="C956" s="16"/>
      <c r="D956" s="5"/>
      <c r="E956" s="5"/>
      <c r="F956" s="16"/>
      <c r="G956" s="12"/>
      <c r="H956" s="13" t="str">
        <f>IF(F956="","",INDEX(CONFIG!$C$7:$C$26,MATCH(F956,CONFIG!$B$7:$B$26,0)))</f>
        <v/>
      </c>
      <c r="I956" s="14" t="str">
        <f t="shared" si="28"/>
        <v/>
      </c>
      <c r="J956" s="17"/>
      <c r="K956" s="15" t="str">
        <f t="shared" si="29"/>
        <v/>
      </c>
    </row>
    <row r="957" spans="1:11">
      <c r="A957" s="11"/>
      <c r="B957" s="5"/>
      <c r="C957" s="16"/>
      <c r="D957" s="5"/>
      <c r="E957" s="5"/>
      <c r="F957" s="16"/>
      <c r="G957" s="12"/>
      <c r="H957" s="13" t="str">
        <f>IF(F957="","",INDEX(CONFIG!$C$7:$C$26,MATCH(F957,CONFIG!$B$7:$B$26,0)))</f>
        <v/>
      </c>
      <c r="I957" s="14" t="str">
        <f t="shared" si="28"/>
        <v/>
      </c>
      <c r="J957" s="17"/>
      <c r="K957" s="15" t="str">
        <f t="shared" si="29"/>
        <v/>
      </c>
    </row>
    <row r="958" spans="1:11">
      <c r="A958" s="11"/>
      <c r="B958" s="5"/>
      <c r="C958" s="16"/>
      <c r="D958" s="5"/>
      <c r="E958" s="5"/>
      <c r="F958" s="16"/>
      <c r="G958" s="12"/>
      <c r="H958" s="13" t="str">
        <f>IF(F958="","",INDEX(CONFIG!$C$7:$C$26,MATCH(F958,CONFIG!$B$7:$B$26,0)))</f>
        <v/>
      </c>
      <c r="I958" s="14" t="str">
        <f t="shared" si="28"/>
        <v/>
      </c>
      <c r="J958" s="17"/>
      <c r="K958" s="15" t="str">
        <f t="shared" si="29"/>
        <v/>
      </c>
    </row>
    <row r="959" spans="1:11">
      <c r="A959" s="11"/>
      <c r="B959" s="5"/>
      <c r="C959" s="16"/>
      <c r="D959" s="5"/>
      <c r="E959" s="5"/>
      <c r="F959" s="16"/>
      <c r="G959" s="12"/>
      <c r="H959" s="13" t="str">
        <f>IF(F959="","",INDEX(CONFIG!$C$7:$C$26,MATCH(F959,CONFIG!$B$7:$B$26,0)))</f>
        <v/>
      </c>
      <c r="I959" s="14" t="str">
        <f t="shared" si="28"/>
        <v/>
      </c>
      <c r="J959" s="17"/>
      <c r="K959" s="15" t="str">
        <f t="shared" si="29"/>
        <v/>
      </c>
    </row>
    <row r="960" spans="1:11">
      <c r="A960" s="11"/>
      <c r="B960" s="5"/>
      <c r="C960" s="16"/>
      <c r="D960" s="5"/>
      <c r="E960" s="5"/>
      <c r="F960" s="16"/>
      <c r="G960" s="12"/>
      <c r="H960" s="13" t="str">
        <f>IF(F960="","",INDEX(CONFIG!$C$7:$C$26,MATCH(F960,CONFIG!$B$7:$B$26,0)))</f>
        <v/>
      </c>
      <c r="I960" s="14" t="str">
        <f t="shared" si="28"/>
        <v/>
      </c>
      <c r="J960" s="17"/>
      <c r="K960" s="15" t="str">
        <f t="shared" si="29"/>
        <v/>
      </c>
    </row>
    <row r="961" spans="1:11">
      <c r="A961" s="11"/>
      <c r="B961" s="5"/>
      <c r="C961" s="16"/>
      <c r="D961" s="5"/>
      <c r="E961" s="5"/>
      <c r="F961" s="16"/>
      <c r="G961" s="12"/>
      <c r="H961" s="13" t="str">
        <f>IF(F961="","",INDEX(CONFIG!$C$7:$C$26,MATCH(F961,CONFIG!$B$7:$B$26,0)))</f>
        <v/>
      </c>
      <c r="I961" s="14" t="str">
        <f t="shared" si="28"/>
        <v/>
      </c>
      <c r="J961" s="17"/>
      <c r="K961" s="15" t="str">
        <f t="shared" si="29"/>
        <v/>
      </c>
    </row>
    <row r="962" spans="1:11">
      <c r="A962" s="11"/>
      <c r="B962" s="5"/>
      <c r="C962" s="16"/>
      <c r="D962" s="5"/>
      <c r="E962" s="5"/>
      <c r="F962" s="16"/>
      <c r="G962" s="12"/>
      <c r="H962" s="13" t="str">
        <f>IF(F962="","",INDEX(CONFIG!$C$7:$C$26,MATCH(F962,CONFIG!$B$7:$B$26,0)))</f>
        <v/>
      </c>
      <c r="I962" s="14" t="str">
        <f t="shared" ref="I962:I1025" si="30">IF(OR(G962="",H962=""),"",G962*H962)</f>
        <v/>
      </c>
      <c r="J962" s="17"/>
      <c r="K962" s="15" t="str">
        <f t="shared" ref="K962:K1001" si="31">IF(COUNTA(A962:G962)=0,"",IF(OR(A962="",F962="",G962=""),"INCOMPLETO","OK"))</f>
        <v/>
      </c>
    </row>
    <row r="963" spans="1:11">
      <c r="A963" s="11"/>
      <c r="B963" s="5"/>
      <c r="C963" s="16"/>
      <c r="D963" s="5"/>
      <c r="E963" s="5"/>
      <c r="F963" s="16"/>
      <c r="G963" s="12"/>
      <c r="H963" s="13" t="str">
        <f>IF(F963="","",INDEX(CONFIG!$C$7:$C$26,MATCH(F963,CONFIG!$B$7:$B$26,0)))</f>
        <v/>
      </c>
      <c r="I963" s="14" t="str">
        <f t="shared" si="30"/>
        <v/>
      </c>
      <c r="J963" s="17"/>
      <c r="K963" s="15" t="str">
        <f t="shared" si="31"/>
        <v/>
      </c>
    </row>
    <row r="964" spans="1:11">
      <c r="A964" s="11"/>
      <c r="B964" s="5"/>
      <c r="C964" s="16"/>
      <c r="D964" s="5"/>
      <c r="E964" s="5"/>
      <c r="F964" s="16"/>
      <c r="G964" s="12"/>
      <c r="H964" s="13" t="str">
        <f>IF(F964="","",INDEX(CONFIG!$C$7:$C$26,MATCH(F964,CONFIG!$B$7:$B$26,0)))</f>
        <v/>
      </c>
      <c r="I964" s="14" t="str">
        <f t="shared" si="30"/>
        <v/>
      </c>
      <c r="J964" s="17"/>
      <c r="K964" s="15" t="str">
        <f t="shared" si="31"/>
        <v/>
      </c>
    </row>
    <row r="965" spans="1:11">
      <c r="A965" s="11"/>
      <c r="B965" s="5"/>
      <c r="C965" s="16"/>
      <c r="D965" s="5"/>
      <c r="E965" s="5"/>
      <c r="F965" s="16"/>
      <c r="G965" s="12"/>
      <c r="H965" s="13" t="str">
        <f>IF(F965="","",INDEX(CONFIG!$C$7:$C$26,MATCH(F965,CONFIG!$B$7:$B$26,0)))</f>
        <v/>
      </c>
      <c r="I965" s="14" t="str">
        <f t="shared" si="30"/>
        <v/>
      </c>
      <c r="J965" s="17"/>
      <c r="K965" s="15" t="str">
        <f t="shared" si="31"/>
        <v/>
      </c>
    </row>
    <row r="966" spans="1:11">
      <c r="A966" s="11"/>
      <c r="B966" s="5"/>
      <c r="C966" s="16"/>
      <c r="D966" s="5"/>
      <c r="E966" s="5"/>
      <c r="F966" s="16"/>
      <c r="G966" s="12"/>
      <c r="H966" s="13" t="str">
        <f>IF(F966="","",INDEX(CONFIG!$C$7:$C$26,MATCH(F966,CONFIG!$B$7:$B$26,0)))</f>
        <v/>
      </c>
      <c r="I966" s="14" t="str">
        <f t="shared" si="30"/>
        <v/>
      </c>
      <c r="J966" s="17"/>
      <c r="K966" s="15" t="str">
        <f t="shared" si="31"/>
        <v/>
      </c>
    </row>
    <row r="967" spans="1:11">
      <c r="A967" s="11"/>
      <c r="B967" s="5"/>
      <c r="C967" s="16"/>
      <c r="D967" s="5"/>
      <c r="E967" s="5"/>
      <c r="F967" s="16"/>
      <c r="G967" s="12"/>
      <c r="H967" s="13" t="str">
        <f>IF(F967="","",INDEX(CONFIG!$C$7:$C$26,MATCH(F967,CONFIG!$B$7:$B$26,0)))</f>
        <v/>
      </c>
      <c r="I967" s="14" t="str">
        <f t="shared" si="30"/>
        <v/>
      </c>
      <c r="J967" s="17"/>
      <c r="K967" s="15" t="str">
        <f t="shared" si="31"/>
        <v/>
      </c>
    </row>
    <row r="968" spans="1:11">
      <c r="A968" s="11"/>
      <c r="B968" s="5"/>
      <c r="C968" s="16"/>
      <c r="D968" s="5"/>
      <c r="E968" s="5"/>
      <c r="F968" s="16"/>
      <c r="G968" s="12"/>
      <c r="H968" s="13" t="str">
        <f>IF(F968="","",INDEX(CONFIG!$C$7:$C$26,MATCH(F968,CONFIG!$B$7:$B$26,0)))</f>
        <v/>
      </c>
      <c r="I968" s="14" t="str">
        <f t="shared" si="30"/>
        <v/>
      </c>
      <c r="J968" s="17"/>
      <c r="K968" s="15" t="str">
        <f t="shared" si="31"/>
        <v/>
      </c>
    </row>
    <row r="969" spans="1:11">
      <c r="A969" s="11"/>
      <c r="B969" s="5"/>
      <c r="C969" s="16"/>
      <c r="D969" s="5"/>
      <c r="E969" s="5"/>
      <c r="F969" s="16"/>
      <c r="G969" s="12"/>
      <c r="H969" s="13" t="str">
        <f>IF(F969="","",INDEX(CONFIG!$C$7:$C$26,MATCH(F969,CONFIG!$B$7:$B$26,0)))</f>
        <v/>
      </c>
      <c r="I969" s="14" t="str">
        <f t="shared" si="30"/>
        <v/>
      </c>
      <c r="J969" s="17"/>
      <c r="K969" s="15" t="str">
        <f t="shared" si="31"/>
        <v/>
      </c>
    </row>
    <row r="970" spans="1:11">
      <c r="A970" s="11"/>
      <c r="B970" s="5"/>
      <c r="C970" s="16"/>
      <c r="D970" s="5"/>
      <c r="E970" s="5"/>
      <c r="F970" s="16"/>
      <c r="G970" s="12"/>
      <c r="H970" s="13" t="str">
        <f>IF(F970="","",INDEX(CONFIG!$C$7:$C$26,MATCH(F970,CONFIG!$B$7:$B$26,0)))</f>
        <v/>
      </c>
      <c r="I970" s="14" t="str">
        <f t="shared" si="30"/>
        <v/>
      </c>
      <c r="J970" s="17"/>
      <c r="K970" s="15" t="str">
        <f t="shared" si="31"/>
        <v/>
      </c>
    </row>
    <row r="971" spans="1:11">
      <c r="A971" s="11"/>
      <c r="B971" s="5"/>
      <c r="C971" s="16"/>
      <c r="D971" s="5"/>
      <c r="E971" s="5"/>
      <c r="F971" s="16"/>
      <c r="G971" s="12"/>
      <c r="H971" s="13" t="str">
        <f>IF(F971="","",INDEX(CONFIG!$C$7:$C$26,MATCH(F971,CONFIG!$B$7:$B$26,0)))</f>
        <v/>
      </c>
      <c r="I971" s="14" t="str">
        <f t="shared" si="30"/>
        <v/>
      </c>
      <c r="J971" s="17"/>
      <c r="K971" s="15" t="str">
        <f t="shared" si="31"/>
        <v/>
      </c>
    </row>
    <row r="972" spans="1:11">
      <c r="A972" s="11"/>
      <c r="B972" s="5"/>
      <c r="C972" s="16"/>
      <c r="D972" s="5"/>
      <c r="E972" s="5"/>
      <c r="F972" s="16"/>
      <c r="G972" s="12"/>
      <c r="H972" s="13" t="str">
        <f>IF(F972="","",INDEX(CONFIG!$C$7:$C$26,MATCH(F972,CONFIG!$B$7:$B$26,0)))</f>
        <v/>
      </c>
      <c r="I972" s="14" t="str">
        <f t="shared" si="30"/>
        <v/>
      </c>
      <c r="J972" s="17"/>
      <c r="K972" s="15" t="str">
        <f t="shared" si="31"/>
        <v/>
      </c>
    </row>
    <row r="973" spans="1:11">
      <c r="A973" s="11"/>
      <c r="B973" s="5"/>
      <c r="C973" s="16"/>
      <c r="D973" s="5"/>
      <c r="E973" s="5"/>
      <c r="F973" s="16"/>
      <c r="G973" s="12"/>
      <c r="H973" s="13" t="str">
        <f>IF(F973="","",INDEX(CONFIG!$C$7:$C$26,MATCH(F973,CONFIG!$B$7:$B$26,0)))</f>
        <v/>
      </c>
      <c r="I973" s="14" t="str">
        <f t="shared" si="30"/>
        <v/>
      </c>
      <c r="J973" s="17"/>
      <c r="K973" s="15" t="str">
        <f t="shared" si="31"/>
        <v/>
      </c>
    </row>
    <row r="974" spans="1:11">
      <c r="A974" s="11"/>
      <c r="B974" s="5"/>
      <c r="C974" s="16"/>
      <c r="D974" s="5"/>
      <c r="E974" s="5"/>
      <c r="F974" s="16"/>
      <c r="G974" s="12"/>
      <c r="H974" s="13" t="str">
        <f>IF(F974="","",INDEX(CONFIG!$C$7:$C$26,MATCH(F974,CONFIG!$B$7:$B$26,0)))</f>
        <v/>
      </c>
      <c r="I974" s="14" t="str">
        <f t="shared" si="30"/>
        <v/>
      </c>
      <c r="J974" s="17"/>
      <c r="K974" s="15" t="str">
        <f t="shared" si="31"/>
        <v/>
      </c>
    </row>
    <row r="975" spans="1:11">
      <c r="A975" s="11"/>
      <c r="B975" s="5"/>
      <c r="C975" s="16"/>
      <c r="D975" s="5"/>
      <c r="E975" s="5"/>
      <c r="F975" s="16"/>
      <c r="G975" s="12"/>
      <c r="H975" s="13" t="str">
        <f>IF(F975="","",INDEX(CONFIG!$C$7:$C$26,MATCH(F975,CONFIG!$B$7:$B$26,0)))</f>
        <v/>
      </c>
      <c r="I975" s="14" t="str">
        <f t="shared" si="30"/>
        <v/>
      </c>
      <c r="J975" s="17"/>
      <c r="K975" s="15" t="str">
        <f t="shared" si="31"/>
        <v/>
      </c>
    </row>
    <row r="976" spans="1:11">
      <c r="A976" s="11"/>
      <c r="B976" s="5"/>
      <c r="C976" s="16"/>
      <c r="D976" s="5"/>
      <c r="E976" s="5"/>
      <c r="F976" s="16"/>
      <c r="G976" s="12"/>
      <c r="H976" s="13" t="str">
        <f>IF(F976="","",INDEX(CONFIG!$C$7:$C$26,MATCH(F976,CONFIG!$B$7:$B$26,0)))</f>
        <v/>
      </c>
      <c r="I976" s="14" t="str">
        <f t="shared" si="30"/>
        <v/>
      </c>
      <c r="J976" s="17"/>
      <c r="K976" s="15" t="str">
        <f t="shared" si="31"/>
        <v/>
      </c>
    </row>
    <row r="977" spans="1:11">
      <c r="A977" s="11"/>
      <c r="B977" s="5"/>
      <c r="C977" s="16"/>
      <c r="D977" s="5"/>
      <c r="E977" s="5"/>
      <c r="F977" s="16"/>
      <c r="G977" s="12"/>
      <c r="H977" s="13" t="str">
        <f>IF(F977="","",INDEX(CONFIG!$C$7:$C$26,MATCH(F977,CONFIG!$B$7:$B$26,0)))</f>
        <v/>
      </c>
      <c r="I977" s="14" t="str">
        <f t="shared" si="30"/>
        <v/>
      </c>
      <c r="J977" s="17"/>
      <c r="K977" s="15" t="str">
        <f t="shared" si="31"/>
        <v/>
      </c>
    </row>
    <row r="978" spans="1:11">
      <c r="A978" s="11"/>
      <c r="B978" s="5"/>
      <c r="C978" s="16"/>
      <c r="D978" s="5"/>
      <c r="E978" s="5"/>
      <c r="F978" s="16"/>
      <c r="G978" s="12"/>
      <c r="H978" s="13" t="str">
        <f>IF(F978="","",INDEX(CONFIG!$C$7:$C$26,MATCH(F978,CONFIG!$B$7:$B$26,0)))</f>
        <v/>
      </c>
      <c r="I978" s="14" t="str">
        <f t="shared" si="30"/>
        <v/>
      </c>
      <c r="J978" s="17"/>
      <c r="K978" s="15" t="str">
        <f t="shared" si="31"/>
        <v/>
      </c>
    </row>
    <row r="979" spans="1:11">
      <c r="A979" s="11"/>
      <c r="B979" s="5"/>
      <c r="C979" s="16"/>
      <c r="D979" s="5"/>
      <c r="E979" s="5"/>
      <c r="F979" s="16"/>
      <c r="G979" s="12"/>
      <c r="H979" s="13" t="str">
        <f>IF(F979="","",INDEX(CONFIG!$C$7:$C$26,MATCH(F979,CONFIG!$B$7:$B$26,0)))</f>
        <v/>
      </c>
      <c r="I979" s="14" t="str">
        <f t="shared" si="30"/>
        <v/>
      </c>
      <c r="J979" s="17"/>
      <c r="K979" s="15" t="str">
        <f t="shared" si="31"/>
        <v/>
      </c>
    </row>
    <row r="980" spans="1:11">
      <c r="A980" s="11"/>
      <c r="B980" s="5"/>
      <c r="C980" s="16"/>
      <c r="D980" s="5"/>
      <c r="E980" s="5"/>
      <c r="F980" s="16"/>
      <c r="G980" s="12"/>
      <c r="H980" s="13" t="str">
        <f>IF(F980="","",INDEX(CONFIG!$C$7:$C$26,MATCH(F980,CONFIG!$B$7:$B$26,0)))</f>
        <v/>
      </c>
      <c r="I980" s="14" t="str">
        <f t="shared" si="30"/>
        <v/>
      </c>
      <c r="J980" s="17"/>
      <c r="K980" s="15" t="str">
        <f t="shared" si="31"/>
        <v/>
      </c>
    </row>
    <row r="981" spans="1:11">
      <c r="A981" s="11"/>
      <c r="B981" s="5"/>
      <c r="C981" s="16"/>
      <c r="D981" s="5"/>
      <c r="E981" s="5"/>
      <c r="F981" s="16"/>
      <c r="G981" s="12"/>
      <c r="H981" s="13" t="str">
        <f>IF(F981="","",INDEX(CONFIG!$C$7:$C$26,MATCH(F981,CONFIG!$B$7:$B$26,0)))</f>
        <v/>
      </c>
      <c r="I981" s="14" t="str">
        <f t="shared" si="30"/>
        <v/>
      </c>
      <c r="J981" s="17"/>
      <c r="K981" s="15" t="str">
        <f t="shared" si="31"/>
        <v/>
      </c>
    </row>
    <row r="982" spans="1:11">
      <c r="A982" s="11"/>
      <c r="B982" s="5"/>
      <c r="C982" s="16"/>
      <c r="D982" s="5"/>
      <c r="E982" s="5"/>
      <c r="F982" s="16"/>
      <c r="G982" s="12"/>
      <c r="H982" s="13" t="str">
        <f>IF(F982="","",INDEX(CONFIG!$C$7:$C$26,MATCH(F982,CONFIG!$B$7:$B$26,0)))</f>
        <v/>
      </c>
      <c r="I982" s="14" t="str">
        <f t="shared" si="30"/>
        <v/>
      </c>
      <c r="J982" s="17"/>
      <c r="K982" s="15" t="str">
        <f t="shared" si="31"/>
        <v/>
      </c>
    </row>
    <row r="983" spans="1:11">
      <c r="A983" s="11"/>
      <c r="B983" s="5"/>
      <c r="C983" s="16"/>
      <c r="D983" s="5"/>
      <c r="E983" s="5"/>
      <c r="F983" s="16"/>
      <c r="G983" s="12"/>
      <c r="H983" s="13" t="str">
        <f>IF(F983="","",INDEX(CONFIG!$C$7:$C$26,MATCH(F983,CONFIG!$B$7:$B$26,0)))</f>
        <v/>
      </c>
      <c r="I983" s="14" t="str">
        <f t="shared" si="30"/>
        <v/>
      </c>
      <c r="J983" s="17"/>
      <c r="K983" s="15" t="str">
        <f t="shared" si="31"/>
        <v/>
      </c>
    </row>
    <row r="984" spans="1:11">
      <c r="A984" s="11"/>
      <c r="B984" s="5"/>
      <c r="C984" s="16"/>
      <c r="D984" s="5"/>
      <c r="E984" s="5"/>
      <c r="F984" s="16"/>
      <c r="G984" s="12"/>
      <c r="H984" s="13" t="str">
        <f>IF(F984="","",INDEX(CONFIG!$C$7:$C$26,MATCH(F984,CONFIG!$B$7:$B$26,0)))</f>
        <v/>
      </c>
      <c r="I984" s="14" t="str">
        <f t="shared" si="30"/>
        <v/>
      </c>
      <c r="J984" s="17"/>
      <c r="K984" s="15" t="str">
        <f t="shared" si="31"/>
        <v/>
      </c>
    </row>
    <row r="985" spans="1:11">
      <c r="A985" s="11"/>
      <c r="B985" s="5"/>
      <c r="C985" s="16"/>
      <c r="D985" s="5"/>
      <c r="E985" s="5"/>
      <c r="F985" s="16"/>
      <c r="G985" s="12"/>
      <c r="H985" s="13" t="str">
        <f>IF(F985="","",INDEX(CONFIG!$C$7:$C$26,MATCH(F985,CONFIG!$B$7:$B$26,0)))</f>
        <v/>
      </c>
      <c r="I985" s="14" t="str">
        <f t="shared" si="30"/>
        <v/>
      </c>
      <c r="J985" s="17"/>
      <c r="K985" s="15" t="str">
        <f t="shared" si="31"/>
        <v/>
      </c>
    </row>
    <row r="986" spans="1:11">
      <c r="A986" s="11"/>
      <c r="B986" s="5"/>
      <c r="C986" s="16"/>
      <c r="D986" s="5"/>
      <c r="E986" s="5"/>
      <c r="F986" s="16"/>
      <c r="G986" s="12"/>
      <c r="H986" s="13" t="str">
        <f>IF(F986="","",INDEX(CONFIG!$C$7:$C$26,MATCH(F986,CONFIG!$B$7:$B$26,0)))</f>
        <v/>
      </c>
      <c r="I986" s="14" t="str">
        <f t="shared" si="30"/>
        <v/>
      </c>
      <c r="J986" s="17"/>
      <c r="K986" s="15" t="str">
        <f t="shared" si="31"/>
        <v/>
      </c>
    </row>
    <row r="987" spans="1:11">
      <c r="A987" s="11"/>
      <c r="B987" s="5"/>
      <c r="C987" s="16"/>
      <c r="D987" s="5"/>
      <c r="E987" s="5"/>
      <c r="F987" s="16"/>
      <c r="G987" s="12"/>
      <c r="H987" s="13" t="str">
        <f>IF(F987="","",INDEX(CONFIG!$C$7:$C$26,MATCH(F987,CONFIG!$B$7:$B$26,0)))</f>
        <v/>
      </c>
      <c r="I987" s="14" t="str">
        <f t="shared" si="30"/>
        <v/>
      </c>
      <c r="J987" s="17"/>
      <c r="K987" s="15" t="str">
        <f t="shared" si="31"/>
        <v/>
      </c>
    </row>
    <row r="988" spans="1:11">
      <c r="A988" s="11"/>
      <c r="B988" s="5"/>
      <c r="C988" s="16"/>
      <c r="D988" s="5"/>
      <c r="E988" s="5"/>
      <c r="F988" s="16"/>
      <c r="G988" s="12"/>
      <c r="H988" s="13" t="str">
        <f>IF(F988="","",INDEX(CONFIG!$C$7:$C$26,MATCH(F988,CONFIG!$B$7:$B$26,0)))</f>
        <v/>
      </c>
      <c r="I988" s="14" t="str">
        <f t="shared" si="30"/>
        <v/>
      </c>
      <c r="J988" s="17"/>
      <c r="K988" s="15" t="str">
        <f t="shared" si="31"/>
        <v/>
      </c>
    </row>
    <row r="989" spans="1:11">
      <c r="A989" s="11"/>
      <c r="B989" s="5"/>
      <c r="C989" s="16"/>
      <c r="D989" s="5"/>
      <c r="E989" s="5"/>
      <c r="F989" s="16"/>
      <c r="G989" s="12"/>
      <c r="H989" s="13" t="str">
        <f>IF(F989="","",INDEX(CONFIG!$C$7:$C$26,MATCH(F989,CONFIG!$B$7:$B$26,0)))</f>
        <v/>
      </c>
      <c r="I989" s="14" t="str">
        <f t="shared" si="30"/>
        <v/>
      </c>
      <c r="J989" s="17"/>
      <c r="K989" s="15" t="str">
        <f t="shared" si="31"/>
        <v/>
      </c>
    </row>
    <row r="990" spans="1:11">
      <c r="A990" s="11"/>
      <c r="B990" s="5"/>
      <c r="C990" s="16"/>
      <c r="D990" s="5"/>
      <c r="E990" s="5"/>
      <c r="F990" s="16"/>
      <c r="G990" s="12"/>
      <c r="H990" s="13" t="str">
        <f>IF(F990="","",INDEX(CONFIG!$C$7:$C$26,MATCH(F990,CONFIG!$B$7:$B$26,0)))</f>
        <v/>
      </c>
      <c r="I990" s="14" t="str">
        <f t="shared" si="30"/>
        <v/>
      </c>
      <c r="J990" s="17"/>
      <c r="K990" s="15" t="str">
        <f t="shared" si="31"/>
        <v/>
      </c>
    </row>
    <row r="991" spans="1:11">
      <c r="A991" s="11"/>
      <c r="B991" s="5"/>
      <c r="C991" s="16"/>
      <c r="D991" s="5"/>
      <c r="E991" s="5"/>
      <c r="F991" s="16"/>
      <c r="G991" s="12"/>
      <c r="H991" s="13" t="str">
        <f>IF(F991="","",INDEX(CONFIG!$C$7:$C$26,MATCH(F991,CONFIG!$B$7:$B$26,0)))</f>
        <v/>
      </c>
      <c r="I991" s="14" t="str">
        <f t="shared" si="30"/>
        <v/>
      </c>
      <c r="J991" s="17"/>
      <c r="K991" s="15" t="str">
        <f t="shared" si="31"/>
        <v/>
      </c>
    </row>
    <row r="992" spans="1:11">
      <c r="A992" s="11"/>
      <c r="B992" s="5"/>
      <c r="C992" s="16"/>
      <c r="D992" s="5"/>
      <c r="E992" s="5"/>
      <c r="F992" s="16"/>
      <c r="G992" s="12"/>
      <c r="H992" s="13" t="str">
        <f>IF(F992="","",INDEX(CONFIG!$C$7:$C$26,MATCH(F992,CONFIG!$B$7:$B$26,0)))</f>
        <v/>
      </c>
      <c r="I992" s="14" t="str">
        <f t="shared" si="30"/>
        <v/>
      </c>
      <c r="J992" s="17"/>
      <c r="K992" s="15" t="str">
        <f t="shared" si="31"/>
        <v/>
      </c>
    </row>
    <row r="993" spans="1:11">
      <c r="A993" s="11"/>
      <c r="B993" s="5"/>
      <c r="C993" s="16"/>
      <c r="D993" s="5"/>
      <c r="E993" s="5"/>
      <c r="F993" s="16"/>
      <c r="G993" s="12"/>
      <c r="H993" s="13" t="str">
        <f>IF(F993="","",INDEX(CONFIG!$C$7:$C$26,MATCH(F993,CONFIG!$B$7:$B$26,0)))</f>
        <v/>
      </c>
      <c r="I993" s="14" t="str">
        <f t="shared" si="30"/>
        <v/>
      </c>
      <c r="J993" s="17"/>
      <c r="K993" s="15" t="str">
        <f t="shared" si="31"/>
        <v/>
      </c>
    </row>
    <row r="994" spans="1:11">
      <c r="A994" s="11"/>
      <c r="B994" s="5"/>
      <c r="C994" s="16"/>
      <c r="D994" s="5"/>
      <c r="E994" s="5"/>
      <c r="F994" s="16"/>
      <c r="G994" s="12"/>
      <c r="H994" s="13" t="str">
        <f>IF(F994="","",INDEX(CONFIG!$C$7:$C$26,MATCH(F994,CONFIG!$B$7:$B$26,0)))</f>
        <v/>
      </c>
      <c r="I994" s="14" t="str">
        <f t="shared" si="30"/>
        <v/>
      </c>
      <c r="J994" s="17"/>
      <c r="K994" s="15" t="str">
        <f t="shared" si="31"/>
        <v/>
      </c>
    </row>
    <row r="995" spans="1:11">
      <c r="A995" s="11"/>
      <c r="B995" s="5"/>
      <c r="C995" s="16"/>
      <c r="D995" s="5"/>
      <c r="E995" s="5"/>
      <c r="F995" s="16"/>
      <c r="G995" s="12"/>
      <c r="H995" s="13" t="str">
        <f>IF(F995="","",INDEX(CONFIG!$C$7:$C$26,MATCH(F995,CONFIG!$B$7:$B$26,0)))</f>
        <v/>
      </c>
      <c r="I995" s="14" t="str">
        <f t="shared" si="30"/>
        <v/>
      </c>
      <c r="J995" s="17"/>
      <c r="K995" s="15" t="str">
        <f t="shared" si="31"/>
        <v/>
      </c>
    </row>
    <row r="996" spans="1:11">
      <c r="A996" s="11"/>
      <c r="B996" s="5"/>
      <c r="C996" s="16"/>
      <c r="D996" s="5"/>
      <c r="E996" s="5"/>
      <c r="F996" s="16"/>
      <c r="G996" s="12"/>
      <c r="H996" s="13" t="str">
        <f>IF(F996="","",INDEX(CONFIG!$C$7:$C$26,MATCH(F996,CONFIG!$B$7:$B$26,0)))</f>
        <v/>
      </c>
      <c r="I996" s="14" t="str">
        <f t="shared" si="30"/>
        <v/>
      </c>
      <c r="J996" s="17"/>
      <c r="K996" s="15" t="str">
        <f t="shared" si="31"/>
        <v/>
      </c>
    </row>
    <row r="997" spans="1:11">
      <c r="A997" s="11"/>
      <c r="B997" s="5"/>
      <c r="C997" s="16"/>
      <c r="D997" s="5"/>
      <c r="E997" s="5"/>
      <c r="F997" s="16"/>
      <c r="G997" s="12"/>
      <c r="H997" s="13" t="str">
        <f>IF(F997="","",INDEX(CONFIG!$C$7:$C$26,MATCH(F997,CONFIG!$B$7:$B$26,0)))</f>
        <v/>
      </c>
      <c r="I997" s="14" t="str">
        <f t="shared" si="30"/>
        <v/>
      </c>
      <c r="J997" s="17"/>
      <c r="K997" s="15" t="str">
        <f t="shared" si="31"/>
        <v/>
      </c>
    </row>
    <row r="998" spans="1:11">
      <c r="A998" s="11"/>
      <c r="B998" s="5"/>
      <c r="C998" s="16"/>
      <c r="D998" s="5"/>
      <c r="E998" s="5"/>
      <c r="F998" s="16"/>
      <c r="G998" s="12"/>
      <c r="H998" s="13" t="str">
        <f>IF(F998="","",INDEX(CONFIG!$C$7:$C$26,MATCH(F998,CONFIG!$B$7:$B$26,0)))</f>
        <v/>
      </c>
      <c r="I998" s="14" t="str">
        <f t="shared" si="30"/>
        <v/>
      </c>
      <c r="J998" s="17"/>
      <c r="K998" s="15" t="str">
        <f t="shared" si="31"/>
        <v/>
      </c>
    </row>
    <row r="999" spans="1:11">
      <c r="A999" s="11"/>
      <c r="B999" s="5"/>
      <c r="C999" s="16"/>
      <c r="D999" s="5"/>
      <c r="E999" s="5"/>
      <c r="F999" s="16"/>
      <c r="G999" s="12"/>
      <c r="H999" s="13" t="str">
        <f>IF(F999="","",INDEX(CONFIG!$C$7:$C$26,MATCH(F999,CONFIG!$B$7:$B$26,0)))</f>
        <v/>
      </c>
      <c r="I999" s="14" t="str">
        <f t="shared" si="30"/>
        <v/>
      </c>
      <c r="J999" s="17"/>
      <c r="K999" s="15" t="str">
        <f t="shared" si="31"/>
        <v/>
      </c>
    </row>
    <row r="1000" spans="1:11">
      <c r="A1000" s="11"/>
      <c r="B1000" s="5"/>
      <c r="C1000" s="16"/>
      <c r="D1000" s="5"/>
      <c r="E1000" s="5"/>
      <c r="F1000" s="16"/>
      <c r="G1000" s="12"/>
      <c r="H1000" s="13" t="str">
        <f>IF(F1000="","",INDEX(CONFIG!$C$7:$C$26,MATCH(F1000,CONFIG!$B$7:$B$26,0)))</f>
        <v/>
      </c>
      <c r="I1000" s="14" t="str">
        <f t="shared" si="30"/>
        <v/>
      </c>
      <c r="J1000" s="17"/>
      <c r="K1000" s="15" t="str">
        <f t="shared" si="31"/>
        <v/>
      </c>
    </row>
    <row r="1001" spans="1:11">
      <c r="A1001" s="11"/>
      <c r="B1001" s="5"/>
      <c r="C1001" s="16"/>
      <c r="D1001" s="5"/>
      <c r="E1001" s="5"/>
      <c r="F1001" s="16"/>
      <c r="G1001" s="12"/>
      <c r="H1001" s="13" t="str">
        <f>IF(F1001="","",INDEX(CONFIG!$C$7:$C$26,MATCH(F1001,CONFIG!$B$7:$B$26,0)))</f>
        <v/>
      </c>
      <c r="I1001" s="14" t="str">
        <f t="shared" si="30"/>
        <v/>
      </c>
      <c r="J1001" s="17"/>
      <c r="K1001" s="15" t="str">
        <f t="shared" si="31"/>
        <v/>
      </c>
    </row>
  </sheetData>
  <conditionalFormatting sqref="K2:K1001">
    <cfRule type="expression" dxfId="6" priority="1">
      <formula>K2="INCOMPLETO"</formula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>
          <x14:formula1>
            <xm:f>CONFIG!$B$7:$B$26</xm:f>
          </x14:formula1>
          <xm:sqref>F2:F1001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workbookViewId="0"/>
  </sheetViews>
  <sheetFormatPr defaultRowHeight="14.25"/>
  <cols>
    <col min="1" max="1" width="11" customWidth="1"/>
    <col min="2" max="2" width="42" customWidth="1"/>
    <col min="3" max="3" width="9" customWidth="1"/>
    <col min="4" max="4" width="25" customWidth="1"/>
    <col min="5" max="5" width="48" customWidth="1"/>
  </cols>
  <sheetData>
    <row r="1" spans="1:5" ht="18">
      <c r="A1" s="43" t="s">
        <v>304</v>
      </c>
      <c r="B1" s="43"/>
      <c r="C1" s="43"/>
      <c r="D1" s="43"/>
      <c r="E1" s="43"/>
    </row>
    <row r="3" spans="1:5">
      <c r="A3" t="s">
        <v>305</v>
      </c>
      <c r="B3" s="6">
        <v>2026</v>
      </c>
    </row>
    <row r="4" spans="1:5">
      <c r="A4" t="s">
        <v>306</v>
      </c>
      <c r="B4" s="5" t="s">
        <v>307</v>
      </c>
    </row>
    <row r="6" spans="1:5" ht="15">
      <c r="A6" s="7" t="s">
        <v>308</v>
      </c>
      <c r="B6" s="7" t="s">
        <v>42</v>
      </c>
      <c r="C6" s="7" t="s">
        <v>44</v>
      </c>
      <c r="D6" s="7" t="s">
        <v>309</v>
      </c>
      <c r="E6" s="7" t="s">
        <v>310</v>
      </c>
    </row>
    <row r="7" spans="1:5">
      <c r="A7" s="8" t="s">
        <v>311</v>
      </c>
      <c r="B7" s="2" t="s">
        <v>52</v>
      </c>
      <c r="C7" s="8">
        <v>1</v>
      </c>
      <c r="D7" s="8" t="s">
        <v>312</v>
      </c>
      <c r="E7" s="2" t="s">
        <v>313</v>
      </c>
    </row>
    <row r="8" spans="1:5">
      <c r="A8" s="8" t="s">
        <v>314</v>
      </c>
      <c r="B8" s="2" t="s">
        <v>56</v>
      </c>
      <c r="C8" s="8">
        <v>1</v>
      </c>
      <c r="D8" s="8" t="s">
        <v>312</v>
      </c>
      <c r="E8" s="2" t="s">
        <v>315</v>
      </c>
    </row>
    <row r="9" spans="1:5">
      <c r="A9" s="8" t="s">
        <v>316</v>
      </c>
      <c r="B9" s="2" t="s">
        <v>60</v>
      </c>
      <c r="C9" s="8">
        <v>-1</v>
      </c>
      <c r="D9" s="8" t="s">
        <v>317</v>
      </c>
      <c r="E9" s="2" t="s">
        <v>318</v>
      </c>
    </row>
    <row r="10" spans="1:5" ht="28.5">
      <c r="A10" s="8" t="s">
        <v>319</v>
      </c>
      <c r="B10" s="2" t="s">
        <v>65</v>
      </c>
      <c r="C10" s="8">
        <v>-1</v>
      </c>
      <c r="D10" s="8" t="s">
        <v>317</v>
      </c>
      <c r="E10" s="2" t="s">
        <v>320</v>
      </c>
    </row>
    <row r="11" spans="1:5">
      <c r="A11" s="8" t="s">
        <v>321</v>
      </c>
      <c r="B11" s="2" t="s">
        <v>70</v>
      </c>
      <c r="C11" s="8">
        <v>-1</v>
      </c>
      <c r="D11" s="8" t="s">
        <v>322</v>
      </c>
      <c r="E11" s="2" t="s">
        <v>323</v>
      </c>
    </row>
    <row r="12" spans="1:5">
      <c r="A12" s="8" t="s">
        <v>324</v>
      </c>
      <c r="B12" s="2" t="s">
        <v>75</v>
      </c>
      <c r="C12" s="8">
        <v>-1</v>
      </c>
      <c r="D12" s="8" t="s">
        <v>322</v>
      </c>
      <c r="E12" s="2" t="s">
        <v>325</v>
      </c>
    </row>
    <row r="13" spans="1:5" ht="28.5">
      <c r="A13" s="8" t="s">
        <v>326</v>
      </c>
      <c r="B13" s="2" t="s">
        <v>79</v>
      </c>
      <c r="C13" s="8">
        <v>-1</v>
      </c>
      <c r="D13" s="8" t="s">
        <v>327</v>
      </c>
      <c r="E13" s="2" t="s">
        <v>328</v>
      </c>
    </row>
    <row r="14" spans="1:5">
      <c r="A14" s="8" t="s">
        <v>329</v>
      </c>
      <c r="B14" s="2" t="s">
        <v>83</v>
      </c>
      <c r="C14" s="8">
        <v>-1</v>
      </c>
      <c r="D14" s="8" t="s">
        <v>327</v>
      </c>
      <c r="E14" s="2" t="s">
        <v>330</v>
      </c>
    </row>
    <row r="15" spans="1:5">
      <c r="A15" s="8" t="s">
        <v>331</v>
      </c>
      <c r="B15" s="2" t="s">
        <v>86</v>
      </c>
      <c r="C15" s="8">
        <v>-1</v>
      </c>
      <c r="D15" s="8" t="s">
        <v>327</v>
      </c>
      <c r="E15" s="2" t="s">
        <v>332</v>
      </c>
    </row>
    <row r="16" spans="1:5">
      <c r="A16" s="8" t="s">
        <v>333</v>
      </c>
      <c r="B16" s="2" t="s">
        <v>89</v>
      </c>
      <c r="C16" s="8">
        <v>-1</v>
      </c>
      <c r="D16" s="8" t="s">
        <v>327</v>
      </c>
      <c r="E16" s="2" t="s">
        <v>334</v>
      </c>
    </row>
    <row r="17" spans="1:5">
      <c r="A17" s="8" t="s">
        <v>335</v>
      </c>
      <c r="B17" s="2" t="s">
        <v>94</v>
      </c>
      <c r="C17" s="8">
        <v>-1</v>
      </c>
      <c r="D17" s="8" t="s">
        <v>327</v>
      </c>
      <c r="E17" s="2" t="s">
        <v>336</v>
      </c>
    </row>
    <row r="18" spans="1:5">
      <c r="A18" s="8" t="s">
        <v>337</v>
      </c>
      <c r="B18" s="2" t="s">
        <v>98</v>
      </c>
      <c r="C18" s="8">
        <v>-1</v>
      </c>
      <c r="D18" s="8" t="s">
        <v>327</v>
      </c>
      <c r="E18" s="2" t="s">
        <v>338</v>
      </c>
    </row>
    <row r="19" spans="1:5">
      <c r="A19" s="8" t="s">
        <v>339</v>
      </c>
      <c r="B19" s="2" t="s">
        <v>101</v>
      </c>
      <c r="C19" s="8">
        <v>-1</v>
      </c>
      <c r="D19" s="8" t="s">
        <v>327</v>
      </c>
      <c r="E19" s="2" t="s">
        <v>340</v>
      </c>
    </row>
    <row r="20" spans="1:5" ht="28.5">
      <c r="A20" s="8" t="s">
        <v>341</v>
      </c>
      <c r="B20" s="2" t="s">
        <v>104</v>
      </c>
      <c r="C20" s="8">
        <v>-1</v>
      </c>
      <c r="D20" s="8" t="s">
        <v>327</v>
      </c>
      <c r="E20" s="2" t="s">
        <v>342</v>
      </c>
    </row>
    <row r="21" spans="1:5">
      <c r="A21" s="8" t="s">
        <v>343</v>
      </c>
      <c r="B21" s="2" t="s">
        <v>344</v>
      </c>
      <c r="C21" s="8">
        <v>-1</v>
      </c>
      <c r="D21" s="8" t="s">
        <v>327</v>
      </c>
      <c r="E21" s="2" t="s">
        <v>345</v>
      </c>
    </row>
    <row r="22" spans="1:5">
      <c r="A22" s="8" t="s">
        <v>346</v>
      </c>
      <c r="B22" s="2" t="s">
        <v>108</v>
      </c>
      <c r="C22" s="8">
        <v>1</v>
      </c>
      <c r="D22" s="8" t="s">
        <v>347</v>
      </c>
      <c r="E22" s="2" t="s">
        <v>348</v>
      </c>
    </row>
    <row r="23" spans="1:5">
      <c r="A23" s="8" t="s">
        <v>349</v>
      </c>
      <c r="B23" s="2" t="s">
        <v>112</v>
      </c>
      <c r="C23" s="8">
        <v>-1</v>
      </c>
      <c r="D23" s="8" t="s">
        <v>347</v>
      </c>
      <c r="E23" s="2" t="s">
        <v>350</v>
      </c>
    </row>
    <row r="24" spans="1:5">
      <c r="A24" s="8" t="s">
        <v>351</v>
      </c>
      <c r="B24" s="2" t="s">
        <v>352</v>
      </c>
      <c r="C24" s="8">
        <v>1</v>
      </c>
      <c r="D24" s="8" t="s">
        <v>353</v>
      </c>
      <c r="E24" s="2" t="s">
        <v>354</v>
      </c>
    </row>
    <row r="25" spans="1:5">
      <c r="A25" s="8" t="s">
        <v>355</v>
      </c>
      <c r="B25" s="2" t="s">
        <v>356</v>
      </c>
      <c r="C25" s="8">
        <v>-1</v>
      </c>
      <c r="D25" s="8" t="s">
        <v>353</v>
      </c>
      <c r="E25" s="2" t="s">
        <v>357</v>
      </c>
    </row>
    <row r="26" spans="1:5" ht="28.5">
      <c r="A26" s="8" t="s">
        <v>358</v>
      </c>
      <c r="B26" s="2" t="s">
        <v>115</v>
      </c>
      <c r="C26" s="8">
        <v>-1</v>
      </c>
      <c r="D26" s="8" t="s">
        <v>359</v>
      </c>
      <c r="E26" s="2" t="s">
        <v>360</v>
      </c>
    </row>
  </sheetData>
  <mergeCells count="1">
    <mergeCell ref="A1:E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workbookViewId="0"/>
  </sheetViews>
  <sheetFormatPr defaultRowHeight="14.25"/>
  <cols>
    <col min="1" max="1" width="48" customWidth="1"/>
    <col min="2" max="13" width="14" customWidth="1"/>
    <col min="14" max="14" width="16" customWidth="1"/>
    <col min="15" max="15" width="18" customWidth="1"/>
  </cols>
  <sheetData>
    <row r="1" spans="1:15" ht="20.25">
      <c r="A1" s="44" t="s">
        <v>361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</row>
    <row r="2" spans="1:15">
      <c r="A2" s="35" t="s">
        <v>362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ht="15">
      <c r="A3" t="s">
        <v>363</v>
      </c>
      <c r="B3" s="18">
        <f>CONFIG!B3</f>
        <v>2026</v>
      </c>
    </row>
    <row r="4" spans="1:15" ht="15">
      <c r="A4" s="21" t="s">
        <v>364</v>
      </c>
      <c r="B4" s="20">
        <f>DATE(CONFIG!$B$3,1,1)</f>
        <v>46023</v>
      </c>
      <c r="C4" s="20">
        <f>DATE(CONFIG!$B$3,2,1)</f>
        <v>46054</v>
      </c>
      <c r="D4" s="20">
        <f>DATE(CONFIG!$B$3,3,1)</f>
        <v>46082</v>
      </c>
      <c r="E4" s="20">
        <f>DATE(CONFIG!$B$3,4,1)</f>
        <v>46113</v>
      </c>
      <c r="F4" s="20">
        <f>DATE(CONFIG!$B$3,5,1)</f>
        <v>46143</v>
      </c>
      <c r="G4" s="20">
        <f>DATE(CONFIG!$B$3,6,1)</f>
        <v>46174</v>
      </c>
      <c r="H4" s="20">
        <f>DATE(CONFIG!$B$3,7,1)</f>
        <v>46204</v>
      </c>
      <c r="I4" s="20">
        <f>DATE(CONFIG!$B$3,8,1)</f>
        <v>46235</v>
      </c>
      <c r="J4" s="20">
        <f>DATE(CONFIG!$B$3,9,1)</f>
        <v>46266</v>
      </c>
      <c r="K4" s="20">
        <f>DATE(CONFIG!$B$3,10,1)</f>
        <v>46296</v>
      </c>
      <c r="L4" s="20">
        <f>DATE(CONFIG!$B$3,11,1)</f>
        <v>46327</v>
      </c>
      <c r="M4" s="20">
        <f>DATE(CONFIG!$B$3,12,1)</f>
        <v>46357</v>
      </c>
      <c r="N4" s="19" t="s">
        <v>365</v>
      </c>
      <c r="O4" s="19" t="s">
        <v>366</v>
      </c>
    </row>
    <row r="6" spans="1:15" ht="15">
      <c r="A6" s="24" t="s">
        <v>312</v>
      </c>
      <c r="B6" s="25">
        <f t="shared" ref="B6:M6" si="0">SUM(B7:B8)</f>
        <v>143600</v>
      </c>
      <c r="C6" s="25">
        <f t="shared" si="0"/>
        <v>150200</v>
      </c>
      <c r="D6" s="25">
        <f t="shared" si="0"/>
        <v>156800</v>
      </c>
      <c r="E6" s="25">
        <f t="shared" si="0"/>
        <v>163400</v>
      </c>
      <c r="F6" s="25">
        <f t="shared" si="0"/>
        <v>170000</v>
      </c>
      <c r="G6" s="25">
        <f t="shared" si="0"/>
        <v>176600</v>
      </c>
      <c r="H6" s="25">
        <f t="shared" si="0"/>
        <v>183200</v>
      </c>
      <c r="I6" s="25">
        <f t="shared" si="0"/>
        <v>189800</v>
      </c>
      <c r="J6" s="25">
        <f t="shared" si="0"/>
        <v>196400</v>
      </c>
      <c r="K6" s="25">
        <f t="shared" si="0"/>
        <v>203000</v>
      </c>
      <c r="L6" s="25">
        <f t="shared" si="0"/>
        <v>209600</v>
      </c>
      <c r="M6" s="25">
        <f t="shared" si="0"/>
        <v>216200</v>
      </c>
      <c r="N6" s="25">
        <f t="shared" ref="N6:N16" si="1">SUM(B6:M6)</f>
        <v>2158800</v>
      </c>
      <c r="O6" s="26">
        <f t="shared" ref="O6:O16" si="2">IF($N$12=0,"",N6/$N$12)</f>
        <v>1.1565041303718941</v>
      </c>
    </row>
    <row r="7" spans="1:15">
      <c r="A7" t="s">
        <v>52</v>
      </c>
      <c r="B7" s="23">
        <f>SUMIFS(LANCAMENTOS!$I$2:$I$1001,LANCAMENTOS!$F$2:$F$1001,$A7,LANCAMENTOS!$A$2:$A$1001,"&gt;="&amp;B$4,LANCAMENTOS!$A$2:$A$1001,"&lt;"&amp;DATE(YEAR(B$4),MONTH(B$4)+1,1))</f>
        <v>123500</v>
      </c>
      <c r="C7" s="23">
        <f>SUMIFS(LANCAMENTOS!$I$2:$I$1001,LANCAMENTOS!$F$2:$F$1001,$A7,LANCAMENTOS!$A$2:$A$1001,"&gt;="&amp;C$4,LANCAMENTOS!$A$2:$A$1001,"&lt;"&amp;DATE(YEAR(C$4),MONTH(C$4)+1,1))</f>
        <v>129000</v>
      </c>
      <c r="D7" s="23">
        <f>SUMIFS(LANCAMENTOS!$I$2:$I$1001,LANCAMENTOS!$F$2:$F$1001,$A7,LANCAMENTOS!$A$2:$A$1001,"&gt;="&amp;D$4,LANCAMENTOS!$A$2:$A$1001,"&lt;"&amp;DATE(YEAR(D$4),MONTH(D$4)+1,1))</f>
        <v>134500</v>
      </c>
      <c r="E7" s="23">
        <f>SUMIFS(LANCAMENTOS!$I$2:$I$1001,LANCAMENTOS!$F$2:$F$1001,$A7,LANCAMENTOS!$A$2:$A$1001,"&gt;="&amp;E$4,LANCAMENTOS!$A$2:$A$1001,"&lt;"&amp;DATE(YEAR(E$4),MONTH(E$4)+1,1))</f>
        <v>140000</v>
      </c>
      <c r="F7" s="23">
        <f>SUMIFS(LANCAMENTOS!$I$2:$I$1001,LANCAMENTOS!$F$2:$F$1001,$A7,LANCAMENTOS!$A$2:$A$1001,"&gt;="&amp;F$4,LANCAMENTOS!$A$2:$A$1001,"&lt;"&amp;DATE(YEAR(F$4),MONTH(F$4)+1,1))</f>
        <v>145500</v>
      </c>
      <c r="G7" s="23">
        <f>SUMIFS(LANCAMENTOS!$I$2:$I$1001,LANCAMENTOS!$F$2:$F$1001,$A7,LANCAMENTOS!$A$2:$A$1001,"&gt;="&amp;G$4,LANCAMENTOS!$A$2:$A$1001,"&lt;"&amp;DATE(YEAR(G$4),MONTH(G$4)+1,1))</f>
        <v>151000</v>
      </c>
      <c r="H7" s="23">
        <f>SUMIFS(LANCAMENTOS!$I$2:$I$1001,LANCAMENTOS!$F$2:$F$1001,$A7,LANCAMENTOS!$A$2:$A$1001,"&gt;="&amp;H$4,LANCAMENTOS!$A$2:$A$1001,"&lt;"&amp;DATE(YEAR(H$4),MONTH(H$4)+1,1))</f>
        <v>156500</v>
      </c>
      <c r="I7" s="23">
        <f>SUMIFS(LANCAMENTOS!$I$2:$I$1001,LANCAMENTOS!$F$2:$F$1001,$A7,LANCAMENTOS!$A$2:$A$1001,"&gt;="&amp;I$4,LANCAMENTOS!$A$2:$A$1001,"&lt;"&amp;DATE(YEAR(I$4),MONTH(I$4)+1,1))</f>
        <v>162000</v>
      </c>
      <c r="J7" s="23">
        <f>SUMIFS(LANCAMENTOS!$I$2:$I$1001,LANCAMENTOS!$F$2:$F$1001,$A7,LANCAMENTOS!$A$2:$A$1001,"&gt;="&amp;J$4,LANCAMENTOS!$A$2:$A$1001,"&lt;"&amp;DATE(YEAR(J$4),MONTH(J$4)+1,1))</f>
        <v>167500</v>
      </c>
      <c r="K7" s="23">
        <f>SUMIFS(LANCAMENTOS!$I$2:$I$1001,LANCAMENTOS!$F$2:$F$1001,$A7,LANCAMENTOS!$A$2:$A$1001,"&gt;="&amp;K$4,LANCAMENTOS!$A$2:$A$1001,"&lt;"&amp;DATE(YEAR(K$4),MONTH(K$4)+1,1))</f>
        <v>173000</v>
      </c>
      <c r="L7" s="23">
        <f>SUMIFS(LANCAMENTOS!$I$2:$I$1001,LANCAMENTOS!$F$2:$F$1001,$A7,LANCAMENTOS!$A$2:$A$1001,"&gt;="&amp;L$4,LANCAMENTOS!$A$2:$A$1001,"&lt;"&amp;DATE(YEAR(L$4),MONTH(L$4)+1,1))</f>
        <v>178500</v>
      </c>
      <c r="M7" s="23">
        <f>SUMIFS(LANCAMENTOS!$I$2:$I$1001,LANCAMENTOS!$F$2:$F$1001,$A7,LANCAMENTOS!$A$2:$A$1001,"&gt;="&amp;M$4,LANCAMENTOS!$A$2:$A$1001,"&lt;"&amp;DATE(YEAR(M$4),MONTH(M$4)+1,1))</f>
        <v>184000</v>
      </c>
      <c r="N7" s="10">
        <f t="shared" si="1"/>
        <v>1845000</v>
      </c>
      <c r="O7" s="22">
        <f t="shared" si="2"/>
        <v>0.98839638712995403</v>
      </c>
    </row>
    <row r="8" spans="1:15">
      <c r="A8" t="s">
        <v>56</v>
      </c>
      <c r="B8" s="23">
        <f>SUMIFS(LANCAMENTOS!$I$2:$I$1001,LANCAMENTOS!$F$2:$F$1001,$A8,LANCAMENTOS!$A$2:$A$1001,"&gt;="&amp;B$4,LANCAMENTOS!$A$2:$A$1001,"&lt;"&amp;DATE(YEAR(B$4),MONTH(B$4)+1,1))</f>
        <v>20100</v>
      </c>
      <c r="C8" s="23">
        <f>SUMIFS(LANCAMENTOS!$I$2:$I$1001,LANCAMENTOS!$F$2:$F$1001,$A8,LANCAMENTOS!$A$2:$A$1001,"&gt;="&amp;C$4,LANCAMENTOS!$A$2:$A$1001,"&lt;"&amp;DATE(YEAR(C$4),MONTH(C$4)+1,1))</f>
        <v>21200</v>
      </c>
      <c r="D8" s="23">
        <f>SUMIFS(LANCAMENTOS!$I$2:$I$1001,LANCAMENTOS!$F$2:$F$1001,$A8,LANCAMENTOS!$A$2:$A$1001,"&gt;="&amp;D$4,LANCAMENTOS!$A$2:$A$1001,"&lt;"&amp;DATE(YEAR(D$4),MONTH(D$4)+1,1))</f>
        <v>22300</v>
      </c>
      <c r="E8" s="23">
        <f>SUMIFS(LANCAMENTOS!$I$2:$I$1001,LANCAMENTOS!$F$2:$F$1001,$A8,LANCAMENTOS!$A$2:$A$1001,"&gt;="&amp;E$4,LANCAMENTOS!$A$2:$A$1001,"&lt;"&amp;DATE(YEAR(E$4),MONTH(E$4)+1,1))</f>
        <v>23400</v>
      </c>
      <c r="F8" s="23">
        <f>SUMIFS(LANCAMENTOS!$I$2:$I$1001,LANCAMENTOS!$F$2:$F$1001,$A8,LANCAMENTOS!$A$2:$A$1001,"&gt;="&amp;F$4,LANCAMENTOS!$A$2:$A$1001,"&lt;"&amp;DATE(YEAR(F$4),MONTH(F$4)+1,1))</f>
        <v>24500</v>
      </c>
      <c r="G8" s="23">
        <f>SUMIFS(LANCAMENTOS!$I$2:$I$1001,LANCAMENTOS!$F$2:$F$1001,$A8,LANCAMENTOS!$A$2:$A$1001,"&gt;="&amp;G$4,LANCAMENTOS!$A$2:$A$1001,"&lt;"&amp;DATE(YEAR(G$4),MONTH(G$4)+1,1))</f>
        <v>25600</v>
      </c>
      <c r="H8" s="23">
        <f>SUMIFS(LANCAMENTOS!$I$2:$I$1001,LANCAMENTOS!$F$2:$F$1001,$A8,LANCAMENTOS!$A$2:$A$1001,"&gt;="&amp;H$4,LANCAMENTOS!$A$2:$A$1001,"&lt;"&amp;DATE(YEAR(H$4),MONTH(H$4)+1,1))</f>
        <v>26700</v>
      </c>
      <c r="I8" s="23">
        <f>SUMIFS(LANCAMENTOS!$I$2:$I$1001,LANCAMENTOS!$F$2:$F$1001,$A8,LANCAMENTOS!$A$2:$A$1001,"&gt;="&amp;I$4,LANCAMENTOS!$A$2:$A$1001,"&lt;"&amp;DATE(YEAR(I$4),MONTH(I$4)+1,1))</f>
        <v>27800</v>
      </c>
      <c r="J8" s="23">
        <f>SUMIFS(LANCAMENTOS!$I$2:$I$1001,LANCAMENTOS!$F$2:$F$1001,$A8,LANCAMENTOS!$A$2:$A$1001,"&gt;="&amp;J$4,LANCAMENTOS!$A$2:$A$1001,"&lt;"&amp;DATE(YEAR(J$4),MONTH(J$4)+1,1))</f>
        <v>28900</v>
      </c>
      <c r="K8" s="23">
        <f>SUMIFS(LANCAMENTOS!$I$2:$I$1001,LANCAMENTOS!$F$2:$F$1001,$A8,LANCAMENTOS!$A$2:$A$1001,"&gt;="&amp;K$4,LANCAMENTOS!$A$2:$A$1001,"&lt;"&amp;DATE(YEAR(K$4),MONTH(K$4)+1,1))</f>
        <v>30000</v>
      </c>
      <c r="L8" s="23">
        <f>SUMIFS(LANCAMENTOS!$I$2:$I$1001,LANCAMENTOS!$F$2:$F$1001,$A8,LANCAMENTOS!$A$2:$A$1001,"&gt;="&amp;L$4,LANCAMENTOS!$A$2:$A$1001,"&lt;"&amp;DATE(YEAR(L$4),MONTH(L$4)+1,1))</f>
        <v>31100</v>
      </c>
      <c r="M8" s="23">
        <f>SUMIFS(LANCAMENTOS!$I$2:$I$1001,LANCAMENTOS!$F$2:$F$1001,$A8,LANCAMENTOS!$A$2:$A$1001,"&gt;="&amp;M$4,LANCAMENTOS!$A$2:$A$1001,"&lt;"&amp;DATE(YEAR(M$4),MONTH(M$4)+1,1))</f>
        <v>32200</v>
      </c>
      <c r="N8" s="10">
        <f t="shared" si="1"/>
        <v>313800</v>
      </c>
      <c r="O8" s="22">
        <f t="shared" si="2"/>
        <v>0.16810774324194014</v>
      </c>
    </row>
    <row r="9" spans="1:15" ht="15">
      <c r="A9" s="24" t="s">
        <v>367</v>
      </c>
      <c r="B9" s="25">
        <f t="shared" ref="B9:M9" si="3">SUM(B10:B11)</f>
        <v>-19230</v>
      </c>
      <c r="C9" s="25">
        <f t="shared" si="3"/>
        <v>-20160</v>
      </c>
      <c r="D9" s="25">
        <f t="shared" si="3"/>
        <v>-21090</v>
      </c>
      <c r="E9" s="25">
        <f t="shared" si="3"/>
        <v>-22020</v>
      </c>
      <c r="F9" s="25">
        <f t="shared" si="3"/>
        <v>-22950</v>
      </c>
      <c r="G9" s="25">
        <f t="shared" si="3"/>
        <v>-23880</v>
      </c>
      <c r="H9" s="25">
        <f t="shared" si="3"/>
        <v>-24810</v>
      </c>
      <c r="I9" s="25">
        <f t="shared" si="3"/>
        <v>-25740</v>
      </c>
      <c r="J9" s="25">
        <f t="shared" si="3"/>
        <v>-26670</v>
      </c>
      <c r="K9" s="25">
        <f t="shared" si="3"/>
        <v>-27600</v>
      </c>
      <c r="L9" s="25">
        <f t="shared" si="3"/>
        <v>-28530</v>
      </c>
      <c r="M9" s="25">
        <f t="shared" si="3"/>
        <v>-29460</v>
      </c>
      <c r="N9" s="25">
        <f t="shared" si="1"/>
        <v>-292140</v>
      </c>
      <c r="O9" s="26">
        <f t="shared" si="2"/>
        <v>-0.15650413037189417</v>
      </c>
    </row>
    <row r="10" spans="1:15">
      <c r="A10" t="s">
        <v>60</v>
      </c>
      <c r="B10" s="23">
        <f>SUMIFS(LANCAMENTOS!$I$2:$I$1001,LANCAMENTOS!$F$2:$F$1001,$A10,LANCAMENTOS!$A$2:$A$1001,"&gt;="&amp;B$4,LANCAMENTOS!$A$2:$A$1001,"&lt;"&amp;DATE(YEAR(B$4),MONTH(B$4)+1,1))</f>
        <v>-1930</v>
      </c>
      <c r="C10" s="23">
        <f>SUMIFS(LANCAMENTOS!$I$2:$I$1001,LANCAMENTOS!$F$2:$F$1001,$A10,LANCAMENTOS!$A$2:$A$1001,"&gt;="&amp;C$4,LANCAMENTOS!$A$2:$A$1001,"&lt;"&amp;DATE(YEAR(C$4),MONTH(C$4)+1,1))</f>
        <v>-2060</v>
      </c>
      <c r="D10" s="23">
        <f>SUMIFS(LANCAMENTOS!$I$2:$I$1001,LANCAMENTOS!$F$2:$F$1001,$A10,LANCAMENTOS!$A$2:$A$1001,"&gt;="&amp;D$4,LANCAMENTOS!$A$2:$A$1001,"&lt;"&amp;DATE(YEAR(D$4),MONTH(D$4)+1,1))</f>
        <v>-2190</v>
      </c>
      <c r="E10" s="23">
        <f>SUMIFS(LANCAMENTOS!$I$2:$I$1001,LANCAMENTOS!$F$2:$F$1001,$A10,LANCAMENTOS!$A$2:$A$1001,"&gt;="&amp;E$4,LANCAMENTOS!$A$2:$A$1001,"&lt;"&amp;DATE(YEAR(E$4),MONTH(E$4)+1,1))</f>
        <v>-2320</v>
      </c>
      <c r="F10" s="23">
        <f>SUMIFS(LANCAMENTOS!$I$2:$I$1001,LANCAMENTOS!$F$2:$F$1001,$A10,LANCAMENTOS!$A$2:$A$1001,"&gt;="&amp;F$4,LANCAMENTOS!$A$2:$A$1001,"&lt;"&amp;DATE(YEAR(F$4),MONTH(F$4)+1,1))</f>
        <v>-2450</v>
      </c>
      <c r="G10" s="23">
        <f>SUMIFS(LANCAMENTOS!$I$2:$I$1001,LANCAMENTOS!$F$2:$F$1001,$A10,LANCAMENTOS!$A$2:$A$1001,"&gt;="&amp;G$4,LANCAMENTOS!$A$2:$A$1001,"&lt;"&amp;DATE(YEAR(G$4),MONTH(G$4)+1,1))</f>
        <v>-2580</v>
      </c>
      <c r="H10" s="23">
        <f>SUMIFS(LANCAMENTOS!$I$2:$I$1001,LANCAMENTOS!$F$2:$F$1001,$A10,LANCAMENTOS!$A$2:$A$1001,"&gt;="&amp;H$4,LANCAMENTOS!$A$2:$A$1001,"&lt;"&amp;DATE(YEAR(H$4),MONTH(H$4)+1,1))</f>
        <v>-2710</v>
      </c>
      <c r="I10" s="23">
        <f>SUMIFS(LANCAMENTOS!$I$2:$I$1001,LANCAMENTOS!$F$2:$F$1001,$A10,LANCAMENTOS!$A$2:$A$1001,"&gt;="&amp;I$4,LANCAMENTOS!$A$2:$A$1001,"&lt;"&amp;DATE(YEAR(I$4),MONTH(I$4)+1,1))</f>
        <v>-2840</v>
      </c>
      <c r="J10" s="23">
        <f>SUMIFS(LANCAMENTOS!$I$2:$I$1001,LANCAMENTOS!$F$2:$F$1001,$A10,LANCAMENTOS!$A$2:$A$1001,"&gt;="&amp;J$4,LANCAMENTOS!$A$2:$A$1001,"&lt;"&amp;DATE(YEAR(J$4),MONTH(J$4)+1,1))</f>
        <v>-2970</v>
      </c>
      <c r="K10" s="23">
        <f>SUMIFS(LANCAMENTOS!$I$2:$I$1001,LANCAMENTOS!$F$2:$F$1001,$A10,LANCAMENTOS!$A$2:$A$1001,"&gt;="&amp;K$4,LANCAMENTOS!$A$2:$A$1001,"&lt;"&amp;DATE(YEAR(K$4),MONTH(K$4)+1,1))</f>
        <v>-3100</v>
      </c>
      <c r="L10" s="23">
        <f>SUMIFS(LANCAMENTOS!$I$2:$I$1001,LANCAMENTOS!$F$2:$F$1001,$A10,LANCAMENTOS!$A$2:$A$1001,"&gt;="&amp;L$4,LANCAMENTOS!$A$2:$A$1001,"&lt;"&amp;DATE(YEAR(L$4),MONTH(L$4)+1,1))</f>
        <v>-3230</v>
      </c>
      <c r="M10" s="23">
        <f>SUMIFS(LANCAMENTOS!$I$2:$I$1001,LANCAMENTOS!$F$2:$F$1001,$A10,LANCAMENTOS!$A$2:$A$1001,"&gt;="&amp;M$4,LANCAMENTOS!$A$2:$A$1001,"&lt;"&amp;DATE(YEAR(M$4),MONTH(M$4)+1,1))</f>
        <v>-3360</v>
      </c>
      <c r="N10" s="10">
        <f t="shared" si="1"/>
        <v>-31740</v>
      </c>
      <c r="O10" s="22">
        <f t="shared" si="2"/>
        <v>-1.7003632155829129E-2</v>
      </c>
    </row>
    <row r="11" spans="1:15">
      <c r="A11" t="s">
        <v>65</v>
      </c>
      <c r="B11" s="23">
        <f>SUMIFS(LANCAMENTOS!$I$2:$I$1001,LANCAMENTOS!$F$2:$F$1001,$A11,LANCAMENTOS!$A$2:$A$1001,"&gt;="&amp;B$4,LANCAMENTOS!$A$2:$A$1001,"&lt;"&amp;DATE(YEAR(B$4),MONTH(B$4)+1,1))</f>
        <v>-17300</v>
      </c>
      <c r="C11" s="23">
        <f>SUMIFS(LANCAMENTOS!$I$2:$I$1001,LANCAMENTOS!$F$2:$F$1001,$A11,LANCAMENTOS!$A$2:$A$1001,"&gt;="&amp;C$4,LANCAMENTOS!$A$2:$A$1001,"&lt;"&amp;DATE(YEAR(C$4),MONTH(C$4)+1,1))</f>
        <v>-18100</v>
      </c>
      <c r="D11" s="23">
        <f>SUMIFS(LANCAMENTOS!$I$2:$I$1001,LANCAMENTOS!$F$2:$F$1001,$A11,LANCAMENTOS!$A$2:$A$1001,"&gt;="&amp;D$4,LANCAMENTOS!$A$2:$A$1001,"&lt;"&amp;DATE(YEAR(D$4),MONTH(D$4)+1,1))</f>
        <v>-18900</v>
      </c>
      <c r="E11" s="23">
        <f>SUMIFS(LANCAMENTOS!$I$2:$I$1001,LANCAMENTOS!$F$2:$F$1001,$A11,LANCAMENTOS!$A$2:$A$1001,"&gt;="&amp;E$4,LANCAMENTOS!$A$2:$A$1001,"&lt;"&amp;DATE(YEAR(E$4),MONTH(E$4)+1,1))</f>
        <v>-19700</v>
      </c>
      <c r="F11" s="23">
        <f>SUMIFS(LANCAMENTOS!$I$2:$I$1001,LANCAMENTOS!$F$2:$F$1001,$A11,LANCAMENTOS!$A$2:$A$1001,"&gt;="&amp;F$4,LANCAMENTOS!$A$2:$A$1001,"&lt;"&amp;DATE(YEAR(F$4),MONTH(F$4)+1,1))</f>
        <v>-20500</v>
      </c>
      <c r="G11" s="23">
        <f>SUMIFS(LANCAMENTOS!$I$2:$I$1001,LANCAMENTOS!$F$2:$F$1001,$A11,LANCAMENTOS!$A$2:$A$1001,"&gt;="&amp;G$4,LANCAMENTOS!$A$2:$A$1001,"&lt;"&amp;DATE(YEAR(G$4),MONTH(G$4)+1,1))</f>
        <v>-21300</v>
      </c>
      <c r="H11" s="23">
        <f>SUMIFS(LANCAMENTOS!$I$2:$I$1001,LANCAMENTOS!$F$2:$F$1001,$A11,LANCAMENTOS!$A$2:$A$1001,"&gt;="&amp;H$4,LANCAMENTOS!$A$2:$A$1001,"&lt;"&amp;DATE(YEAR(H$4),MONTH(H$4)+1,1))</f>
        <v>-22100</v>
      </c>
      <c r="I11" s="23">
        <f>SUMIFS(LANCAMENTOS!$I$2:$I$1001,LANCAMENTOS!$F$2:$F$1001,$A11,LANCAMENTOS!$A$2:$A$1001,"&gt;="&amp;I$4,LANCAMENTOS!$A$2:$A$1001,"&lt;"&amp;DATE(YEAR(I$4),MONTH(I$4)+1,1))</f>
        <v>-22900</v>
      </c>
      <c r="J11" s="23">
        <f>SUMIFS(LANCAMENTOS!$I$2:$I$1001,LANCAMENTOS!$F$2:$F$1001,$A11,LANCAMENTOS!$A$2:$A$1001,"&gt;="&amp;J$4,LANCAMENTOS!$A$2:$A$1001,"&lt;"&amp;DATE(YEAR(J$4),MONTH(J$4)+1,1))</f>
        <v>-23700</v>
      </c>
      <c r="K11" s="23">
        <f>SUMIFS(LANCAMENTOS!$I$2:$I$1001,LANCAMENTOS!$F$2:$F$1001,$A11,LANCAMENTOS!$A$2:$A$1001,"&gt;="&amp;K$4,LANCAMENTOS!$A$2:$A$1001,"&lt;"&amp;DATE(YEAR(K$4),MONTH(K$4)+1,1))</f>
        <v>-24500</v>
      </c>
      <c r="L11" s="23">
        <f>SUMIFS(LANCAMENTOS!$I$2:$I$1001,LANCAMENTOS!$F$2:$F$1001,$A11,LANCAMENTOS!$A$2:$A$1001,"&gt;="&amp;L$4,LANCAMENTOS!$A$2:$A$1001,"&lt;"&amp;DATE(YEAR(L$4),MONTH(L$4)+1,1))</f>
        <v>-25300</v>
      </c>
      <c r="M11" s="23">
        <f>SUMIFS(LANCAMENTOS!$I$2:$I$1001,LANCAMENTOS!$F$2:$F$1001,$A11,LANCAMENTOS!$A$2:$A$1001,"&gt;="&amp;M$4,LANCAMENTOS!$A$2:$A$1001,"&lt;"&amp;DATE(YEAR(M$4),MONTH(M$4)+1,1))</f>
        <v>-26100</v>
      </c>
      <c r="N11" s="10">
        <f t="shared" si="1"/>
        <v>-260400</v>
      </c>
      <c r="O11" s="22">
        <f t="shared" si="2"/>
        <v>-0.13950049821606506</v>
      </c>
    </row>
    <row r="12" spans="1:15" ht="15">
      <c r="A12" s="24" t="s">
        <v>368</v>
      </c>
      <c r="B12" s="25">
        <f t="shared" ref="B12:M12" si="4">B6+B9</f>
        <v>124370</v>
      </c>
      <c r="C12" s="25">
        <f t="shared" si="4"/>
        <v>130040</v>
      </c>
      <c r="D12" s="25">
        <f t="shared" si="4"/>
        <v>135710</v>
      </c>
      <c r="E12" s="25">
        <f t="shared" si="4"/>
        <v>141380</v>
      </c>
      <c r="F12" s="25">
        <f t="shared" si="4"/>
        <v>147050</v>
      </c>
      <c r="G12" s="25">
        <f t="shared" si="4"/>
        <v>152720</v>
      </c>
      <c r="H12" s="25">
        <f t="shared" si="4"/>
        <v>158390</v>
      </c>
      <c r="I12" s="25">
        <f t="shared" si="4"/>
        <v>164060</v>
      </c>
      <c r="J12" s="25">
        <f t="shared" si="4"/>
        <v>169730</v>
      </c>
      <c r="K12" s="25">
        <f t="shared" si="4"/>
        <v>175400</v>
      </c>
      <c r="L12" s="25">
        <f t="shared" si="4"/>
        <v>181070</v>
      </c>
      <c r="M12" s="25">
        <f t="shared" si="4"/>
        <v>186740</v>
      </c>
      <c r="N12" s="25">
        <f t="shared" si="1"/>
        <v>1866660</v>
      </c>
      <c r="O12" s="26">
        <f t="shared" si="2"/>
        <v>1</v>
      </c>
    </row>
    <row r="13" spans="1:15" ht="15">
      <c r="A13" s="24" t="s">
        <v>369</v>
      </c>
      <c r="B13" s="25">
        <f t="shared" ref="B13:M13" si="5">SUM(B14:B15)</f>
        <v>-56750</v>
      </c>
      <c r="C13" s="25">
        <f t="shared" si="5"/>
        <v>-59400</v>
      </c>
      <c r="D13" s="25">
        <f t="shared" si="5"/>
        <v>-62050</v>
      </c>
      <c r="E13" s="25">
        <f t="shared" si="5"/>
        <v>-64700</v>
      </c>
      <c r="F13" s="25">
        <f t="shared" si="5"/>
        <v>-67350</v>
      </c>
      <c r="G13" s="25">
        <f t="shared" si="5"/>
        <v>-70000</v>
      </c>
      <c r="H13" s="25">
        <f t="shared" si="5"/>
        <v>-72650</v>
      </c>
      <c r="I13" s="25">
        <f t="shared" si="5"/>
        <v>-75300</v>
      </c>
      <c r="J13" s="25">
        <f t="shared" si="5"/>
        <v>-77950</v>
      </c>
      <c r="K13" s="25">
        <f t="shared" si="5"/>
        <v>-80600</v>
      </c>
      <c r="L13" s="25">
        <f t="shared" si="5"/>
        <v>-83250</v>
      </c>
      <c r="M13" s="25">
        <f t="shared" si="5"/>
        <v>-85900</v>
      </c>
      <c r="N13" s="25">
        <f t="shared" si="1"/>
        <v>-855900</v>
      </c>
      <c r="O13" s="26">
        <f t="shared" si="2"/>
        <v>-0.4585194947124811</v>
      </c>
    </row>
    <row r="14" spans="1:15">
      <c r="A14" t="s">
        <v>70</v>
      </c>
      <c r="B14" s="23">
        <f>SUMIFS(LANCAMENTOS!$I$2:$I$1001,LANCAMENTOS!$F$2:$F$1001,$A14,LANCAMENTOS!$A$2:$A$1001,"&gt;="&amp;B$4,LANCAMENTOS!$A$2:$A$1001,"&lt;"&amp;DATE(YEAR(B$4),MONTH(B$4)+1,1))</f>
        <v>-49300</v>
      </c>
      <c r="C14" s="23">
        <f>SUMIFS(LANCAMENTOS!$I$2:$I$1001,LANCAMENTOS!$F$2:$F$1001,$A14,LANCAMENTOS!$A$2:$A$1001,"&gt;="&amp;C$4,LANCAMENTOS!$A$2:$A$1001,"&lt;"&amp;DATE(YEAR(C$4),MONTH(C$4)+1,1))</f>
        <v>-51600</v>
      </c>
      <c r="D14" s="23">
        <f>SUMIFS(LANCAMENTOS!$I$2:$I$1001,LANCAMENTOS!$F$2:$F$1001,$A14,LANCAMENTOS!$A$2:$A$1001,"&gt;="&amp;D$4,LANCAMENTOS!$A$2:$A$1001,"&lt;"&amp;DATE(YEAR(D$4),MONTH(D$4)+1,1))</f>
        <v>-53900</v>
      </c>
      <c r="E14" s="23">
        <f>SUMIFS(LANCAMENTOS!$I$2:$I$1001,LANCAMENTOS!$F$2:$F$1001,$A14,LANCAMENTOS!$A$2:$A$1001,"&gt;="&amp;E$4,LANCAMENTOS!$A$2:$A$1001,"&lt;"&amp;DATE(YEAR(E$4),MONTH(E$4)+1,1))</f>
        <v>-56200</v>
      </c>
      <c r="F14" s="23">
        <f>SUMIFS(LANCAMENTOS!$I$2:$I$1001,LANCAMENTOS!$F$2:$F$1001,$A14,LANCAMENTOS!$A$2:$A$1001,"&gt;="&amp;F$4,LANCAMENTOS!$A$2:$A$1001,"&lt;"&amp;DATE(YEAR(F$4),MONTH(F$4)+1,1))</f>
        <v>-58500</v>
      </c>
      <c r="G14" s="23">
        <f>SUMIFS(LANCAMENTOS!$I$2:$I$1001,LANCAMENTOS!$F$2:$F$1001,$A14,LANCAMENTOS!$A$2:$A$1001,"&gt;="&amp;G$4,LANCAMENTOS!$A$2:$A$1001,"&lt;"&amp;DATE(YEAR(G$4),MONTH(G$4)+1,1))</f>
        <v>-60800</v>
      </c>
      <c r="H14" s="23">
        <f>SUMIFS(LANCAMENTOS!$I$2:$I$1001,LANCAMENTOS!$F$2:$F$1001,$A14,LANCAMENTOS!$A$2:$A$1001,"&gt;="&amp;H$4,LANCAMENTOS!$A$2:$A$1001,"&lt;"&amp;DATE(YEAR(H$4),MONTH(H$4)+1,1))</f>
        <v>-63100</v>
      </c>
      <c r="I14" s="23">
        <f>SUMIFS(LANCAMENTOS!$I$2:$I$1001,LANCAMENTOS!$F$2:$F$1001,$A14,LANCAMENTOS!$A$2:$A$1001,"&gt;="&amp;I$4,LANCAMENTOS!$A$2:$A$1001,"&lt;"&amp;DATE(YEAR(I$4),MONTH(I$4)+1,1))</f>
        <v>-65400</v>
      </c>
      <c r="J14" s="23">
        <f>SUMIFS(LANCAMENTOS!$I$2:$I$1001,LANCAMENTOS!$F$2:$F$1001,$A14,LANCAMENTOS!$A$2:$A$1001,"&gt;="&amp;J$4,LANCAMENTOS!$A$2:$A$1001,"&lt;"&amp;DATE(YEAR(J$4),MONTH(J$4)+1,1))</f>
        <v>-67700</v>
      </c>
      <c r="K14" s="23">
        <f>SUMIFS(LANCAMENTOS!$I$2:$I$1001,LANCAMENTOS!$F$2:$F$1001,$A14,LANCAMENTOS!$A$2:$A$1001,"&gt;="&amp;K$4,LANCAMENTOS!$A$2:$A$1001,"&lt;"&amp;DATE(YEAR(K$4),MONTH(K$4)+1,1))</f>
        <v>-70000</v>
      </c>
      <c r="L14" s="23">
        <f>SUMIFS(LANCAMENTOS!$I$2:$I$1001,LANCAMENTOS!$F$2:$F$1001,$A14,LANCAMENTOS!$A$2:$A$1001,"&gt;="&amp;L$4,LANCAMENTOS!$A$2:$A$1001,"&lt;"&amp;DATE(YEAR(L$4),MONTH(L$4)+1,1))</f>
        <v>-72300</v>
      </c>
      <c r="M14" s="23">
        <f>SUMIFS(LANCAMENTOS!$I$2:$I$1001,LANCAMENTOS!$F$2:$F$1001,$A14,LANCAMENTOS!$A$2:$A$1001,"&gt;="&amp;M$4,LANCAMENTOS!$A$2:$A$1001,"&lt;"&amp;DATE(YEAR(M$4),MONTH(M$4)+1,1))</f>
        <v>-74600</v>
      </c>
      <c r="N14" s="10">
        <f t="shared" si="1"/>
        <v>-743400</v>
      </c>
      <c r="O14" s="22">
        <f t="shared" si="2"/>
        <v>-0.39825142232650829</v>
      </c>
    </row>
    <row r="15" spans="1:15">
      <c r="A15" t="s">
        <v>75</v>
      </c>
      <c r="B15" s="23">
        <f>SUMIFS(LANCAMENTOS!$I$2:$I$1001,LANCAMENTOS!$F$2:$F$1001,$A15,LANCAMENTOS!$A$2:$A$1001,"&gt;="&amp;B$4,LANCAMENTOS!$A$2:$A$1001,"&lt;"&amp;DATE(YEAR(B$4),MONTH(B$4)+1,1))</f>
        <v>-7450</v>
      </c>
      <c r="C15" s="23">
        <f>SUMIFS(LANCAMENTOS!$I$2:$I$1001,LANCAMENTOS!$F$2:$F$1001,$A15,LANCAMENTOS!$A$2:$A$1001,"&gt;="&amp;C$4,LANCAMENTOS!$A$2:$A$1001,"&lt;"&amp;DATE(YEAR(C$4),MONTH(C$4)+1,1))</f>
        <v>-7800</v>
      </c>
      <c r="D15" s="23">
        <f>SUMIFS(LANCAMENTOS!$I$2:$I$1001,LANCAMENTOS!$F$2:$F$1001,$A15,LANCAMENTOS!$A$2:$A$1001,"&gt;="&amp;D$4,LANCAMENTOS!$A$2:$A$1001,"&lt;"&amp;DATE(YEAR(D$4),MONTH(D$4)+1,1))</f>
        <v>-8150</v>
      </c>
      <c r="E15" s="23">
        <f>SUMIFS(LANCAMENTOS!$I$2:$I$1001,LANCAMENTOS!$F$2:$F$1001,$A15,LANCAMENTOS!$A$2:$A$1001,"&gt;="&amp;E$4,LANCAMENTOS!$A$2:$A$1001,"&lt;"&amp;DATE(YEAR(E$4),MONTH(E$4)+1,1))</f>
        <v>-8500</v>
      </c>
      <c r="F15" s="23">
        <f>SUMIFS(LANCAMENTOS!$I$2:$I$1001,LANCAMENTOS!$F$2:$F$1001,$A15,LANCAMENTOS!$A$2:$A$1001,"&gt;="&amp;F$4,LANCAMENTOS!$A$2:$A$1001,"&lt;"&amp;DATE(YEAR(F$4),MONTH(F$4)+1,1))</f>
        <v>-8850</v>
      </c>
      <c r="G15" s="23">
        <f>SUMIFS(LANCAMENTOS!$I$2:$I$1001,LANCAMENTOS!$F$2:$F$1001,$A15,LANCAMENTOS!$A$2:$A$1001,"&gt;="&amp;G$4,LANCAMENTOS!$A$2:$A$1001,"&lt;"&amp;DATE(YEAR(G$4),MONTH(G$4)+1,1))</f>
        <v>-9200</v>
      </c>
      <c r="H15" s="23">
        <f>SUMIFS(LANCAMENTOS!$I$2:$I$1001,LANCAMENTOS!$F$2:$F$1001,$A15,LANCAMENTOS!$A$2:$A$1001,"&gt;="&amp;H$4,LANCAMENTOS!$A$2:$A$1001,"&lt;"&amp;DATE(YEAR(H$4),MONTH(H$4)+1,1))</f>
        <v>-9550</v>
      </c>
      <c r="I15" s="23">
        <f>SUMIFS(LANCAMENTOS!$I$2:$I$1001,LANCAMENTOS!$F$2:$F$1001,$A15,LANCAMENTOS!$A$2:$A$1001,"&gt;="&amp;I$4,LANCAMENTOS!$A$2:$A$1001,"&lt;"&amp;DATE(YEAR(I$4),MONTH(I$4)+1,1))</f>
        <v>-9900</v>
      </c>
      <c r="J15" s="23">
        <f>SUMIFS(LANCAMENTOS!$I$2:$I$1001,LANCAMENTOS!$F$2:$F$1001,$A15,LANCAMENTOS!$A$2:$A$1001,"&gt;="&amp;J$4,LANCAMENTOS!$A$2:$A$1001,"&lt;"&amp;DATE(YEAR(J$4),MONTH(J$4)+1,1))</f>
        <v>-10250</v>
      </c>
      <c r="K15" s="23">
        <f>SUMIFS(LANCAMENTOS!$I$2:$I$1001,LANCAMENTOS!$F$2:$F$1001,$A15,LANCAMENTOS!$A$2:$A$1001,"&gt;="&amp;K$4,LANCAMENTOS!$A$2:$A$1001,"&lt;"&amp;DATE(YEAR(K$4),MONTH(K$4)+1,1))</f>
        <v>-10600</v>
      </c>
      <c r="L15" s="23">
        <f>SUMIFS(LANCAMENTOS!$I$2:$I$1001,LANCAMENTOS!$F$2:$F$1001,$A15,LANCAMENTOS!$A$2:$A$1001,"&gt;="&amp;L$4,LANCAMENTOS!$A$2:$A$1001,"&lt;"&amp;DATE(YEAR(L$4),MONTH(L$4)+1,1))</f>
        <v>-10950</v>
      </c>
      <c r="M15" s="23">
        <f>SUMIFS(LANCAMENTOS!$I$2:$I$1001,LANCAMENTOS!$F$2:$F$1001,$A15,LANCAMENTOS!$A$2:$A$1001,"&gt;="&amp;M$4,LANCAMENTOS!$A$2:$A$1001,"&lt;"&amp;DATE(YEAR(M$4),MONTH(M$4)+1,1))</f>
        <v>-11300</v>
      </c>
      <c r="N15" s="10">
        <f t="shared" si="1"/>
        <v>-112500</v>
      </c>
      <c r="O15" s="22">
        <f t="shared" si="2"/>
        <v>-6.0268072385972808E-2</v>
      </c>
    </row>
    <row r="16" spans="1:15" ht="15">
      <c r="A16" s="24" t="s">
        <v>370</v>
      </c>
      <c r="B16" s="25">
        <f t="shared" ref="B16:M16" si="6">B12+B13</f>
        <v>67620</v>
      </c>
      <c r="C16" s="25">
        <f t="shared" si="6"/>
        <v>70640</v>
      </c>
      <c r="D16" s="25">
        <f t="shared" si="6"/>
        <v>73660</v>
      </c>
      <c r="E16" s="25">
        <f t="shared" si="6"/>
        <v>76680</v>
      </c>
      <c r="F16" s="25">
        <f t="shared" si="6"/>
        <v>79700</v>
      </c>
      <c r="G16" s="25">
        <f t="shared" si="6"/>
        <v>82720</v>
      </c>
      <c r="H16" s="25">
        <f t="shared" si="6"/>
        <v>85740</v>
      </c>
      <c r="I16" s="25">
        <f t="shared" si="6"/>
        <v>88760</v>
      </c>
      <c r="J16" s="25">
        <f t="shared" si="6"/>
        <v>91780</v>
      </c>
      <c r="K16" s="25">
        <f t="shared" si="6"/>
        <v>94800</v>
      </c>
      <c r="L16" s="25">
        <f t="shared" si="6"/>
        <v>97820</v>
      </c>
      <c r="M16" s="25">
        <f t="shared" si="6"/>
        <v>100840</v>
      </c>
      <c r="N16" s="25">
        <f t="shared" si="1"/>
        <v>1010760</v>
      </c>
      <c r="O16" s="26">
        <f t="shared" si="2"/>
        <v>0.5414805052875189</v>
      </c>
    </row>
    <row r="17" spans="1:15">
      <c r="A17" s="30" t="s">
        <v>371</v>
      </c>
      <c r="B17" s="31">
        <f t="shared" ref="B17:N17" si="7">IF(B12=0,"",B16/B12)</f>
        <v>0.54370024925625149</v>
      </c>
      <c r="C17" s="31">
        <f t="shared" si="7"/>
        <v>0.54321747154721622</v>
      </c>
      <c r="D17" s="31">
        <f t="shared" si="7"/>
        <v>0.54277503500110524</v>
      </c>
      <c r="E17" s="31">
        <f t="shared" si="7"/>
        <v>0.5423680860093365</v>
      </c>
      <c r="F17" s="31">
        <f t="shared" si="7"/>
        <v>0.54199251955117311</v>
      </c>
      <c r="G17" s="31">
        <f t="shared" si="7"/>
        <v>0.5416448402304872</v>
      </c>
      <c r="H17" s="31">
        <f t="shared" si="7"/>
        <v>0.54132205315992166</v>
      </c>
      <c r="I17" s="31">
        <f t="shared" si="7"/>
        <v>0.54102157747165669</v>
      </c>
      <c r="J17" s="31">
        <f t="shared" si="7"/>
        <v>0.5407411771637306</v>
      </c>
      <c r="K17" s="31">
        <f t="shared" si="7"/>
        <v>0.54047890535917897</v>
      </c>
      <c r="L17" s="31">
        <f t="shared" si="7"/>
        <v>0.54023305903794117</v>
      </c>
      <c r="M17" s="31">
        <f t="shared" si="7"/>
        <v>0.54000214201563668</v>
      </c>
      <c r="N17" s="31">
        <f t="shared" si="7"/>
        <v>0.5414805052875189</v>
      </c>
      <c r="O17" s="31"/>
    </row>
    <row r="18" spans="1:15" ht="15">
      <c r="A18" s="24" t="s">
        <v>372</v>
      </c>
      <c r="B18" s="25">
        <f t="shared" ref="B18:M18" si="8">SUM(B19:B27)</f>
        <v>-53920</v>
      </c>
      <c r="C18" s="25">
        <f t="shared" si="8"/>
        <v>-54940</v>
      </c>
      <c r="D18" s="25">
        <f t="shared" si="8"/>
        <v>-55960</v>
      </c>
      <c r="E18" s="25">
        <f t="shared" si="8"/>
        <v>-56980</v>
      </c>
      <c r="F18" s="25">
        <f t="shared" si="8"/>
        <v>-58000</v>
      </c>
      <c r="G18" s="25">
        <f t="shared" si="8"/>
        <v>-59020</v>
      </c>
      <c r="H18" s="25">
        <f t="shared" si="8"/>
        <v>-60040</v>
      </c>
      <c r="I18" s="25">
        <f t="shared" si="8"/>
        <v>-61060</v>
      </c>
      <c r="J18" s="25">
        <f t="shared" si="8"/>
        <v>-62080</v>
      </c>
      <c r="K18" s="25">
        <f t="shared" si="8"/>
        <v>-63100</v>
      </c>
      <c r="L18" s="25">
        <f t="shared" si="8"/>
        <v>-64120</v>
      </c>
      <c r="M18" s="25">
        <f t="shared" si="8"/>
        <v>-65140</v>
      </c>
      <c r="N18" s="25">
        <f t="shared" ref="N18:N28" si="9">SUM(B18:M18)</f>
        <v>-714360</v>
      </c>
      <c r="O18" s="26">
        <f t="shared" ref="O18:O28" si="10">IF($N$12=0,"",N18/$N$12)</f>
        <v>-0.38269422390794255</v>
      </c>
    </row>
    <row r="19" spans="1:15">
      <c r="A19" t="s">
        <v>79</v>
      </c>
      <c r="B19" s="23">
        <f>SUMIFS(LANCAMENTOS!$I$2:$I$1001,LANCAMENTOS!$F$2:$F$1001,$A19,LANCAMENTOS!$A$2:$A$1001,"&gt;="&amp;B$4,LANCAMENTOS!$A$2:$A$1001,"&lt;"&amp;DATE(YEAR(B$4),MONTH(B$4)+1,1))</f>
        <v>-25000</v>
      </c>
      <c r="C19" s="23">
        <f>SUMIFS(LANCAMENTOS!$I$2:$I$1001,LANCAMENTOS!$F$2:$F$1001,$A19,LANCAMENTOS!$A$2:$A$1001,"&gt;="&amp;C$4,LANCAMENTOS!$A$2:$A$1001,"&lt;"&amp;DATE(YEAR(C$4),MONTH(C$4)+1,1))</f>
        <v>-25500</v>
      </c>
      <c r="D19" s="23">
        <f>SUMIFS(LANCAMENTOS!$I$2:$I$1001,LANCAMENTOS!$F$2:$F$1001,$A19,LANCAMENTOS!$A$2:$A$1001,"&gt;="&amp;D$4,LANCAMENTOS!$A$2:$A$1001,"&lt;"&amp;DATE(YEAR(D$4),MONTH(D$4)+1,1))</f>
        <v>-26000</v>
      </c>
      <c r="E19" s="23">
        <f>SUMIFS(LANCAMENTOS!$I$2:$I$1001,LANCAMENTOS!$F$2:$F$1001,$A19,LANCAMENTOS!$A$2:$A$1001,"&gt;="&amp;E$4,LANCAMENTOS!$A$2:$A$1001,"&lt;"&amp;DATE(YEAR(E$4),MONTH(E$4)+1,1))</f>
        <v>-26500</v>
      </c>
      <c r="F19" s="23">
        <f>SUMIFS(LANCAMENTOS!$I$2:$I$1001,LANCAMENTOS!$F$2:$F$1001,$A19,LANCAMENTOS!$A$2:$A$1001,"&gt;="&amp;F$4,LANCAMENTOS!$A$2:$A$1001,"&lt;"&amp;DATE(YEAR(F$4),MONTH(F$4)+1,1))</f>
        <v>-27000</v>
      </c>
      <c r="G19" s="23">
        <f>SUMIFS(LANCAMENTOS!$I$2:$I$1001,LANCAMENTOS!$F$2:$F$1001,$A19,LANCAMENTOS!$A$2:$A$1001,"&gt;="&amp;G$4,LANCAMENTOS!$A$2:$A$1001,"&lt;"&amp;DATE(YEAR(G$4),MONTH(G$4)+1,1))</f>
        <v>-27500</v>
      </c>
      <c r="H19" s="23">
        <f>SUMIFS(LANCAMENTOS!$I$2:$I$1001,LANCAMENTOS!$F$2:$F$1001,$A19,LANCAMENTOS!$A$2:$A$1001,"&gt;="&amp;H$4,LANCAMENTOS!$A$2:$A$1001,"&lt;"&amp;DATE(YEAR(H$4),MONTH(H$4)+1,1))</f>
        <v>-28000</v>
      </c>
      <c r="I19" s="23">
        <f>SUMIFS(LANCAMENTOS!$I$2:$I$1001,LANCAMENTOS!$F$2:$F$1001,$A19,LANCAMENTOS!$A$2:$A$1001,"&gt;="&amp;I$4,LANCAMENTOS!$A$2:$A$1001,"&lt;"&amp;DATE(YEAR(I$4),MONTH(I$4)+1,1))</f>
        <v>-28500</v>
      </c>
      <c r="J19" s="23">
        <f>SUMIFS(LANCAMENTOS!$I$2:$I$1001,LANCAMENTOS!$F$2:$F$1001,$A19,LANCAMENTOS!$A$2:$A$1001,"&gt;="&amp;J$4,LANCAMENTOS!$A$2:$A$1001,"&lt;"&amp;DATE(YEAR(J$4),MONTH(J$4)+1,1))</f>
        <v>-29000</v>
      </c>
      <c r="K19" s="23">
        <f>SUMIFS(LANCAMENTOS!$I$2:$I$1001,LANCAMENTOS!$F$2:$F$1001,$A19,LANCAMENTOS!$A$2:$A$1001,"&gt;="&amp;K$4,LANCAMENTOS!$A$2:$A$1001,"&lt;"&amp;DATE(YEAR(K$4),MONTH(K$4)+1,1))</f>
        <v>-29500</v>
      </c>
      <c r="L19" s="23">
        <f>SUMIFS(LANCAMENTOS!$I$2:$I$1001,LANCAMENTOS!$F$2:$F$1001,$A19,LANCAMENTOS!$A$2:$A$1001,"&gt;="&amp;L$4,LANCAMENTOS!$A$2:$A$1001,"&lt;"&amp;DATE(YEAR(L$4),MONTH(L$4)+1,1))</f>
        <v>-30000</v>
      </c>
      <c r="M19" s="23">
        <f>SUMIFS(LANCAMENTOS!$I$2:$I$1001,LANCAMENTOS!$F$2:$F$1001,$A19,LANCAMENTOS!$A$2:$A$1001,"&gt;="&amp;M$4,LANCAMENTOS!$A$2:$A$1001,"&lt;"&amp;DATE(YEAR(M$4),MONTH(M$4)+1,1))</f>
        <v>-30500</v>
      </c>
      <c r="N19" s="10">
        <f t="shared" si="9"/>
        <v>-333000</v>
      </c>
      <c r="O19" s="22">
        <f t="shared" si="10"/>
        <v>-0.1783934942624795</v>
      </c>
    </row>
    <row r="20" spans="1:15">
      <c r="A20" t="s">
        <v>83</v>
      </c>
      <c r="B20" s="23">
        <f>SUMIFS(LANCAMENTOS!$I$2:$I$1001,LANCAMENTOS!$F$2:$F$1001,$A20,LANCAMENTOS!$A$2:$A$1001,"&gt;="&amp;B$4,LANCAMENTOS!$A$2:$A$1001,"&lt;"&amp;DATE(YEAR(B$4),MONTH(B$4)+1,1))</f>
        <v>-5420</v>
      </c>
      <c r="C20" s="23">
        <f>SUMIFS(LANCAMENTOS!$I$2:$I$1001,LANCAMENTOS!$F$2:$F$1001,$A20,LANCAMENTOS!$A$2:$A$1001,"&gt;="&amp;C$4,LANCAMENTOS!$A$2:$A$1001,"&lt;"&amp;DATE(YEAR(C$4),MONTH(C$4)+1,1))</f>
        <v>-5640</v>
      </c>
      <c r="D20" s="23">
        <f>SUMIFS(LANCAMENTOS!$I$2:$I$1001,LANCAMENTOS!$F$2:$F$1001,$A20,LANCAMENTOS!$A$2:$A$1001,"&gt;="&amp;D$4,LANCAMENTOS!$A$2:$A$1001,"&lt;"&amp;DATE(YEAR(D$4),MONTH(D$4)+1,1))</f>
        <v>-5860</v>
      </c>
      <c r="E20" s="23">
        <f>SUMIFS(LANCAMENTOS!$I$2:$I$1001,LANCAMENTOS!$F$2:$F$1001,$A20,LANCAMENTOS!$A$2:$A$1001,"&gt;="&amp;E$4,LANCAMENTOS!$A$2:$A$1001,"&lt;"&amp;DATE(YEAR(E$4),MONTH(E$4)+1,1))</f>
        <v>-6080</v>
      </c>
      <c r="F20" s="23">
        <f>SUMIFS(LANCAMENTOS!$I$2:$I$1001,LANCAMENTOS!$F$2:$F$1001,$A20,LANCAMENTOS!$A$2:$A$1001,"&gt;="&amp;F$4,LANCAMENTOS!$A$2:$A$1001,"&lt;"&amp;DATE(YEAR(F$4),MONTH(F$4)+1,1))</f>
        <v>-6300</v>
      </c>
      <c r="G20" s="23">
        <f>SUMIFS(LANCAMENTOS!$I$2:$I$1001,LANCAMENTOS!$F$2:$F$1001,$A20,LANCAMENTOS!$A$2:$A$1001,"&gt;="&amp;G$4,LANCAMENTOS!$A$2:$A$1001,"&lt;"&amp;DATE(YEAR(G$4),MONTH(G$4)+1,1))</f>
        <v>-6520</v>
      </c>
      <c r="H20" s="23">
        <f>SUMIFS(LANCAMENTOS!$I$2:$I$1001,LANCAMENTOS!$F$2:$F$1001,$A20,LANCAMENTOS!$A$2:$A$1001,"&gt;="&amp;H$4,LANCAMENTOS!$A$2:$A$1001,"&lt;"&amp;DATE(YEAR(H$4),MONTH(H$4)+1,1))</f>
        <v>-6740</v>
      </c>
      <c r="I20" s="23">
        <f>SUMIFS(LANCAMENTOS!$I$2:$I$1001,LANCAMENTOS!$F$2:$F$1001,$A20,LANCAMENTOS!$A$2:$A$1001,"&gt;="&amp;I$4,LANCAMENTOS!$A$2:$A$1001,"&lt;"&amp;DATE(YEAR(I$4),MONTH(I$4)+1,1))</f>
        <v>-6960</v>
      </c>
      <c r="J20" s="23">
        <f>SUMIFS(LANCAMENTOS!$I$2:$I$1001,LANCAMENTOS!$F$2:$F$1001,$A20,LANCAMENTOS!$A$2:$A$1001,"&gt;="&amp;J$4,LANCAMENTOS!$A$2:$A$1001,"&lt;"&amp;DATE(YEAR(J$4),MONTH(J$4)+1,1))</f>
        <v>-7180</v>
      </c>
      <c r="K20" s="23">
        <f>SUMIFS(LANCAMENTOS!$I$2:$I$1001,LANCAMENTOS!$F$2:$F$1001,$A20,LANCAMENTOS!$A$2:$A$1001,"&gt;="&amp;K$4,LANCAMENTOS!$A$2:$A$1001,"&lt;"&amp;DATE(YEAR(K$4),MONTH(K$4)+1,1))</f>
        <v>-7400</v>
      </c>
      <c r="L20" s="23">
        <f>SUMIFS(LANCAMENTOS!$I$2:$I$1001,LANCAMENTOS!$F$2:$F$1001,$A20,LANCAMENTOS!$A$2:$A$1001,"&gt;="&amp;L$4,LANCAMENTOS!$A$2:$A$1001,"&lt;"&amp;DATE(YEAR(L$4),MONTH(L$4)+1,1))</f>
        <v>-7620</v>
      </c>
      <c r="M20" s="23">
        <f>SUMIFS(LANCAMENTOS!$I$2:$I$1001,LANCAMENTOS!$F$2:$F$1001,$A20,LANCAMENTOS!$A$2:$A$1001,"&gt;="&amp;M$4,LANCAMENTOS!$A$2:$A$1001,"&lt;"&amp;DATE(YEAR(M$4),MONTH(M$4)+1,1))</f>
        <v>-7840</v>
      </c>
      <c r="N20" s="10">
        <f t="shared" si="9"/>
        <v>-79560</v>
      </c>
      <c r="O20" s="22">
        <f t="shared" si="10"/>
        <v>-4.262158079135997E-2</v>
      </c>
    </row>
    <row r="21" spans="1:15">
      <c r="A21" t="s">
        <v>86</v>
      </c>
      <c r="B21" s="23">
        <f>SUMIFS(LANCAMENTOS!$I$2:$I$1001,LANCAMENTOS!$F$2:$F$1001,$A21,LANCAMENTOS!$A$2:$A$1001,"&gt;="&amp;B$4,LANCAMENTOS!$A$2:$A$1001,"&lt;"&amp;DATE(YEAR(B$4),MONTH(B$4)+1,1))</f>
        <v>-6900</v>
      </c>
      <c r="C21" s="23">
        <f>SUMIFS(LANCAMENTOS!$I$2:$I$1001,LANCAMENTOS!$F$2:$F$1001,$A21,LANCAMENTOS!$A$2:$A$1001,"&gt;="&amp;C$4,LANCAMENTOS!$A$2:$A$1001,"&lt;"&amp;DATE(YEAR(C$4),MONTH(C$4)+1,1))</f>
        <v>-7000</v>
      </c>
      <c r="D21" s="23">
        <f>SUMIFS(LANCAMENTOS!$I$2:$I$1001,LANCAMENTOS!$F$2:$F$1001,$A21,LANCAMENTOS!$A$2:$A$1001,"&gt;="&amp;D$4,LANCAMENTOS!$A$2:$A$1001,"&lt;"&amp;DATE(YEAR(D$4),MONTH(D$4)+1,1))</f>
        <v>-7100</v>
      </c>
      <c r="E21" s="23">
        <f>SUMIFS(LANCAMENTOS!$I$2:$I$1001,LANCAMENTOS!$F$2:$F$1001,$A21,LANCAMENTOS!$A$2:$A$1001,"&gt;="&amp;E$4,LANCAMENTOS!$A$2:$A$1001,"&lt;"&amp;DATE(YEAR(E$4),MONTH(E$4)+1,1))</f>
        <v>-7200</v>
      </c>
      <c r="F21" s="23">
        <f>SUMIFS(LANCAMENTOS!$I$2:$I$1001,LANCAMENTOS!$F$2:$F$1001,$A21,LANCAMENTOS!$A$2:$A$1001,"&gt;="&amp;F$4,LANCAMENTOS!$A$2:$A$1001,"&lt;"&amp;DATE(YEAR(F$4),MONTH(F$4)+1,1))</f>
        <v>-7300</v>
      </c>
      <c r="G21" s="23">
        <f>SUMIFS(LANCAMENTOS!$I$2:$I$1001,LANCAMENTOS!$F$2:$F$1001,$A21,LANCAMENTOS!$A$2:$A$1001,"&gt;="&amp;G$4,LANCAMENTOS!$A$2:$A$1001,"&lt;"&amp;DATE(YEAR(G$4),MONTH(G$4)+1,1))</f>
        <v>-7400</v>
      </c>
      <c r="H21" s="23">
        <f>SUMIFS(LANCAMENTOS!$I$2:$I$1001,LANCAMENTOS!$F$2:$F$1001,$A21,LANCAMENTOS!$A$2:$A$1001,"&gt;="&amp;H$4,LANCAMENTOS!$A$2:$A$1001,"&lt;"&amp;DATE(YEAR(H$4),MONTH(H$4)+1,1))</f>
        <v>-7500</v>
      </c>
      <c r="I21" s="23">
        <f>SUMIFS(LANCAMENTOS!$I$2:$I$1001,LANCAMENTOS!$F$2:$F$1001,$A21,LANCAMENTOS!$A$2:$A$1001,"&gt;="&amp;I$4,LANCAMENTOS!$A$2:$A$1001,"&lt;"&amp;DATE(YEAR(I$4),MONTH(I$4)+1,1))</f>
        <v>-7600</v>
      </c>
      <c r="J21" s="23">
        <f>SUMIFS(LANCAMENTOS!$I$2:$I$1001,LANCAMENTOS!$F$2:$F$1001,$A21,LANCAMENTOS!$A$2:$A$1001,"&gt;="&amp;J$4,LANCAMENTOS!$A$2:$A$1001,"&lt;"&amp;DATE(YEAR(J$4),MONTH(J$4)+1,1))</f>
        <v>-7700</v>
      </c>
      <c r="K21" s="23">
        <f>SUMIFS(LANCAMENTOS!$I$2:$I$1001,LANCAMENTOS!$F$2:$F$1001,$A21,LANCAMENTOS!$A$2:$A$1001,"&gt;="&amp;K$4,LANCAMENTOS!$A$2:$A$1001,"&lt;"&amp;DATE(YEAR(K$4),MONTH(K$4)+1,1))</f>
        <v>-7800</v>
      </c>
      <c r="L21" s="23">
        <f>SUMIFS(LANCAMENTOS!$I$2:$I$1001,LANCAMENTOS!$F$2:$F$1001,$A21,LANCAMENTOS!$A$2:$A$1001,"&gt;="&amp;L$4,LANCAMENTOS!$A$2:$A$1001,"&lt;"&amp;DATE(YEAR(L$4),MONTH(L$4)+1,1))</f>
        <v>-7900</v>
      </c>
      <c r="M21" s="23">
        <f>SUMIFS(LANCAMENTOS!$I$2:$I$1001,LANCAMENTOS!$F$2:$F$1001,$A21,LANCAMENTOS!$A$2:$A$1001,"&gt;="&amp;M$4,LANCAMENTOS!$A$2:$A$1001,"&lt;"&amp;DATE(YEAR(M$4),MONTH(M$4)+1,1))</f>
        <v>-8000</v>
      </c>
      <c r="N21" s="10">
        <f t="shared" si="9"/>
        <v>-89400</v>
      </c>
      <c r="O21" s="22">
        <f t="shared" si="10"/>
        <v>-4.7893028189386393E-2</v>
      </c>
    </row>
    <row r="22" spans="1:15">
      <c r="A22" t="s">
        <v>89</v>
      </c>
      <c r="B22" s="23">
        <f>SUMIFS(LANCAMENTOS!$I$2:$I$1001,LANCAMENTOS!$F$2:$F$1001,$A22,LANCAMENTOS!$A$2:$A$1001,"&gt;="&amp;B$4,LANCAMENTOS!$A$2:$A$1001,"&lt;"&amp;DATE(YEAR(B$4),MONTH(B$4)+1,1))</f>
        <v>-4800</v>
      </c>
      <c r="C22" s="23">
        <f>SUMIFS(LANCAMENTOS!$I$2:$I$1001,LANCAMENTOS!$F$2:$F$1001,$A22,LANCAMENTOS!$A$2:$A$1001,"&gt;="&amp;C$4,LANCAMENTOS!$A$2:$A$1001,"&lt;"&amp;DATE(YEAR(C$4),MONTH(C$4)+1,1))</f>
        <v>-4800</v>
      </c>
      <c r="D22" s="23">
        <f>SUMIFS(LANCAMENTOS!$I$2:$I$1001,LANCAMENTOS!$F$2:$F$1001,$A22,LANCAMENTOS!$A$2:$A$1001,"&gt;="&amp;D$4,LANCAMENTOS!$A$2:$A$1001,"&lt;"&amp;DATE(YEAR(D$4),MONTH(D$4)+1,1))</f>
        <v>-4800</v>
      </c>
      <c r="E22" s="23">
        <f>SUMIFS(LANCAMENTOS!$I$2:$I$1001,LANCAMENTOS!$F$2:$F$1001,$A22,LANCAMENTOS!$A$2:$A$1001,"&gt;="&amp;E$4,LANCAMENTOS!$A$2:$A$1001,"&lt;"&amp;DATE(YEAR(E$4),MONTH(E$4)+1,1))</f>
        <v>-4800</v>
      </c>
      <c r="F22" s="23">
        <f>SUMIFS(LANCAMENTOS!$I$2:$I$1001,LANCAMENTOS!$F$2:$F$1001,$A22,LANCAMENTOS!$A$2:$A$1001,"&gt;="&amp;F$4,LANCAMENTOS!$A$2:$A$1001,"&lt;"&amp;DATE(YEAR(F$4),MONTH(F$4)+1,1))</f>
        <v>-4800</v>
      </c>
      <c r="G22" s="23">
        <f>SUMIFS(LANCAMENTOS!$I$2:$I$1001,LANCAMENTOS!$F$2:$F$1001,$A22,LANCAMENTOS!$A$2:$A$1001,"&gt;="&amp;G$4,LANCAMENTOS!$A$2:$A$1001,"&lt;"&amp;DATE(YEAR(G$4),MONTH(G$4)+1,1))</f>
        <v>-4800</v>
      </c>
      <c r="H22" s="23">
        <f>SUMIFS(LANCAMENTOS!$I$2:$I$1001,LANCAMENTOS!$F$2:$F$1001,$A22,LANCAMENTOS!$A$2:$A$1001,"&gt;="&amp;H$4,LANCAMENTOS!$A$2:$A$1001,"&lt;"&amp;DATE(YEAR(H$4),MONTH(H$4)+1,1))</f>
        <v>-4800</v>
      </c>
      <c r="I22" s="23">
        <f>SUMIFS(LANCAMENTOS!$I$2:$I$1001,LANCAMENTOS!$F$2:$F$1001,$A22,LANCAMENTOS!$A$2:$A$1001,"&gt;="&amp;I$4,LANCAMENTOS!$A$2:$A$1001,"&lt;"&amp;DATE(YEAR(I$4),MONTH(I$4)+1,1))</f>
        <v>-4800</v>
      </c>
      <c r="J22" s="23">
        <f>SUMIFS(LANCAMENTOS!$I$2:$I$1001,LANCAMENTOS!$F$2:$F$1001,$A22,LANCAMENTOS!$A$2:$A$1001,"&gt;="&amp;J$4,LANCAMENTOS!$A$2:$A$1001,"&lt;"&amp;DATE(YEAR(J$4),MONTH(J$4)+1,1))</f>
        <v>-4800</v>
      </c>
      <c r="K22" s="23">
        <f>SUMIFS(LANCAMENTOS!$I$2:$I$1001,LANCAMENTOS!$F$2:$F$1001,$A22,LANCAMENTOS!$A$2:$A$1001,"&gt;="&amp;K$4,LANCAMENTOS!$A$2:$A$1001,"&lt;"&amp;DATE(YEAR(K$4),MONTH(K$4)+1,1))</f>
        <v>-4800</v>
      </c>
      <c r="L22" s="23">
        <f>SUMIFS(LANCAMENTOS!$I$2:$I$1001,LANCAMENTOS!$F$2:$F$1001,$A22,LANCAMENTOS!$A$2:$A$1001,"&gt;="&amp;L$4,LANCAMENTOS!$A$2:$A$1001,"&lt;"&amp;DATE(YEAR(L$4),MONTH(L$4)+1,1))</f>
        <v>-4800</v>
      </c>
      <c r="M22" s="23">
        <f>SUMIFS(LANCAMENTOS!$I$2:$I$1001,LANCAMENTOS!$F$2:$F$1001,$A22,LANCAMENTOS!$A$2:$A$1001,"&gt;="&amp;M$4,LANCAMENTOS!$A$2:$A$1001,"&lt;"&amp;DATE(YEAR(M$4),MONTH(M$4)+1,1))</f>
        <v>-4800</v>
      </c>
      <c r="N22" s="10">
        <f t="shared" si="9"/>
        <v>-57600</v>
      </c>
      <c r="O22" s="22">
        <f t="shared" si="10"/>
        <v>-3.0857253061618076E-2</v>
      </c>
    </row>
    <row r="23" spans="1:15">
      <c r="A23" t="s">
        <v>94</v>
      </c>
      <c r="B23" s="23">
        <f>SUMIFS(LANCAMENTOS!$I$2:$I$1001,LANCAMENTOS!$F$2:$F$1001,$A23,LANCAMENTOS!$A$2:$A$1001,"&gt;="&amp;B$4,LANCAMENTOS!$A$2:$A$1001,"&lt;"&amp;DATE(YEAR(B$4),MONTH(B$4)+1,1))</f>
        <v>-3950</v>
      </c>
      <c r="C23" s="23">
        <f>SUMIFS(LANCAMENTOS!$I$2:$I$1001,LANCAMENTOS!$F$2:$F$1001,$A23,LANCAMENTOS!$A$2:$A$1001,"&gt;="&amp;C$4,LANCAMENTOS!$A$2:$A$1001,"&lt;"&amp;DATE(YEAR(C$4),MONTH(C$4)+1,1))</f>
        <v>-4100</v>
      </c>
      <c r="D23" s="23">
        <f>SUMIFS(LANCAMENTOS!$I$2:$I$1001,LANCAMENTOS!$F$2:$F$1001,$A23,LANCAMENTOS!$A$2:$A$1001,"&gt;="&amp;D$4,LANCAMENTOS!$A$2:$A$1001,"&lt;"&amp;DATE(YEAR(D$4),MONTH(D$4)+1,1))</f>
        <v>-4250</v>
      </c>
      <c r="E23" s="23">
        <f>SUMIFS(LANCAMENTOS!$I$2:$I$1001,LANCAMENTOS!$F$2:$F$1001,$A23,LANCAMENTOS!$A$2:$A$1001,"&gt;="&amp;E$4,LANCAMENTOS!$A$2:$A$1001,"&lt;"&amp;DATE(YEAR(E$4),MONTH(E$4)+1,1))</f>
        <v>-4400</v>
      </c>
      <c r="F23" s="23">
        <f>SUMIFS(LANCAMENTOS!$I$2:$I$1001,LANCAMENTOS!$F$2:$F$1001,$A23,LANCAMENTOS!$A$2:$A$1001,"&gt;="&amp;F$4,LANCAMENTOS!$A$2:$A$1001,"&lt;"&amp;DATE(YEAR(F$4),MONTH(F$4)+1,1))</f>
        <v>-4550</v>
      </c>
      <c r="G23" s="23">
        <f>SUMIFS(LANCAMENTOS!$I$2:$I$1001,LANCAMENTOS!$F$2:$F$1001,$A23,LANCAMENTOS!$A$2:$A$1001,"&gt;="&amp;G$4,LANCAMENTOS!$A$2:$A$1001,"&lt;"&amp;DATE(YEAR(G$4),MONTH(G$4)+1,1))</f>
        <v>-4700</v>
      </c>
      <c r="H23" s="23">
        <f>SUMIFS(LANCAMENTOS!$I$2:$I$1001,LANCAMENTOS!$F$2:$F$1001,$A23,LANCAMENTOS!$A$2:$A$1001,"&gt;="&amp;H$4,LANCAMENTOS!$A$2:$A$1001,"&lt;"&amp;DATE(YEAR(H$4),MONTH(H$4)+1,1))</f>
        <v>-4850</v>
      </c>
      <c r="I23" s="23">
        <f>SUMIFS(LANCAMENTOS!$I$2:$I$1001,LANCAMENTOS!$F$2:$F$1001,$A23,LANCAMENTOS!$A$2:$A$1001,"&gt;="&amp;I$4,LANCAMENTOS!$A$2:$A$1001,"&lt;"&amp;DATE(YEAR(I$4),MONTH(I$4)+1,1))</f>
        <v>-5000</v>
      </c>
      <c r="J23" s="23">
        <f>SUMIFS(LANCAMENTOS!$I$2:$I$1001,LANCAMENTOS!$F$2:$F$1001,$A23,LANCAMENTOS!$A$2:$A$1001,"&gt;="&amp;J$4,LANCAMENTOS!$A$2:$A$1001,"&lt;"&amp;DATE(YEAR(J$4),MONTH(J$4)+1,1))</f>
        <v>-5150</v>
      </c>
      <c r="K23" s="23">
        <f>SUMIFS(LANCAMENTOS!$I$2:$I$1001,LANCAMENTOS!$F$2:$F$1001,$A23,LANCAMENTOS!$A$2:$A$1001,"&gt;="&amp;K$4,LANCAMENTOS!$A$2:$A$1001,"&lt;"&amp;DATE(YEAR(K$4),MONTH(K$4)+1,1))</f>
        <v>-5300</v>
      </c>
      <c r="L23" s="23">
        <f>SUMIFS(LANCAMENTOS!$I$2:$I$1001,LANCAMENTOS!$F$2:$F$1001,$A23,LANCAMENTOS!$A$2:$A$1001,"&gt;="&amp;L$4,LANCAMENTOS!$A$2:$A$1001,"&lt;"&amp;DATE(YEAR(L$4),MONTH(L$4)+1,1))</f>
        <v>-5450</v>
      </c>
      <c r="M23" s="23">
        <f>SUMIFS(LANCAMENTOS!$I$2:$I$1001,LANCAMENTOS!$F$2:$F$1001,$A23,LANCAMENTOS!$A$2:$A$1001,"&gt;="&amp;M$4,LANCAMENTOS!$A$2:$A$1001,"&lt;"&amp;DATE(YEAR(M$4),MONTH(M$4)+1,1))</f>
        <v>-5600</v>
      </c>
      <c r="N23" s="10">
        <f t="shared" si="9"/>
        <v>-57300</v>
      </c>
      <c r="O23" s="22">
        <f t="shared" si="10"/>
        <v>-3.0696538201922148E-2</v>
      </c>
    </row>
    <row r="24" spans="1:15">
      <c r="A24" t="s">
        <v>98</v>
      </c>
      <c r="B24" s="23">
        <f>SUMIFS(LANCAMENTOS!$I$2:$I$1001,LANCAMENTOS!$F$2:$F$1001,$A24,LANCAMENTOS!$A$2:$A$1001,"&gt;="&amp;B$4,LANCAMENTOS!$A$2:$A$1001,"&lt;"&amp;DATE(YEAR(B$4),MONTH(B$4)+1,1))</f>
        <v>-2600</v>
      </c>
      <c r="C24" s="23">
        <f>SUMIFS(LANCAMENTOS!$I$2:$I$1001,LANCAMENTOS!$F$2:$F$1001,$A24,LANCAMENTOS!$A$2:$A$1001,"&gt;="&amp;C$4,LANCAMENTOS!$A$2:$A$1001,"&lt;"&amp;DATE(YEAR(C$4),MONTH(C$4)+1,1))</f>
        <v>-2600</v>
      </c>
      <c r="D24" s="23">
        <f>SUMIFS(LANCAMENTOS!$I$2:$I$1001,LANCAMENTOS!$F$2:$F$1001,$A24,LANCAMENTOS!$A$2:$A$1001,"&gt;="&amp;D$4,LANCAMENTOS!$A$2:$A$1001,"&lt;"&amp;DATE(YEAR(D$4),MONTH(D$4)+1,1))</f>
        <v>-2600</v>
      </c>
      <c r="E24" s="23">
        <f>SUMIFS(LANCAMENTOS!$I$2:$I$1001,LANCAMENTOS!$F$2:$F$1001,$A24,LANCAMENTOS!$A$2:$A$1001,"&gt;="&amp;E$4,LANCAMENTOS!$A$2:$A$1001,"&lt;"&amp;DATE(YEAR(E$4),MONTH(E$4)+1,1))</f>
        <v>-2600</v>
      </c>
      <c r="F24" s="23">
        <f>SUMIFS(LANCAMENTOS!$I$2:$I$1001,LANCAMENTOS!$F$2:$F$1001,$A24,LANCAMENTOS!$A$2:$A$1001,"&gt;="&amp;F$4,LANCAMENTOS!$A$2:$A$1001,"&lt;"&amp;DATE(YEAR(F$4),MONTH(F$4)+1,1))</f>
        <v>-2600</v>
      </c>
      <c r="G24" s="23">
        <f>SUMIFS(LANCAMENTOS!$I$2:$I$1001,LANCAMENTOS!$F$2:$F$1001,$A24,LANCAMENTOS!$A$2:$A$1001,"&gt;="&amp;G$4,LANCAMENTOS!$A$2:$A$1001,"&lt;"&amp;DATE(YEAR(G$4),MONTH(G$4)+1,1))</f>
        <v>-2600</v>
      </c>
      <c r="H24" s="23">
        <f>SUMIFS(LANCAMENTOS!$I$2:$I$1001,LANCAMENTOS!$F$2:$F$1001,$A24,LANCAMENTOS!$A$2:$A$1001,"&gt;="&amp;H$4,LANCAMENTOS!$A$2:$A$1001,"&lt;"&amp;DATE(YEAR(H$4),MONTH(H$4)+1,1))</f>
        <v>-2600</v>
      </c>
      <c r="I24" s="23">
        <f>SUMIFS(LANCAMENTOS!$I$2:$I$1001,LANCAMENTOS!$F$2:$F$1001,$A24,LANCAMENTOS!$A$2:$A$1001,"&gt;="&amp;I$4,LANCAMENTOS!$A$2:$A$1001,"&lt;"&amp;DATE(YEAR(I$4),MONTH(I$4)+1,1))</f>
        <v>-2600</v>
      </c>
      <c r="J24" s="23">
        <f>SUMIFS(LANCAMENTOS!$I$2:$I$1001,LANCAMENTOS!$F$2:$F$1001,$A24,LANCAMENTOS!$A$2:$A$1001,"&gt;="&amp;J$4,LANCAMENTOS!$A$2:$A$1001,"&lt;"&amp;DATE(YEAR(J$4),MONTH(J$4)+1,1))</f>
        <v>-2600</v>
      </c>
      <c r="K24" s="23">
        <f>SUMIFS(LANCAMENTOS!$I$2:$I$1001,LANCAMENTOS!$F$2:$F$1001,$A24,LANCAMENTOS!$A$2:$A$1001,"&gt;="&amp;K$4,LANCAMENTOS!$A$2:$A$1001,"&lt;"&amp;DATE(YEAR(K$4),MONTH(K$4)+1,1))</f>
        <v>-2600</v>
      </c>
      <c r="L24" s="23">
        <f>SUMIFS(LANCAMENTOS!$I$2:$I$1001,LANCAMENTOS!$F$2:$F$1001,$A24,LANCAMENTOS!$A$2:$A$1001,"&gt;="&amp;L$4,LANCAMENTOS!$A$2:$A$1001,"&lt;"&amp;DATE(YEAR(L$4),MONTH(L$4)+1,1))</f>
        <v>-2600</v>
      </c>
      <c r="M24" s="23">
        <f>SUMIFS(LANCAMENTOS!$I$2:$I$1001,LANCAMENTOS!$F$2:$F$1001,$A24,LANCAMENTOS!$A$2:$A$1001,"&gt;="&amp;M$4,LANCAMENTOS!$A$2:$A$1001,"&lt;"&amp;DATE(YEAR(M$4),MONTH(M$4)+1,1))</f>
        <v>-2600</v>
      </c>
      <c r="N24" s="10">
        <f t="shared" si="9"/>
        <v>-31200</v>
      </c>
      <c r="O24" s="22">
        <f t="shared" si="10"/>
        <v>-1.671434540837646E-2</v>
      </c>
    </row>
    <row r="25" spans="1:15">
      <c r="A25" t="s">
        <v>101</v>
      </c>
      <c r="B25" s="23">
        <f>SUMIFS(LANCAMENTOS!$I$2:$I$1001,LANCAMENTOS!$F$2:$F$1001,$A25,LANCAMENTOS!$A$2:$A$1001,"&gt;="&amp;B$4,LANCAMENTOS!$A$2:$A$1001,"&lt;"&amp;DATE(YEAR(B$4),MONTH(B$4)+1,1))</f>
        <v>-3150</v>
      </c>
      <c r="C25" s="23">
        <f>SUMIFS(LANCAMENTOS!$I$2:$I$1001,LANCAMENTOS!$F$2:$F$1001,$A25,LANCAMENTOS!$A$2:$A$1001,"&gt;="&amp;C$4,LANCAMENTOS!$A$2:$A$1001,"&lt;"&amp;DATE(YEAR(C$4),MONTH(C$4)+1,1))</f>
        <v>-3200</v>
      </c>
      <c r="D25" s="23">
        <f>SUMIFS(LANCAMENTOS!$I$2:$I$1001,LANCAMENTOS!$F$2:$F$1001,$A25,LANCAMENTOS!$A$2:$A$1001,"&gt;="&amp;D$4,LANCAMENTOS!$A$2:$A$1001,"&lt;"&amp;DATE(YEAR(D$4),MONTH(D$4)+1,1))</f>
        <v>-3250</v>
      </c>
      <c r="E25" s="23">
        <f>SUMIFS(LANCAMENTOS!$I$2:$I$1001,LANCAMENTOS!$F$2:$F$1001,$A25,LANCAMENTOS!$A$2:$A$1001,"&gt;="&amp;E$4,LANCAMENTOS!$A$2:$A$1001,"&lt;"&amp;DATE(YEAR(E$4),MONTH(E$4)+1,1))</f>
        <v>-3300</v>
      </c>
      <c r="F25" s="23">
        <f>SUMIFS(LANCAMENTOS!$I$2:$I$1001,LANCAMENTOS!$F$2:$F$1001,$A25,LANCAMENTOS!$A$2:$A$1001,"&gt;="&amp;F$4,LANCAMENTOS!$A$2:$A$1001,"&lt;"&amp;DATE(YEAR(F$4),MONTH(F$4)+1,1))</f>
        <v>-3350</v>
      </c>
      <c r="G25" s="23">
        <f>SUMIFS(LANCAMENTOS!$I$2:$I$1001,LANCAMENTOS!$F$2:$F$1001,$A25,LANCAMENTOS!$A$2:$A$1001,"&gt;="&amp;G$4,LANCAMENTOS!$A$2:$A$1001,"&lt;"&amp;DATE(YEAR(G$4),MONTH(G$4)+1,1))</f>
        <v>-3400</v>
      </c>
      <c r="H25" s="23">
        <f>SUMIFS(LANCAMENTOS!$I$2:$I$1001,LANCAMENTOS!$F$2:$F$1001,$A25,LANCAMENTOS!$A$2:$A$1001,"&gt;="&amp;H$4,LANCAMENTOS!$A$2:$A$1001,"&lt;"&amp;DATE(YEAR(H$4),MONTH(H$4)+1,1))</f>
        <v>-3450</v>
      </c>
      <c r="I25" s="23">
        <f>SUMIFS(LANCAMENTOS!$I$2:$I$1001,LANCAMENTOS!$F$2:$F$1001,$A25,LANCAMENTOS!$A$2:$A$1001,"&gt;="&amp;I$4,LANCAMENTOS!$A$2:$A$1001,"&lt;"&amp;DATE(YEAR(I$4),MONTH(I$4)+1,1))</f>
        <v>-3500</v>
      </c>
      <c r="J25" s="23">
        <f>SUMIFS(LANCAMENTOS!$I$2:$I$1001,LANCAMENTOS!$F$2:$F$1001,$A25,LANCAMENTOS!$A$2:$A$1001,"&gt;="&amp;J$4,LANCAMENTOS!$A$2:$A$1001,"&lt;"&amp;DATE(YEAR(J$4),MONTH(J$4)+1,1))</f>
        <v>-3550</v>
      </c>
      <c r="K25" s="23">
        <f>SUMIFS(LANCAMENTOS!$I$2:$I$1001,LANCAMENTOS!$F$2:$F$1001,$A25,LANCAMENTOS!$A$2:$A$1001,"&gt;="&amp;K$4,LANCAMENTOS!$A$2:$A$1001,"&lt;"&amp;DATE(YEAR(K$4),MONTH(K$4)+1,1))</f>
        <v>-3600</v>
      </c>
      <c r="L25" s="23">
        <f>SUMIFS(LANCAMENTOS!$I$2:$I$1001,LANCAMENTOS!$F$2:$F$1001,$A25,LANCAMENTOS!$A$2:$A$1001,"&gt;="&amp;L$4,LANCAMENTOS!$A$2:$A$1001,"&lt;"&amp;DATE(YEAR(L$4),MONTH(L$4)+1,1))</f>
        <v>-3650</v>
      </c>
      <c r="M25" s="23">
        <f>SUMIFS(LANCAMENTOS!$I$2:$I$1001,LANCAMENTOS!$F$2:$F$1001,$A25,LANCAMENTOS!$A$2:$A$1001,"&gt;="&amp;M$4,LANCAMENTOS!$A$2:$A$1001,"&lt;"&amp;DATE(YEAR(M$4),MONTH(M$4)+1,1))</f>
        <v>-3700</v>
      </c>
      <c r="N25" s="10">
        <f t="shared" si="9"/>
        <v>-41100</v>
      </c>
      <c r="O25" s="22">
        <f t="shared" si="10"/>
        <v>-2.2017935778342067E-2</v>
      </c>
    </row>
    <row r="26" spans="1:15">
      <c r="A26" t="s">
        <v>104</v>
      </c>
      <c r="B26" s="23">
        <f>SUMIFS(LANCAMENTOS!$I$2:$I$1001,LANCAMENTOS!$F$2:$F$1001,$A26,LANCAMENTOS!$A$2:$A$1001,"&gt;="&amp;B$4,LANCAMENTOS!$A$2:$A$1001,"&lt;"&amp;DATE(YEAR(B$4),MONTH(B$4)+1,1))</f>
        <v>-2100</v>
      </c>
      <c r="C26" s="23">
        <f>SUMIFS(LANCAMENTOS!$I$2:$I$1001,LANCAMENTOS!$F$2:$F$1001,$A26,LANCAMENTOS!$A$2:$A$1001,"&gt;="&amp;C$4,LANCAMENTOS!$A$2:$A$1001,"&lt;"&amp;DATE(YEAR(C$4),MONTH(C$4)+1,1))</f>
        <v>-2100</v>
      </c>
      <c r="D26" s="23">
        <f>SUMIFS(LANCAMENTOS!$I$2:$I$1001,LANCAMENTOS!$F$2:$F$1001,$A26,LANCAMENTOS!$A$2:$A$1001,"&gt;="&amp;D$4,LANCAMENTOS!$A$2:$A$1001,"&lt;"&amp;DATE(YEAR(D$4),MONTH(D$4)+1,1))</f>
        <v>-2100</v>
      </c>
      <c r="E26" s="23">
        <f>SUMIFS(LANCAMENTOS!$I$2:$I$1001,LANCAMENTOS!$F$2:$F$1001,$A26,LANCAMENTOS!$A$2:$A$1001,"&gt;="&amp;E$4,LANCAMENTOS!$A$2:$A$1001,"&lt;"&amp;DATE(YEAR(E$4),MONTH(E$4)+1,1))</f>
        <v>-2100</v>
      </c>
      <c r="F26" s="23">
        <f>SUMIFS(LANCAMENTOS!$I$2:$I$1001,LANCAMENTOS!$F$2:$F$1001,$A26,LANCAMENTOS!$A$2:$A$1001,"&gt;="&amp;F$4,LANCAMENTOS!$A$2:$A$1001,"&lt;"&amp;DATE(YEAR(F$4),MONTH(F$4)+1,1))</f>
        <v>-2100</v>
      </c>
      <c r="G26" s="23">
        <f>SUMIFS(LANCAMENTOS!$I$2:$I$1001,LANCAMENTOS!$F$2:$F$1001,$A26,LANCAMENTOS!$A$2:$A$1001,"&gt;="&amp;G$4,LANCAMENTOS!$A$2:$A$1001,"&lt;"&amp;DATE(YEAR(G$4),MONTH(G$4)+1,1))</f>
        <v>-2100</v>
      </c>
      <c r="H26" s="23">
        <f>SUMIFS(LANCAMENTOS!$I$2:$I$1001,LANCAMENTOS!$F$2:$F$1001,$A26,LANCAMENTOS!$A$2:$A$1001,"&gt;="&amp;H$4,LANCAMENTOS!$A$2:$A$1001,"&lt;"&amp;DATE(YEAR(H$4),MONTH(H$4)+1,1))</f>
        <v>-2100</v>
      </c>
      <c r="I26" s="23">
        <f>SUMIFS(LANCAMENTOS!$I$2:$I$1001,LANCAMENTOS!$F$2:$F$1001,$A26,LANCAMENTOS!$A$2:$A$1001,"&gt;="&amp;I$4,LANCAMENTOS!$A$2:$A$1001,"&lt;"&amp;DATE(YEAR(I$4),MONTH(I$4)+1,1))</f>
        <v>-2100</v>
      </c>
      <c r="J26" s="23">
        <f>SUMIFS(LANCAMENTOS!$I$2:$I$1001,LANCAMENTOS!$F$2:$F$1001,$A26,LANCAMENTOS!$A$2:$A$1001,"&gt;="&amp;J$4,LANCAMENTOS!$A$2:$A$1001,"&lt;"&amp;DATE(YEAR(J$4),MONTH(J$4)+1,1))</f>
        <v>-2100</v>
      </c>
      <c r="K26" s="23">
        <f>SUMIFS(LANCAMENTOS!$I$2:$I$1001,LANCAMENTOS!$F$2:$F$1001,$A26,LANCAMENTOS!$A$2:$A$1001,"&gt;="&amp;K$4,LANCAMENTOS!$A$2:$A$1001,"&lt;"&amp;DATE(YEAR(K$4),MONTH(K$4)+1,1))</f>
        <v>-2100</v>
      </c>
      <c r="L26" s="23">
        <f>SUMIFS(LANCAMENTOS!$I$2:$I$1001,LANCAMENTOS!$F$2:$F$1001,$A26,LANCAMENTOS!$A$2:$A$1001,"&gt;="&amp;L$4,LANCAMENTOS!$A$2:$A$1001,"&lt;"&amp;DATE(YEAR(L$4),MONTH(L$4)+1,1))</f>
        <v>-2100</v>
      </c>
      <c r="M26" s="23">
        <f>SUMIFS(LANCAMENTOS!$I$2:$I$1001,LANCAMENTOS!$F$2:$F$1001,$A26,LANCAMENTOS!$A$2:$A$1001,"&gt;="&amp;M$4,LANCAMENTOS!$A$2:$A$1001,"&lt;"&amp;DATE(YEAR(M$4),MONTH(M$4)+1,1))</f>
        <v>-2100</v>
      </c>
      <c r="N26" s="10">
        <f t="shared" si="9"/>
        <v>-25200</v>
      </c>
      <c r="O26" s="22">
        <f t="shared" si="10"/>
        <v>-1.3500048214457909E-2</v>
      </c>
    </row>
    <row r="27" spans="1:15">
      <c r="A27" t="s">
        <v>344</v>
      </c>
      <c r="B27" s="23">
        <f>SUMIFS(LANCAMENTOS!$I$2:$I$1001,LANCAMENTOS!$F$2:$F$1001,$A27,LANCAMENTOS!$A$2:$A$1001,"&gt;="&amp;B$4,LANCAMENTOS!$A$2:$A$1001,"&lt;"&amp;DATE(YEAR(B$4),MONTH(B$4)+1,1))</f>
        <v>0</v>
      </c>
      <c r="C27" s="23">
        <f>SUMIFS(LANCAMENTOS!$I$2:$I$1001,LANCAMENTOS!$F$2:$F$1001,$A27,LANCAMENTOS!$A$2:$A$1001,"&gt;="&amp;C$4,LANCAMENTOS!$A$2:$A$1001,"&lt;"&amp;DATE(YEAR(C$4),MONTH(C$4)+1,1))</f>
        <v>0</v>
      </c>
      <c r="D27" s="23">
        <f>SUMIFS(LANCAMENTOS!$I$2:$I$1001,LANCAMENTOS!$F$2:$F$1001,$A27,LANCAMENTOS!$A$2:$A$1001,"&gt;="&amp;D$4,LANCAMENTOS!$A$2:$A$1001,"&lt;"&amp;DATE(YEAR(D$4),MONTH(D$4)+1,1))</f>
        <v>0</v>
      </c>
      <c r="E27" s="23">
        <f>SUMIFS(LANCAMENTOS!$I$2:$I$1001,LANCAMENTOS!$F$2:$F$1001,$A27,LANCAMENTOS!$A$2:$A$1001,"&gt;="&amp;E$4,LANCAMENTOS!$A$2:$A$1001,"&lt;"&amp;DATE(YEAR(E$4),MONTH(E$4)+1,1))</f>
        <v>0</v>
      </c>
      <c r="F27" s="23">
        <f>SUMIFS(LANCAMENTOS!$I$2:$I$1001,LANCAMENTOS!$F$2:$F$1001,$A27,LANCAMENTOS!$A$2:$A$1001,"&gt;="&amp;F$4,LANCAMENTOS!$A$2:$A$1001,"&lt;"&amp;DATE(YEAR(F$4),MONTH(F$4)+1,1))</f>
        <v>0</v>
      </c>
      <c r="G27" s="23">
        <f>SUMIFS(LANCAMENTOS!$I$2:$I$1001,LANCAMENTOS!$F$2:$F$1001,$A27,LANCAMENTOS!$A$2:$A$1001,"&gt;="&amp;G$4,LANCAMENTOS!$A$2:$A$1001,"&lt;"&amp;DATE(YEAR(G$4),MONTH(G$4)+1,1))</f>
        <v>0</v>
      </c>
      <c r="H27" s="23">
        <f>SUMIFS(LANCAMENTOS!$I$2:$I$1001,LANCAMENTOS!$F$2:$F$1001,$A27,LANCAMENTOS!$A$2:$A$1001,"&gt;="&amp;H$4,LANCAMENTOS!$A$2:$A$1001,"&lt;"&amp;DATE(YEAR(H$4),MONTH(H$4)+1,1))</f>
        <v>0</v>
      </c>
      <c r="I27" s="23">
        <f>SUMIFS(LANCAMENTOS!$I$2:$I$1001,LANCAMENTOS!$F$2:$F$1001,$A27,LANCAMENTOS!$A$2:$A$1001,"&gt;="&amp;I$4,LANCAMENTOS!$A$2:$A$1001,"&lt;"&amp;DATE(YEAR(I$4),MONTH(I$4)+1,1))</f>
        <v>0</v>
      </c>
      <c r="J27" s="23">
        <f>SUMIFS(LANCAMENTOS!$I$2:$I$1001,LANCAMENTOS!$F$2:$F$1001,$A27,LANCAMENTOS!$A$2:$A$1001,"&gt;="&amp;J$4,LANCAMENTOS!$A$2:$A$1001,"&lt;"&amp;DATE(YEAR(J$4),MONTH(J$4)+1,1))</f>
        <v>0</v>
      </c>
      <c r="K27" s="23">
        <f>SUMIFS(LANCAMENTOS!$I$2:$I$1001,LANCAMENTOS!$F$2:$F$1001,$A27,LANCAMENTOS!$A$2:$A$1001,"&gt;="&amp;K$4,LANCAMENTOS!$A$2:$A$1001,"&lt;"&amp;DATE(YEAR(K$4),MONTH(K$4)+1,1))</f>
        <v>0</v>
      </c>
      <c r="L27" s="23">
        <f>SUMIFS(LANCAMENTOS!$I$2:$I$1001,LANCAMENTOS!$F$2:$F$1001,$A27,LANCAMENTOS!$A$2:$A$1001,"&gt;="&amp;L$4,LANCAMENTOS!$A$2:$A$1001,"&lt;"&amp;DATE(YEAR(L$4),MONTH(L$4)+1,1))</f>
        <v>0</v>
      </c>
      <c r="M27" s="23">
        <f>SUMIFS(LANCAMENTOS!$I$2:$I$1001,LANCAMENTOS!$F$2:$F$1001,$A27,LANCAMENTOS!$A$2:$A$1001,"&gt;="&amp;M$4,LANCAMENTOS!$A$2:$A$1001,"&lt;"&amp;DATE(YEAR(M$4),MONTH(M$4)+1,1))</f>
        <v>0</v>
      </c>
      <c r="N27" s="10">
        <f t="shared" si="9"/>
        <v>0</v>
      </c>
      <c r="O27" s="22">
        <f t="shared" si="10"/>
        <v>0</v>
      </c>
    </row>
    <row r="28" spans="1:15" ht="15">
      <c r="A28" s="27" t="s">
        <v>373</v>
      </c>
      <c r="B28" s="28">
        <f t="shared" ref="B28:M28" si="11">B16+B18</f>
        <v>13700</v>
      </c>
      <c r="C28" s="28">
        <f t="shared" si="11"/>
        <v>15700</v>
      </c>
      <c r="D28" s="28">
        <f t="shared" si="11"/>
        <v>17700</v>
      </c>
      <c r="E28" s="28">
        <f t="shared" si="11"/>
        <v>19700</v>
      </c>
      <c r="F28" s="28">
        <f t="shared" si="11"/>
        <v>21700</v>
      </c>
      <c r="G28" s="28">
        <f t="shared" si="11"/>
        <v>23700</v>
      </c>
      <c r="H28" s="28">
        <f t="shared" si="11"/>
        <v>25700</v>
      </c>
      <c r="I28" s="28">
        <f t="shared" si="11"/>
        <v>27700</v>
      </c>
      <c r="J28" s="28">
        <f t="shared" si="11"/>
        <v>29700</v>
      </c>
      <c r="K28" s="28">
        <f t="shared" si="11"/>
        <v>31700</v>
      </c>
      <c r="L28" s="28">
        <f t="shared" si="11"/>
        <v>33700</v>
      </c>
      <c r="M28" s="28">
        <f t="shared" si="11"/>
        <v>35700</v>
      </c>
      <c r="N28" s="28">
        <f t="shared" si="9"/>
        <v>296400</v>
      </c>
      <c r="O28" s="29">
        <f t="shared" si="10"/>
        <v>0.15878628137957634</v>
      </c>
    </row>
    <row r="29" spans="1:15">
      <c r="A29" s="30" t="s">
        <v>374</v>
      </c>
      <c r="B29" s="31">
        <f t="shared" ref="B29:N29" si="12">IF(B12=0,"",B28/B12)</f>
        <v>0.11015518211787409</v>
      </c>
      <c r="C29" s="31">
        <f t="shared" si="12"/>
        <v>0.12073208243617349</v>
      </c>
      <c r="D29" s="31">
        <f t="shared" si="12"/>
        <v>0.13042517132119963</v>
      </c>
      <c r="E29" s="31">
        <f t="shared" si="12"/>
        <v>0.13934078370349412</v>
      </c>
      <c r="F29" s="31">
        <f t="shared" si="12"/>
        <v>0.14756885413124787</v>
      </c>
      <c r="G29" s="31">
        <f t="shared" si="12"/>
        <v>0.15518596123624934</v>
      </c>
      <c r="H29" s="31">
        <f t="shared" si="12"/>
        <v>0.16225771829029612</v>
      </c>
      <c r="I29" s="31">
        <f t="shared" si="12"/>
        <v>0.16884066804827502</v>
      </c>
      <c r="J29" s="31">
        <f t="shared" si="12"/>
        <v>0.17498379779650033</v>
      </c>
      <c r="K29" s="31">
        <f t="shared" si="12"/>
        <v>0.1807297605473204</v>
      </c>
      <c r="L29" s="31">
        <f t="shared" si="12"/>
        <v>0.18611586679184847</v>
      </c>
      <c r="M29" s="31">
        <f t="shared" si="12"/>
        <v>0.1911748955767377</v>
      </c>
      <c r="N29" s="31">
        <f t="shared" si="12"/>
        <v>0.15878628137957634</v>
      </c>
      <c r="O29" s="31"/>
    </row>
    <row r="30" spans="1:15" ht="15">
      <c r="A30" s="24" t="s">
        <v>375</v>
      </c>
      <c r="B30" s="25">
        <f t="shared" ref="B30:M30" si="13">SUM(B31:B32)</f>
        <v>-950</v>
      </c>
      <c r="C30" s="25">
        <f t="shared" si="13"/>
        <v>-1000</v>
      </c>
      <c r="D30" s="25">
        <f t="shared" si="13"/>
        <v>-1050</v>
      </c>
      <c r="E30" s="25">
        <f t="shared" si="13"/>
        <v>-1100</v>
      </c>
      <c r="F30" s="25">
        <f t="shared" si="13"/>
        <v>-1150</v>
      </c>
      <c r="G30" s="25">
        <f t="shared" si="13"/>
        <v>-1200</v>
      </c>
      <c r="H30" s="25">
        <f t="shared" si="13"/>
        <v>-1250</v>
      </c>
      <c r="I30" s="25">
        <f t="shared" si="13"/>
        <v>-1300</v>
      </c>
      <c r="J30" s="25">
        <f t="shared" si="13"/>
        <v>-1350</v>
      </c>
      <c r="K30" s="25">
        <f t="shared" si="13"/>
        <v>-1400</v>
      </c>
      <c r="L30" s="25">
        <f t="shared" si="13"/>
        <v>-1450</v>
      </c>
      <c r="M30" s="25">
        <f t="shared" si="13"/>
        <v>-1500</v>
      </c>
      <c r="N30" s="25">
        <f t="shared" ref="N30:N38" si="14">SUM(B30:M30)</f>
        <v>-14700</v>
      </c>
      <c r="O30" s="26">
        <f t="shared" ref="O30:O38" si="15">IF($N$12=0,"",N30/$N$12)</f>
        <v>-7.8750281251004466E-3</v>
      </c>
    </row>
    <row r="31" spans="1:15">
      <c r="A31" t="s">
        <v>108</v>
      </c>
      <c r="B31" s="23">
        <f>SUMIFS(LANCAMENTOS!$I$2:$I$1001,LANCAMENTOS!$F$2:$F$1001,$A31,LANCAMENTOS!$A$2:$A$1001,"&gt;="&amp;B$4,LANCAMENTOS!$A$2:$A$1001,"&lt;"&amp;DATE(YEAR(B$4),MONTH(B$4)+1,1))</f>
        <v>540</v>
      </c>
      <c r="C31" s="23">
        <f>SUMIFS(LANCAMENTOS!$I$2:$I$1001,LANCAMENTOS!$F$2:$F$1001,$A31,LANCAMENTOS!$A$2:$A$1001,"&gt;="&amp;C$4,LANCAMENTOS!$A$2:$A$1001,"&lt;"&amp;DATE(YEAR(C$4),MONTH(C$4)+1,1))</f>
        <v>580</v>
      </c>
      <c r="D31" s="23">
        <f>SUMIFS(LANCAMENTOS!$I$2:$I$1001,LANCAMENTOS!$F$2:$F$1001,$A31,LANCAMENTOS!$A$2:$A$1001,"&gt;="&amp;D$4,LANCAMENTOS!$A$2:$A$1001,"&lt;"&amp;DATE(YEAR(D$4),MONTH(D$4)+1,1))</f>
        <v>620</v>
      </c>
      <c r="E31" s="23">
        <f>SUMIFS(LANCAMENTOS!$I$2:$I$1001,LANCAMENTOS!$F$2:$F$1001,$A31,LANCAMENTOS!$A$2:$A$1001,"&gt;="&amp;E$4,LANCAMENTOS!$A$2:$A$1001,"&lt;"&amp;DATE(YEAR(E$4),MONTH(E$4)+1,1))</f>
        <v>660</v>
      </c>
      <c r="F31" s="23">
        <f>SUMIFS(LANCAMENTOS!$I$2:$I$1001,LANCAMENTOS!$F$2:$F$1001,$A31,LANCAMENTOS!$A$2:$A$1001,"&gt;="&amp;F$4,LANCAMENTOS!$A$2:$A$1001,"&lt;"&amp;DATE(YEAR(F$4),MONTH(F$4)+1,1))</f>
        <v>700</v>
      </c>
      <c r="G31" s="23">
        <f>SUMIFS(LANCAMENTOS!$I$2:$I$1001,LANCAMENTOS!$F$2:$F$1001,$A31,LANCAMENTOS!$A$2:$A$1001,"&gt;="&amp;G$4,LANCAMENTOS!$A$2:$A$1001,"&lt;"&amp;DATE(YEAR(G$4),MONTH(G$4)+1,1))</f>
        <v>740</v>
      </c>
      <c r="H31" s="23">
        <f>SUMIFS(LANCAMENTOS!$I$2:$I$1001,LANCAMENTOS!$F$2:$F$1001,$A31,LANCAMENTOS!$A$2:$A$1001,"&gt;="&amp;H$4,LANCAMENTOS!$A$2:$A$1001,"&lt;"&amp;DATE(YEAR(H$4),MONTH(H$4)+1,1))</f>
        <v>780</v>
      </c>
      <c r="I31" s="23">
        <f>SUMIFS(LANCAMENTOS!$I$2:$I$1001,LANCAMENTOS!$F$2:$F$1001,$A31,LANCAMENTOS!$A$2:$A$1001,"&gt;="&amp;I$4,LANCAMENTOS!$A$2:$A$1001,"&lt;"&amp;DATE(YEAR(I$4),MONTH(I$4)+1,1))</f>
        <v>820</v>
      </c>
      <c r="J31" s="23">
        <f>SUMIFS(LANCAMENTOS!$I$2:$I$1001,LANCAMENTOS!$F$2:$F$1001,$A31,LANCAMENTOS!$A$2:$A$1001,"&gt;="&amp;J$4,LANCAMENTOS!$A$2:$A$1001,"&lt;"&amp;DATE(YEAR(J$4),MONTH(J$4)+1,1))</f>
        <v>860</v>
      </c>
      <c r="K31" s="23">
        <f>SUMIFS(LANCAMENTOS!$I$2:$I$1001,LANCAMENTOS!$F$2:$F$1001,$A31,LANCAMENTOS!$A$2:$A$1001,"&gt;="&amp;K$4,LANCAMENTOS!$A$2:$A$1001,"&lt;"&amp;DATE(YEAR(K$4),MONTH(K$4)+1,1))</f>
        <v>900</v>
      </c>
      <c r="L31" s="23">
        <f>SUMIFS(LANCAMENTOS!$I$2:$I$1001,LANCAMENTOS!$F$2:$F$1001,$A31,LANCAMENTOS!$A$2:$A$1001,"&gt;="&amp;L$4,LANCAMENTOS!$A$2:$A$1001,"&lt;"&amp;DATE(YEAR(L$4),MONTH(L$4)+1,1))</f>
        <v>940</v>
      </c>
      <c r="M31" s="23">
        <f>SUMIFS(LANCAMENTOS!$I$2:$I$1001,LANCAMENTOS!$F$2:$F$1001,$A31,LANCAMENTOS!$A$2:$A$1001,"&gt;="&amp;M$4,LANCAMENTOS!$A$2:$A$1001,"&lt;"&amp;DATE(YEAR(M$4),MONTH(M$4)+1,1))</f>
        <v>980</v>
      </c>
      <c r="N31" s="10">
        <f t="shared" si="14"/>
        <v>9120</v>
      </c>
      <c r="O31" s="22">
        <f t="shared" si="15"/>
        <v>4.8857317347561959E-3</v>
      </c>
    </row>
    <row r="32" spans="1:15">
      <c r="A32" t="s">
        <v>112</v>
      </c>
      <c r="B32" s="23">
        <f>SUMIFS(LANCAMENTOS!$I$2:$I$1001,LANCAMENTOS!$F$2:$F$1001,$A32,LANCAMENTOS!$A$2:$A$1001,"&gt;="&amp;B$4,LANCAMENTOS!$A$2:$A$1001,"&lt;"&amp;DATE(YEAR(B$4),MONTH(B$4)+1,1))</f>
        <v>-1490</v>
      </c>
      <c r="C32" s="23">
        <f>SUMIFS(LANCAMENTOS!$I$2:$I$1001,LANCAMENTOS!$F$2:$F$1001,$A32,LANCAMENTOS!$A$2:$A$1001,"&gt;="&amp;C$4,LANCAMENTOS!$A$2:$A$1001,"&lt;"&amp;DATE(YEAR(C$4),MONTH(C$4)+1,1))</f>
        <v>-1580</v>
      </c>
      <c r="D32" s="23">
        <f>SUMIFS(LANCAMENTOS!$I$2:$I$1001,LANCAMENTOS!$F$2:$F$1001,$A32,LANCAMENTOS!$A$2:$A$1001,"&gt;="&amp;D$4,LANCAMENTOS!$A$2:$A$1001,"&lt;"&amp;DATE(YEAR(D$4),MONTH(D$4)+1,1))</f>
        <v>-1670</v>
      </c>
      <c r="E32" s="23">
        <f>SUMIFS(LANCAMENTOS!$I$2:$I$1001,LANCAMENTOS!$F$2:$F$1001,$A32,LANCAMENTOS!$A$2:$A$1001,"&gt;="&amp;E$4,LANCAMENTOS!$A$2:$A$1001,"&lt;"&amp;DATE(YEAR(E$4),MONTH(E$4)+1,1))</f>
        <v>-1760</v>
      </c>
      <c r="F32" s="23">
        <f>SUMIFS(LANCAMENTOS!$I$2:$I$1001,LANCAMENTOS!$F$2:$F$1001,$A32,LANCAMENTOS!$A$2:$A$1001,"&gt;="&amp;F$4,LANCAMENTOS!$A$2:$A$1001,"&lt;"&amp;DATE(YEAR(F$4),MONTH(F$4)+1,1))</f>
        <v>-1850</v>
      </c>
      <c r="G32" s="23">
        <f>SUMIFS(LANCAMENTOS!$I$2:$I$1001,LANCAMENTOS!$F$2:$F$1001,$A32,LANCAMENTOS!$A$2:$A$1001,"&gt;="&amp;G$4,LANCAMENTOS!$A$2:$A$1001,"&lt;"&amp;DATE(YEAR(G$4),MONTH(G$4)+1,1))</f>
        <v>-1940</v>
      </c>
      <c r="H32" s="23">
        <f>SUMIFS(LANCAMENTOS!$I$2:$I$1001,LANCAMENTOS!$F$2:$F$1001,$A32,LANCAMENTOS!$A$2:$A$1001,"&gt;="&amp;H$4,LANCAMENTOS!$A$2:$A$1001,"&lt;"&amp;DATE(YEAR(H$4),MONTH(H$4)+1,1))</f>
        <v>-2030</v>
      </c>
      <c r="I32" s="23">
        <f>SUMIFS(LANCAMENTOS!$I$2:$I$1001,LANCAMENTOS!$F$2:$F$1001,$A32,LANCAMENTOS!$A$2:$A$1001,"&gt;="&amp;I$4,LANCAMENTOS!$A$2:$A$1001,"&lt;"&amp;DATE(YEAR(I$4),MONTH(I$4)+1,1))</f>
        <v>-2120</v>
      </c>
      <c r="J32" s="23">
        <f>SUMIFS(LANCAMENTOS!$I$2:$I$1001,LANCAMENTOS!$F$2:$F$1001,$A32,LANCAMENTOS!$A$2:$A$1001,"&gt;="&amp;J$4,LANCAMENTOS!$A$2:$A$1001,"&lt;"&amp;DATE(YEAR(J$4),MONTH(J$4)+1,1))</f>
        <v>-2210</v>
      </c>
      <c r="K32" s="23">
        <f>SUMIFS(LANCAMENTOS!$I$2:$I$1001,LANCAMENTOS!$F$2:$F$1001,$A32,LANCAMENTOS!$A$2:$A$1001,"&gt;="&amp;K$4,LANCAMENTOS!$A$2:$A$1001,"&lt;"&amp;DATE(YEAR(K$4),MONTH(K$4)+1,1))</f>
        <v>-2300</v>
      </c>
      <c r="L32" s="23">
        <f>SUMIFS(LANCAMENTOS!$I$2:$I$1001,LANCAMENTOS!$F$2:$F$1001,$A32,LANCAMENTOS!$A$2:$A$1001,"&gt;="&amp;L$4,LANCAMENTOS!$A$2:$A$1001,"&lt;"&amp;DATE(YEAR(L$4),MONTH(L$4)+1,1))</f>
        <v>-2390</v>
      </c>
      <c r="M32" s="23">
        <f>SUMIFS(LANCAMENTOS!$I$2:$I$1001,LANCAMENTOS!$F$2:$F$1001,$A32,LANCAMENTOS!$A$2:$A$1001,"&gt;="&amp;M$4,LANCAMENTOS!$A$2:$A$1001,"&lt;"&amp;DATE(YEAR(M$4),MONTH(M$4)+1,1))</f>
        <v>-2480</v>
      </c>
      <c r="N32" s="10">
        <f t="shared" si="14"/>
        <v>-23820</v>
      </c>
      <c r="O32" s="22">
        <f t="shared" si="15"/>
        <v>-1.2760759859856642E-2</v>
      </c>
    </row>
    <row r="33" spans="1:15" ht="15">
      <c r="A33" s="24" t="s">
        <v>376</v>
      </c>
      <c r="B33" s="25">
        <f t="shared" ref="B33:M33" si="16">SUM(B34:B35)</f>
        <v>0</v>
      </c>
      <c r="C33" s="25">
        <f t="shared" si="16"/>
        <v>0</v>
      </c>
      <c r="D33" s="25">
        <f t="shared" si="16"/>
        <v>0</v>
      </c>
      <c r="E33" s="25">
        <f t="shared" si="16"/>
        <v>0</v>
      </c>
      <c r="F33" s="25">
        <f t="shared" si="16"/>
        <v>0</v>
      </c>
      <c r="G33" s="25">
        <f t="shared" si="16"/>
        <v>0</v>
      </c>
      <c r="H33" s="25">
        <f t="shared" si="16"/>
        <v>0</v>
      </c>
      <c r="I33" s="25">
        <f t="shared" si="16"/>
        <v>0</v>
      </c>
      <c r="J33" s="25">
        <f t="shared" si="16"/>
        <v>0</v>
      </c>
      <c r="K33" s="25">
        <f t="shared" si="16"/>
        <v>0</v>
      </c>
      <c r="L33" s="25">
        <f t="shared" si="16"/>
        <v>0</v>
      </c>
      <c r="M33" s="25">
        <f t="shared" si="16"/>
        <v>0</v>
      </c>
      <c r="N33" s="25">
        <f t="shared" si="14"/>
        <v>0</v>
      </c>
      <c r="O33" s="26">
        <f t="shared" si="15"/>
        <v>0</v>
      </c>
    </row>
    <row r="34" spans="1:15">
      <c r="A34" t="s">
        <v>352</v>
      </c>
      <c r="B34" s="23">
        <f>SUMIFS(LANCAMENTOS!$I$2:$I$1001,LANCAMENTOS!$F$2:$F$1001,$A34,LANCAMENTOS!$A$2:$A$1001,"&gt;="&amp;B$4,LANCAMENTOS!$A$2:$A$1001,"&lt;"&amp;DATE(YEAR(B$4),MONTH(B$4)+1,1))</f>
        <v>0</v>
      </c>
      <c r="C34" s="23">
        <f>SUMIFS(LANCAMENTOS!$I$2:$I$1001,LANCAMENTOS!$F$2:$F$1001,$A34,LANCAMENTOS!$A$2:$A$1001,"&gt;="&amp;C$4,LANCAMENTOS!$A$2:$A$1001,"&lt;"&amp;DATE(YEAR(C$4),MONTH(C$4)+1,1))</f>
        <v>0</v>
      </c>
      <c r="D34" s="23">
        <f>SUMIFS(LANCAMENTOS!$I$2:$I$1001,LANCAMENTOS!$F$2:$F$1001,$A34,LANCAMENTOS!$A$2:$A$1001,"&gt;="&amp;D$4,LANCAMENTOS!$A$2:$A$1001,"&lt;"&amp;DATE(YEAR(D$4),MONTH(D$4)+1,1))</f>
        <v>0</v>
      </c>
      <c r="E34" s="23">
        <f>SUMIFS(LANCAMENTOS!$I$2:$I$1001,LANCAMENTOS!$F$2:$F$1001,$A34,LANCAMENTOS!$A$2:$A$1001,"&gt;="&amp;E$4,LANCAMENTOS!$A$2:$A$1001,"&lt;"&amp;DATE(YEAR(E$4),MONTH(E$4)+1,1))</f>
        <v>0</v>
      </c>
      <c r="F34" s="23">
        <f>SUMIFS(LANCAMENTOS!$I$2:$I$1001,LANCAMENTOS!$F$2:$F$1001,$A34,LANCAMENTOS!$A$2:$A$1001,"&gt;="&amp;F$4,LANCAMENTOS!$A$2:$A$1001,"&lt;"&amp;DATE(YEAR(F$4),MONTH(F$4)+1,1))</f>
        <v>0</v>
      </c>
      <c r="G34" s="23">
        <f>SUMIFS(LANCAMENTOS!$I$2:$I$1001,LANCAMENTOS!$F$2:$F$1001,$A34,LANCAMENTOS!$A$2:$A$1001,"&gt;="&amp;G$4,LANCAMENTOS!$A$2:$A$1001,"&lt;"&amp;DATE(YEAR(G$4),MONTH(G$4)+1,1))</f>
        <v>0</v>
      </c>
      <c r="H34" s="23">
        <f>SUMIFS(LANCAMENTOS!$I$2:$I$1001,LANCAMENTOS!$F$2:$F$1001,$A34,LANCAMENTOS!$A$2:$A$1001,"&gt;="&amp;H$4,LANCAMENTOS!$A$2:$A$1001,"&lt;"&amp;DATE(YEAR(H$4),MONTH(H$4)+1,1))</f>
        <v>0</v>
      </c>
      <c r="I34" s="23">
        <f>SUMIFS(LANCAMENTOS!$I$2:$I$1001,LANCAMENTOS!$F$2:$F$1001,$A34,LANCAMENTOS!$A$2:$A$1001,"&gt;="&amp;I$4,LANCAMENTOS!$A$2:$A$1001,"&lt;"&amp;DATE(YEAR(I$4),MONTH(I$4)+1,1))</f>
        <v>0</v>
      </c>
      <c r="J34" s="23">
        <f>SUMIFS(LANCAMENTOS!$I$2:$I$1001,LANCAMENTOS!$F$2:$F$1001,$A34,LANCAMENTOS!$A$2:$A$1001,"&gt;="&amp;J$4,LANCAMENTOS!$A$2:$A$1001,"&lt;"&amp;DATE(YEAR(J$4),MONTH(J$4)+1,1))</f>
        <v>0</v>
      </c>
      <c r="K34" s="23">
        <f>SUMIFS(LANCAMENTOS!$I$2:$I$1001,LANCAMENTOS!$F$2:$F$1001,$A34,LANCAMENTOS!$A$2:$A$1001,"&gt;="&amp;K$4,LANCAMENTOS!$A$2:$A$1001,"&lt;"&amp;DATE(YEAR(K$4),MONTH(K$4)+1,1))</f>
        <v>0</v>
      </c>
      <c r="L34" s="23">
        <f>SUMIFS(LANCAMENTOS!$I$2:$I$1001,LANCAMENTOS!$F$2:$F$1001,$A34,LANCAMENTOS!$A$2:$A$1001,"&gt;="&amp;L$4,LANCAMENTOS!$A$2:$A$1001,"&lt;"&amp;DATE(YEAR(L$4),MONTH(L$4)+1,1))</f>
        <v>0</v>
      </c>
      <c r="M34" s="23">
        <f>SUMIFS(LANCAMENTOS!$I$2:$I$1001,LANCAMENTOS!$F$2:$F$1001,$A34,LANCAMENTOS!$A$2:$A$1001,"&gt;="&amp;M$4,LANCAMENTOS!$A$2:$A$1001,"&lt;"&amp;DATE(YEAR(M$4),MONTH(M$4)+1,1))</f>
        <v>0</v>
      </c>
      <c r="N34" s="10">
        <f t="shared" si="14"/>
        <v>0</v>
      </c>
      <c r="O34" s="22">
        <f t="shared" si="15"/>
        <v>0</v>
      </c>
    </row>
    <row r="35" spans="1:15">
      <c r="A35" t="s">
        <v>356</v>
      </c>
      <c r="B35" s="23">
        <f>SUMIFS(LANCAMENTOS!$I$2:$I$1001,LANCAMENTOS!$F$2:$F$1001,$A35,LANCAMENTOS!$A$2:$A$1001,"&gt;="&amp;B$4,LANCAMENTOS!$A$2:$A$1001,"&lt;"&amp;DATE(YEAR(B$4),MONTH(B$4)+1,1))</f>
        <v>0</v>
      </c>
      <c r="C35" s="23">
        <f>SUMIFS(LANCAMENTOS!$I$2:$I$1001,LANCAMENTOS!$F$2:$F$1001,$A35,LANCAMENTOS!$A$2:$A$1001,"&gt;="&amp;C$4,LANCAMENTOS!$A$2:$A$1001,"&lt;"&amp;DATE(YEAR(C$4),MONTH(C$4)+1,1))</f>
        <v>0</v>
      </c>
      <c r="D35" s="23">
        <f>SUMIFS(LANCAMENTOS!$I$2:$I$1001,LANCAMENTOS!$F$2:$F$1001,$A35,LANCAMENTOS!$A$2:$A$1001,"&gt;="&amp;D$4,LANCAMENTOS!$A$2:$A$1001,"&lt;"&amp;DATE(YEAR(D$4),MONTH(D$4)+1,1))</f>
        <v>0</v>
      </c>
      <c r="E35" s="23">
        <f>SUMIFS(LANCAMENTOS!$I$2:$I$1001,LANCAMENTOS!$F$2:$F$1001,$A35,LANCAMENTOS!$A$2:$A$1001,"&gt;="&amp;E$4,LANCAMENTOS!$A$2:$A$1001,"&lt;"&amp;DATE(YEAR(E$4),MONTH(E$4)+1,1))</f>
        <v>0</v>
      </c>
      <c r="F35" s="23">
        <f>SUMIFS(LANCAMENTOS!$I$2:$I$1001,LANCAMENTOS!$F$2:$F$1001,$A35,LANCAMENTOS!$A$2:$A$1001,"&gt;="&amp;F$4,LANCAMENTOS!$A$2:$A$1001,"&lt;"&amp;DATE(YEAR(F$4),MONTH(F$4)+1,1))</f>
        <v>0</v>
      </c>
      <c r="G35" s="23">
        <f>SUMIFS(LANCAMENTOS!$I$2:$I$1001,LANCAMENTOS!$F$2:$F$1001,$A35,LANCAMENTOS!$A$2:$A$1001,"&gt;="&amp;G$4,LANCAMENTOS!$A$2:$A$1001,"&lt;"&amp;DATE(YEAR(G$4),MONTH(G$4)+1,1))</f>
        <v>0</v>
      </c>
      <c r="H35" s="23">
        <f>SUMIFS(LANCAMENTOS!$I$2:$I$1001,LANCAMENTOS!$F$2:$F$1001,$A35,LANCAMENTOS!$A$2:$A$1001,"&gt;="&amp;H$4,LANCAMENTOS!$A$2:$A$1001,"&lt;"&amp;DATE(YEAR(H$4),MONTH(H$4)+1,1))</f>
        <v>0</v>
      </c>
      <c r="I35" s="23">
        <f>SUMIFS(LANCAMENTOS!$I$2:$I$1001,LANCAMENTOS!$F$2:$F$1001,$A35,LANCAMENTOS!$A$2:$A$1001,"&gt;="&amp;I$4,LANCAMENTOS!$A$2:$A$1001,"&lt;"&amp;DATE(YEAR(I$4),MONTH(I$4)+1,1))</f>
        <v>0</v>
      </c>
      <c r="J35" s="23">
        <f>SUMIFS(LANCAMENTOS!$I$2:$I$1001,LANCAMENTOS!$F$2:$F$1001,$A35,LANCAMENTOS!$A$2:$A$1001,"&gt;="&amp;J$4,LANCAMENTOS!$A$2:$A$1001,"&lt;"&amp;DATE(YEAR(J$4),MONTH(J$4)+1,1))</f>
        <v>0</v>
      </c>
      <c r="K35" s="23">
        <f>SUMIFS(LANCAMENTOS!$I$2:$I$1001,LANCAMENTOS!$F$2:$F$1001,$A35,LANCAMENTOS!$A$2:$A$1001,"&gt;="&amp;K$4,LANCAMENTOS!$A$2:$A$1001,"&lt;"&amp;DATE(YEAR(K$4),MONTH(K$4)+1,1))</f>
        <v>0</v>
      </c>
      <c r="L35" s="23">
        <f>SUMIFS(LANCAMENTOS!$I$2:$I$1001,LANCAMENTOS!$F$2:$F$1001,$A35,LANCAMENTOS!$A$2:$A$1001,"&gt;="&amp;L$4,LANCAMENTOS!$A$2:$A$1001,"&lt;"&amp;DATE(YEAR(L$4),MONTH(L$4)+1,1))</f>
        <v>0</v>
      </c>
      <c r="M35" s="23">
        <f>SUMIFS(LANCAMENTOS!$I$2:$I$1001,LANCAMENTOS!$F$2:$F$1001,$A35,LANCAMENTOS!$A$2:$A$1001,"&gt;="&amp;M$4,LANCAMENTOS!$A$2:$A$1001,"&lt;"&amp;DATE(YEAR(M$4),MONTH(M$4)+1,1))</f>
        <v>0</v>
      </c>
      <c r="N35" s="10">
        <f t="shared" si="14"/>
        <v>0</v>
      </c>
      <c r="O35" s="22">
        <f t="shared" si="15"/>
        <v>0</v>
      </c>
    </row>
    <row r="36" spans="1:15" ht="15">
      <c r="A36" s="24" t="s">
        <v>377</v>
      </c>
      <c r="B36" s="25">
        <f t="shared" ref="B36:M36" si="17">B28+B30+B33</f>
        <v>12750</v>
      </c>
      <c r="C36" s="25">
        <f t="shared" si="17"/>
        <v>14700</v>
      </c>
      <c r="D36" s="25">
        <f t="shared" si="17"/>
        <v>16650</v>
      </c>
      <c r="E36" s="25">
        <f t="shared" si="17"/>
        <v>18600</v>
      </c>
      <c r="F36" s="25">
        <f t="shared" si="17"/>
        <v>20550</v>
      </c>
      <c r="G36" s="25">
        <f t="shared" si="17"/>
        <v>22500</v>
      </c>
      <c r="H36" s="25">
        <f t="shared" si="17"/>
        <v>24450</v>
      </c>
      <c r="I36" s="25">
        <f t="shared" si="17"/>
        <v>26400</v>
      </c>
      <c r="J36" s="25">
        <f t="shared" si="17"/>
        <v>28350</v>
      </c>
      <c r="K36" s="25">
        <f t="shared" si="17"/>
        <v>30300</v>
      </c>
      <c r="L36" s="25">
        <f t="shared" si="17"/>
        <v>32250</v>
      </c>
      <c r="M36" s="25">
        <f t="shared" si="17"/>
        <v>34200</v>
      </c>
      <c r="N36" s="25">
        <f t="shared" si="14"/>
        <v>281700</v>
      </c>
      <c r="O36" s="26">
        <f t="shared" si="15"/>
        <v>0.15091125325447591</v>
      </c>
    </row>
    <row r="37" spans="1:15">
      <c r="A37" t="s">
        <v>115</v>
      </c>
      <c r="B37" s="23">
        <f>SUMIFS(LANCAMENTOS!$I$2:$I$1001,LANCAMENTOS!$F$2:$F$1001,$A37,LANCAMENTOS!$A$2:$A$1001,"&gt;="&amp;B$4,LANCAMENTOS!$A$2:$A$1001,"&lt;"&amp;DATE(YEAR(B$4),MONTH(B$4)+1,1))</f>
        <v>-3450</v>
      </c>
      <c r="C37" s="23">
        <f>SUMIFS(LANCAMENTOS!$I$2:$I$1001,LANCAMENTOS!$F$2:$F$1001,$A37,LANCAMENTOS!$A$2:$A$1001,"&gt;="&amp;C$4,LANCAMENTOS!$A$2:$A$1001,"&lt;"&amp;DATE(YEAR(C$4),MONTH(C$4)+1,1))</f>
        <v>-3700</v>
      </c>
      <c r="D37" s="23">
        <f>SUMIFS(LANCAMENTOS!$I$2:$I$1001,LANCAMENTOS!$F$2:$F$1001,$A37,LANCAMENTOS!$A$2:$A$1001,"&gt;="&amp;D$4,LANCAMENTOS!$A$2:$A$1001,"&lt;"&amp;DATE(YEAR(D$4),MONTH(D$4)+1,1))</f>
        <v>-3950</v>
      </c>
      <c r="E37" s="23">
        <f>SUMIFS(LANCAMENTOS!$I$2:$I$1001,LANCAMENTOS!$F$2:$F$1001,$A37,LANCAMENTOS!$A$2:$A$1001,"&gt;="&amp;E$4,LANCAMENTOS!$A$2:$A$1001,"&lt;"&amp;DATE(YEAR(E$4),MONTH(E$4)+1,1))</f>
        <v>-4200</v>
      </c>
      <c r="F37" s="23">
        <f>SUMIFS(LANCAMENTOS!$I$2:$I$1001,LANCAMENTOS!$F$2:$F$1001,$A37,LANCAMENTOS!$A$2:$A$1001,"&gt;="&amp;F$4,LANCAMENTOS!$A$2:$A$1001,"&lt;"&amp;DATE(YEAR(F$4),MONTH(F$4)+1,1))</f>
        <v>-4450</v>
      </c>
      <c r="G37" s="23">
        <f>SUMIFS(LANCAMENTOS!$I$2:$I$1001,LANCAMENTOS!$F$2:$F$1001,$A37,LANCAMENTOS!$A$2:$A$1001,"&gt;="&amp;G$4,LANCAMENTOS!$A$2:$A$1001,"&lt;"&amp;DATE(YEAR(G$4),MONTH(G$4)+1,1))</f>
        <v>-4700</v>
      </c>
      <c r="H37" s="23">
        <f>SUMIFS(LANCAMENTOS!$I$2:$I$1001,LANCAMENTOS!$F$2:$F$1001,$A37,LANCAMENTOS!$A$2:$A$1001,"&gt;="&amp;H$4,LANCAMENTOS!$A$2:$A$1001,"&lt;"&amp;DATE(YEAR(H$4),MONTH(H$4)+1,1))</f>
        <v>-4950</v>
      </c>
      <c r="I37" s="23">
        <f>SUMIFS(LANCAMENTOS!$I$2:$I$1001,LANCAMENTOS!$F$2:$F$1001,$A37,LANCAMENTOS!$A$2:$A$1001,"&gt;="&amp;I$4,LANCAMENTOS!$A$2:$A$1001,"&lt;"&amp;DATE(YEAR(I$4),MONTH(I$4)+1,1))</f>
        <v>-5200</v>
      </c>
      <c r="J37" s="23">
        <f>SUMIFS(LANCAMENTOS!$I$2:$I$1001,LANCAMENTOS!$F$2:$F$1001,$A37,LANCAMENTOS!$A$2:$A$1001,"&gt;="&amp;J$4,LANCAMENTOS!$A$2:$A$1001,"&lt;"&amp;DATE(YEAR(J$4),MONTH(J$4)+1,1))</f>
        <v>-5450</v>
      </c>
      <c r="K37" s="23">
        <f>SUMIFS(LANCAMENTOS!$I$2:$I$1001,LANCAMENTOS!$F$2:$F$1001,$A37,LANCAMENTOS!$A$2:$A$1001,"&gt;="&amp;K$4,LANCAMENTOS!$A$2:$A$1001,"&lt;"&amp;DATE(YEAR(K$4),MONTH(K$4)+1,1))</f>
        <v>-5700</v>
      </c>
      <c r="L37" s="23">
        <f>SUMIFS(LANCAMENTOS!$I$2:$I$1001,LANCAMENTOS!$F$2:$F$1001,$A37,LANCAMENTOS!$A$2:$A$1001,"&gt;="&amp;L$4,LANCAMENTOS!$A$2:$A$1001,"&lt;"&amp;DATE(YEAR(L$4),MONTH(L$4)+1,1))</f>
        <v>-5950</v>
      </c>
      <c r="M37" s="23">
        <f>SUMIFS(LANCAMENTOS!$I$2:$I$1001,LANCAMENTOS!$F$2:$F$1001,$A37,LANCAMENTOS!$A$2:$A$1001,"&gt;="&amp;M$4,LANCAMENTOS!$A$2:$A$1001,"&lt;"&amp;DATE(YEAR(M$4),MONTH(M$4)+1,1))</f>
        <v>-6200</v>
      </c>
      <c r="N37" s="10">
        <f t="shared" si="14"/>
        <v>-57900</v>
      </c>
      <c r="O37" s="22">
        <f t="shared" si="15"/>
        <v>-3.1017967921314005E-2</v>
      </c>
    </row>
    <row r="38" spans="1:15" ht="15">
      <c r="A38" s="27" t="s">
        <v>378</v>
      </c>
      <c r="B38" s="28">
        <f t="shared" ref="B38:M38" si="18">B36+B37</f>
        <v>9300</v>
      </c>
      <c r="C38" s="28">
        <f t="shared" si="18"/>
        <v>11000</v>
      </c>
      <c r="D38" s="28">
        <f t="shared" si="18"/>
        <v>12700</v>
      </c>
      <c r="E38" s="28">
        <f t="shared" si="18"/>
        <v>14400</v>
      </c>
      <c r="F38" s="28">
        <f t="shared" si="18"/>
        <v>16100</v>
      </c>
      <c r="G38" s="28">
        <f t="shared" si="18"/>
        <v>17800</v>
      </c>
      <c r="H38" s="28">
        <f t="shared" si="18"/>
        <v>19500</v>
      </c>
      <c r="I38" s="28">
        <f t="shared" si="18"/>
        <v>21200</v>
      </c>
      <c r="J38" s="28">
        <f t="shared" si="18"/>
        <v>22900</v>
      </c>
      <c r="K38" s="28">
        <f t="shared" si="18"/>
        <v>24600</v>
      </c>
      <c r="L38" s="28">
        <f t="shared" si="18"/>
        <v>26300</v>
      </c>
      <c r="M38" s="28">
        <f t="shared" si="18"/>
        <v>28000</v>
      </c>
      <c r="N38" s="28">
        <f t="shared" si="14"/>
        <v>223800</v>
      </c>
      <c r="O38" s="29">
        <f t="shared" si="15"/>
        <v>0.1198932853331619</v>
      </c>
    </row>
    <row r="39" spans="1:15">
      <c r="A39" s="30" t="s">
        <v>379</v>
      </c>
      <c r="B39" s="31">
        <f t="shared" ref="B39:N39" si="19">IF(B12=0,"",B38/B12)</f>
        <v>7.4776875452279484E-2</v>
      </c>
      <c r="C39" s="31">
        <f t="shared" si="19"/>
        <v>8.4589357120885875E-2</v>
      </c>
      <c r="D39" s="31">
        <f t="shared" si="19"/>
        <v>9.3581902586397467E-2</v>
      </c>
      <c r="E39" s="31">
        <f t="shared" si="19"/>
        <v>0.10185316169189419</v>
      </c>
      <c r="F39" s="31">
        <f t="shared" si="19"/>
        <v>0.10948656919415165</v>
      </c>
      <c r="G39" s="31">
        <f t="shared" si="19"/>
        <v>0.11655316919853326</v>
      </c>
      <c r="H39" s="31">
        <f t="shared" si="19"/>
        <v>0.123113832943999</v>
      </c>
      <c r="I39" s="31">
        <f t="shared" si="19"/>
        <v>0.12922101670120686</v>
      </c>
      <c r="J39" s="31">
        <f t="shared" si="19"/>
        <v>0.13492016732457432</v>
      </c>
      <c r="K39" s="31">
        <f t="shared" si="19"/>
        <v>0.1402508551881414</v>
      </c>
      <c r="L39" s="31">
        <f t="shared" si="19"/>
        <v>0.14524769426188766</v>
      </c>
      <c r="M39" s="31">
        <f t="shared" si="19"/>
        <v>0.14994109456999036</v>
      </c>
      <c r="N39" s="31">
        <f t="shared" si="19"/>
        <v>0.1198932853331619</v>
      </c>
      <c r="O39" s="30"/>
    </row>
  </sheetData>
  <mergeCells count="2">
    <mergeCell ref="A1:O1"/>
    <mergeCell ref="A2:O2"/>
  </mergeCells>
  <conditionalFormatting sqref="B38:N38">
    <cfRule type="expression" dxfId="5" priority="1">
      <formula>B38&lt;0</formula>
    </cfRule>
    <cfRule type="expression" dxfId="4" priority="2">
      <formula>B38&gt;0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/>
  </sheetViews>
  <sheetFormatPr defaultRowHeight="14.25"/>
  <cols>
    <col min="1" max="1" width="34" customWidth="1"/>
    <col min="2" max="2" width="20" customWidth="1"/>
    <col min="3" max="3" width="14" customWidth="1"/>
    <col min="4" max="4" width="48" customWidth="1"/>
  </cols>
  <sheetData>
    <row r="1" spans="1:4" ht="18">
      <c r="A1" s="51" t="s">
        <v>402</v>
      </c>
      <c r="B1" s="51"/>
      <c r="C1" s="51"/>
      <c r="D1" s="51"/>
    </row>
    <row r="3" spans="1:4" ht="15">
      <c r="A3" s="1" t="s">
        <v>403</v>
      </c>
      <c r="B3" s="1" t="s">
        <v>404</v>
      </c>
      <c r="C3" s="1" t="s">
        <v>405</v>
      </c>
      <c r="D3" s="1" t="s">
        <v>406</v>
      </c>
    </row>
    <row r="4" spans="1:4">
      <c r="A4" t="s">
        <v>407</v>
      </c>
      <c r="B4">
        <f>COUNT(LANCAMENTOS!A2:A1001)</f>
        <v>204</v>
      </c>
      <c r="C4" t="str">
        <f t="shared" ref="C4:C9" si="0">IF(OR(A4="Lançamentos com competência",A4="Lançamentos fora do ano selecionado"),"INFO",IF(ABS(B4)&lt;0.01,"OK","REVISAR"))</f>
        <v>INFO</v>
      </c>
      <c r="D4" s="2" t="s">
        <v>408</v>
      </c>
    </row>
    <row r="5" spans="1:4">
      <c r="A5" t="s">
        <v>409</v>
      </c>
      <c r="B5">
        <f>COUNTIF(LANCAMENTOS!K2:K1001,"INCOMPLETO")</f>
        <v>0</v>
      </c>
      <c r="C5" t="str">
        <f t="shared" si="0"/>
        <v>OK</v>
      </c>
      <c r="D5" s="2" t="s">
        <v>410</v>
      </c>
    </row>
    <row r="6" spans="1:4">
      <c r="A6" t="s">
        <v>411</v>
      </c>
      <c r="B6">
        <f>COUNTIFS(LANCAMENTOS!F2:F1001,"&lt;&gt;",LANCAMENTOS!H2:H1001,"")</f>
        <v>0</v>
      </c>
      <c r="C6" t="str">
        <f t="shared" si="0"/>
        <v>OK</v>
      </c>
      <c r="D6" s="2" t="s">
        <v>410</v>
      </c>
    </row>
    <row r="7" spans="1:4">
      <c r="A7" t="s">
        <v>412</v>
      </c>
      <c r="B7">
        <f>COUNTIF(LANCAMENTOS!G2:G1001,"&lt;0")</f>
        <v>0</v>
      </c>
      <c r="C7" t="str">
        <f t="shared" si="0"/>
        <v>OK</v>
      </c>
      <c r="D7" s="2" t="s">
        <v>413</v>
      </c>
    </row>
    <row r="8" spans="1:4">
      <c r="A8" t="s">
        <v>414</v>
      </c>
      <c r="B8">
        <f>COUNTIFS(LANCAMENTOS!A2:A1001,"&lt;&gt;",LANCAMENTOS!A2:A1001,"&lt;"&amp;DATE(CONFIG!B3,1,1))+COUNTIFS(LANCAMENTOS!A2:A1001,"&lt;&gt;",LANCAMENTOS!A2:A1001,"&gt;="&amp;DATE(CONFIG!B3+1,1,1))</f>
        <v>0</v>
      </c>
      <c r="C8" t="str">
        <f t="shared" si="0"/>
        <v>INFO</v>
      </c>
      <c r="D8" s="2" t="s">
        <v>415</v>
      </c>
    </row>
    <row r="9" spans="1:4">
      <c r="A9" t="s">
        <v>416</v>
      </c>
      <c r="B9" s="10">
        <f>SUMIFS(LANCAMENTOS!I2:I1001,LANCAMENTOS!A2:A1001,"&gt;="&amp;DATE(CONFIG!B3,1,1),LANCAMENTOS!A2:A1001,"&lt;"&amp;DATE(CONFIG!B3+1,1,1))-DRE_MENSAL!N38</f>
        <v>0</v>
      </c>
      <c r="C9" t="str">
        <f t="shared" si="0"/>
        <v>OK</v>
      </c>
      <c r="D9" s="2" t="s">
        <v>410</v>
      </c>
    </row>
    <row r="10" spans="1:4">
      <c r="D10" s="2"/>
    </row>
    <row r="11" spans="1:4" ht="15">
      <c r="A11" s="27" t="s">
        <v>417</v>
      </c>
      <c r="B11" s="27" t="str">
        <f>IF(AND(B5=0,B6=0,B7=0,ABS(B9)&lt;0.01),"APROVADO","REVISAR")</f>
        <v>APROVADO</v>
      </c>
      <c r="C11" s="27"/>
      <c r="D11" s="33"/>
    </row>
  </sheetData>
  <mergeCells count="1">
    <mergeCell ref="A1:D1"/>
  </mergeCells>
  <conditionalFormatting sqref="C4:C11">
    <cfRule type="expression" dxfId="1" priority="1">
      <formula>C4="REVISAR"</formula>
    </cfRule>
    <cfRule type="expression" dxfId="0" priority="2">
      <formula>C4="OK"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6</vt:i4>
      </vt:variant>
    </vt:vector>
  </HeadingPairs>
  <TitlesOfParts>
    <vt:vector size="6" baseType="lpstr">
      <vt:lpstr>DASHBOARD</vt:lpstr>
      <vt:lpstr>INICIO</vt:lpstr>
      <vt:lpstr>LANCAMENTOS</vt:lpstr>
      <vt:lpstr>CONFIG</vt:lpstr>
      <vt:lpstr>DRE_MENSAL</vt:lpstr>
      <vt:lpstr>AUDITORIA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José Jeferson</cp:lastModifiedBy>
  <dcterms:modified xsi:type="dcterms:W3CDTF">2026-08-11T21:27:03Z</dcterms:modified>
</cp:coreProperties>
</file>