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CRM" sheetId="2" r:id="rId3"/>
    <sheet name="LISTAS" sheetId="3" r:id="rId4"/>
    <sheet name="AUDITORIA" sheetId="5" r:id="rId5"/>
  </sheets>
  <calcPr calcId="152511"/>
</workbook>
</file>

<file path=xl/calcChain.xml><?xml version="1.0" encoding="utf-8"?>
<calcChain xmlns="http://schemas.openxmlformats.org/spreadsheetml/2006/main">
  <c r="B11" i="5" l="1"/>
  <c r="B10" i="5"/>
  <c r="B8" i="5"/>
  <c r="B7" i="5"/>
  <c r="B6" i="5"/>
  <c r="B5" i="5"/>
  <c r="K57" i="4"/>
  <c r="K56" i="4"/>
  <c r="K55" i="4"/>
  <c r="K54" i="4"/>
  <c r="K53" i="4"/>
  <c r="K52" i="4"/>
  <c r="K51" i="4"/>
  <c r="G22" i="4"/>
  <c r="G21" i="4"/>
  <c r="G20" i="4"/>
  <c r="C20" i="4"/>
  <c r="B20" i="4"/>
  <c r="G19" i="4"/>
  <c r="C19" i="4"/>
  <c r="B19" i="4"/>
  <c r="G18" i="4"/>
  <c r="C18" i="4"/>
  <c r="B18" i="4"/>
  <c r="G17" i="4"/>
  <c r="C17" i="4"/>
  <c r="B17" i="4"/>
  <c r="G16" i="4"/>
  <c r="C16" i="4"/>
  <c r="B16" i="4"/>
  <c r="G15" i="4"/>
  <c r="C15" i="4"/>
  <c r="B15" i="4"/>
  <c r="G14" i="4"/>
  <c r="C14" i="4"/>
  <c r="B14" i="4"/>
  <c r="G9" i="4"/>
  <c r="D9" i="4"/>
  <c r="G5" i="4"/>
  <c r="A5" i="4"/>
  <c r="P304" i="2"/>
  <c r="O304" i="2"/>
  <c r="M304" i="2"/>
  <c r="L304" i="2"/>
  <c r="P303" i="2"/>
  <c r="O303" i="2"/>
  <c r="M303" i="2"/>
  <c r="L303" i="2"/>
  <c r="P302" i="2"/>
  <c r="O302" i="2"/>
  <c r="M302" i="2"/>
  <c r="L302" i="2"/>
  <c r="P301" i="2"/>
  <c r="O301" i="2"/>
  <c r="M301" i="2"/>
  <c r="L301" i="2"/>
  <c r="P300" i="2"/>
  <c r="O300" i="2"/>
  <c r="M300" i="2"/>
  <c r="L300" i="2"/>
  <c r="P299" i="2"/>
  <c r="O299" i="2"/>
  <c r="M299" i="2"/>
  <c r="L299" i="2"/>
  <c r="P298" i="2"/>
  <c r="O298" i="2"/>
  <c r="M298" i="2"/>
  <c r="L298" i="2"/>
  <c r="P297" i="2"/>
  <c r="O297" i="2"/>
  <c r="M297" i="2"/>
  <c r="L297" i="2"/>
  <c r="P296" i="2"/>
  <c r="O296" i="2"/>
  <c r="M296" i="2"/>
  <c r="L296" i="2"/>
  <c r="P295" i="2"/>
  <c r="O295" i="2"/>
  <c r="M295" i="2"/>
  <c r="L295" i="2"/>
  <c r="P294" i="2"/>
  <c r="O294" i="2"/>
  <c r="M294" i="2"/>
  <c r="L294" i="2"/>
  <c r="P293" i="2"/>
  <c r="O293" i="2"/>
  <c r="M293" i="2"/>
  <c r="L293" i="2"/>
  <c r="P292" i="2"/>
  <c r="O292" i="2"/>
  <c r="M292" i="2"/>
  <c r="L292" i="2"/>
  <c r="P291" i="2"/>
  <c r="O291" i="2"/>
  <c r="M291" i="2"/>
  <c r="L291" i="2"/>
  <c r="P290" i="2"/>
  <c r="O290" i="2"/>
  <c r="M290" i="2"/>
  <c r="L290" i="2"/>
  <c r="P289" i="2"/>
  <c r="O289" i="2"/>
  <c r="M289" i="2"/>
  <c r="L289" i="2"/>
  <c r="P288" i="2"/>
  <c r="O288" i="2"/>
  <c r="M288" i="2"/>
  <c r="L288" i="2"/>
  <c r="P287" i="2"/>
  <c r="O287" i="2"/>
  <c r="M287" i="2"/>
  <c r="L287" i="2"/>
  <c r="P286" i="2"/>
  <c r="O286" i="2"/>
  <c r="M286" i="2"/>
  <c r="L286" i="2"/>
  <c r="P285" i="2"/>
  <c r="O285" i="2"/>
  <c r="M285" i="2"/>
  <c r="L285" i="2"/>
  <c r="P284" i="2"/>
  <c r="O284" i="2"/>
  <c r="M284" i="2"/>
  <c r="L284" i="2"/>
  <c r="P283" i="2"/>
  <c r="O283" i="2"/>
  <c r="M283" i="2"/>
  <c r="L283" i="2"/>
  <c r="P282" i="2"/>
  <c r="O282" i="2"/>
  <c r="M282" i="2"/>
  <c r="L282" i="2"/>
  <c r="P281" i="2"/>
  <c r="O281" i="2"/>
  <c r="M281" i="2"/>
  <c r="L281" i="2"/>
  <c r="P280" i="2"/>
  <c r="O280" i="2"/>
  <c r="M280" i="2"/>
  <c r="L280" i="2"/>
  <c r="P279" i="2"/>
  <c r="O279" i="2"/>
  <c r="M279" i="2"/>
  <c r="L279" i="2"/>
  <c r="P278" i="2"/>
  <c r="O278" i="2"/>
  <c r="M278" i="2"/>
  <c r="L278" i="2"/>
  <c r="P277" i="2"/>
  <c r="O277" i="2"/>
  <c r="M277" i="2"/>
  <c r="L277" i="2"/>
  <c r="P276" i="2"/>
  <c r="O276" i="2"/>
  <c r="M276" i="2"/>
  <c r="L276" i="2"/>
  <c r="P275" i="2"/>
  <c r="O275" i="2"/>
  <c r="M275" i="2"/>
  <c r="L275" i="2"/>
  <c r="P274" i="2"/>
  <c r="O274" i="2"/>
  <c r="M274" i="2"/>
  <c r="L274" i="2"/>
  <c r="P273" i="2"/>
  <c r="O273" i="2"/>
  <c r="M273" i="2"/>
  <c r="L273" i="2"/>
  <c r="P272" i="2"/>
  <c r="O272" i="2"/>
  <c r="M272" i="2"/>
  <c r="L272" i="2"/>
  <c r="P271" i="2"/>
  <c r="O271" i="2"/>
  <c r="M271" i="2"/>
  <c r="L271" i="2"/>
  <c r="P270" i="2"/>
  <c r="O270" i="2"/>
  <c r="M270" i="2"/>
  <c r="L270" i="2"/>
  <c r="P269" i="2"/>
  <c r="O269" i="2"/>
  <c r="M269" i="2"/>
  <c r="L269" i="2"/>
  <c r="P268" i="2"/>
  <c r="O268" i="2"/>
  <c r="M268" i="2"/>
  <c r="L268" i="2"/>
  <c r="P267" i="2"/>
  <c r="O267" i="2"/>
  <c r="M267" i="2"/>
  <c r="L267" i="2"/>
  <c r="P266" i="2"/>
  <c r="O266" i="2"/>
  <c r="M266" i="2"/>
  <c r="L266" i="2"/>
  <c r="P265" i="2"/>
  <c r="O265" i="2"/>
  <c r="M265" i="2"/>
  <c r="L265" i="2"/>
  <c r="P264" i="2"/>
  <c r="O264" i="2"/>
  <c r="M264" i="2"/>
  <c r="L264" i="2"/>
  <c r="P263" i="2"/>
  <c r="O263" i="2"/>
  <c r="M263" i="2"/>
  <c r="L263" i="2"/>
  <c r="P262" i="2"/>
  <c r="O262" i="2"/>
  <c r="M262" i="2"/>
  <c r="L262" i="2"/>
  <c r="P261" i="2"/>
  <c r="O261" i="2"/>
  <c r="M261" i="2"/>
  <c r="L261" i="2"/>
  <c r="P260" i="2"/>
  <c r="O260" i="2"/>
  <c r="M260" i="2"/>
  <c r="L260" i="2"/>
  <c r="P259" i="2"/>
  <c r="O259" i="2"/>
  <c r="M259" i="2"/>
  <c r="L259" i="2"/>
  <c r="P258" i="2"/>
  <c r="O258" i="2"/>
  <c r="M258" i="2"/>
  <c r="L258" i="2"/>
  <c r="P257" i="2"/>
  <c r="O257" i="2"/>
  <c r="M257" i="2"/>
  <c r="L257" i="2"/>
  <c r="P256" i="2"/>
  <c r="O256" i="2"/>
  <c r="M256" i="2"/>
  <c r="L256" i="2"/>
  <c r="P255" i="2"/>
  <c r="O255" i="2"/>
  <c r="M255" i="2"/>
  <c r="L255" i="2"/>
  <c r="P254" i="2"/>
  <c r="O254" i="2"/>
  <c r="M254" i="2"/>
  <c r="L254" i="2"/>
  <c r="P253" i="2"/>
  <c r="O253" i="2"/>
  <c r="M253" i="2"/>
  <c r="L253" i="2"/>
  <c r="P252" i="2"/>
  <c r="O252" i="2"/>
  <c r="M252" i="2"/>
  <c r="L252" i="2"/>
  <c r="P251" i="2"/>
  <c r="O251" i="2"/>
  <c r="M251" i="2"/>
  <c r="L251" i="2"/>
  <c r="P250" i="2"/>
  <c r="O250" i="2"/>
  <c r="M250" i="2"/>
  <c r="L250" i="2"/>
  <c r="P249" i="2"/>
  <c r="O249" i="2"/>
  <c r="M249" i="2"/>
  <c r="L249" i="2"/>
  <c r="P248" i="2"/>
  <c r="O248" i="2"/>
  <c r="M248" i="2"/>
  <c r="L248" i="2"/>
  <c r="P247" i="2"/>
  <c r="O247" i="2"/>
  <c r="M247" i="2"/>
  <c r="L247" i="2"/>
  <c r="P246" i="2"/>
  <c r="O246" i="2"/>
  <c r="M246" i="2"/>
  <c r="L246" i="2"/>
  <c r="P245" i="2"/>
  <c r="O245" i="2"/>
  <c r="M245" i="2"/>
  <c r="L245" i="2"/>
  <c r="P244" i="2"/>
  <c r="O244" i="2"/>
  <c r="M244" i="2"/>
  <c r="L244" i="2"/>
  <c r="P243" i="2"/>
  <c r="O243" i="2"/>
  <c r="M243" i="2"/>
  <c r="L243" i="2"/>
  <c r="P242" i="2"/>
  <c r="O242" i="2"/>
  <c r="M242" i="2"/>
  <c r="L242" i="2"/>
  <c r="P241" i="2"/>
  <c r="O241" i="2"/>
  <c r="M241" i="2"/>
  <c r="L241" i="2"/>
  <c r="P240" i="2"/>
  <c r="O240" i="2"/>
  <c r="M240" i="2"/>
  <c r="L240" i="2"/>
  <c r="P239" i="2"/>
  <c r="O239" i="2"/>
  <c r="M239" i="2"/>
  <c r="L239" i="2"/>
  <c r="P238" i="2"/>
  <c r="O238" i="2"/>
  <c r="M238" i="2"/>
  <c r="L238" i="2"/>
  <c r="P237" i="2"/>
  <c r="O237" i="2"/>
  <c r="M237" i="2"/>
  <c r="L237" i="2"/>
  <c r="P236" i="2"/>
  <c r="O236" i="2"/>
  <c r="M236" i="2"/>
  <c r="L236" i="2"/>
  <c r="P235" i="2"/>
  <c r="O235" i="2"/>
  <c r="M235" i="2"/>
  <c r="L235" i="2"/>
  <c r="P234" i="2"/>
  <c r="O234" i="2"/>
  <c r="M234" i="2"/>
  <c r="L234" i="2"/>
  <c r="P233" i="2"/>
  <c r="O233" i="2"/>
  <c r="M233" i="2"/>
  <c r="L233" i="2"/>
  <c r="P232" i="2"/>
  <c r="O232" i="2"/>
  <c r="M232" i="2"/>
  <c r="L232" i="2"/>
  <c r="P231" i="2"/>
  <c r="O231" i="2"/>
  <c r="M231" i="2"/>
  <c r="L231" i="2"/>
  <c r="P230" i="2"/>
  <c r="O230" i="2"/>
  <c r="M230" i="2"/>
  <c r="L230" i="2"/>
  <c r="P229" i="2"/>
  <c r="O229" i="2"/>
  <c r="M229" i="2"/>
  <c r="L229" i="2"/>
  <c r="P228" i="2"/>
  <c r="O228" i="2"/>
  <c r="M228" i="2"/>
  <c r="L228" i="2"/>
  <c r="P227" i="2"/>
  <c r="O227" i="2"/>
  <c r="M227" i="2"/>
  <c r="L227" i="2"/>
  <c r="P226" i="2"/>
  <c r="O226" i="2"/>
  <c r="M226" i="2"/>
  <c r="L226" i="2"/>
  <c r="P225" i="2"/>
  <c r="O225" i="2"/>
  <c r="M225" i="2"/>
  <c r="L225" i="2"/>
  <c r="P224" i="2"/>
  <c r="O224" i="2"/>
  <c r="M224" i="2"/>
  <c r="L224" i="2"/>
  <c r="P223" i="2"/>
  <c r="O223" i="2"/>
  <c r="M223" i="2"/>
  <c r="L223" i="2"/>
  <c r="P222" i="2"/>
  <c r="O222" i="2"/>
  <c r="M222" i="2"/>
  <c r="L222" i="2"/>
  <c r="P221" i="2"/>
  <c r="O221" i="2"/>
  <c r="M221" i="2"/>
  <c r="L221" i="2"/>
  <c r="P220" i="2"/>
  <c r="O220" i="2"/>
  <c r="M220" i="2"/>
  <c r="L220" i="2"/>
  <c r="P219" i="2"/>
  <c r="O219" i="2"/>
  <c r="M219" i="2"/>
  <c r="L219" i="2"/>
  <c r="P218" i="2"/>
  <c r="O218" i="2"/>
  <c r="M218" i="2"/>
  <c r="L218" i="2"/>
  <c r="P217" i="2"/>
  <c r="O217" i="2"/>
  <c r="M217" i="2"/>
  <c r="L217" i="2"/>
  <c r="P216" i="2"/>
  <c r="O216" i="2"/>
  <c r="M216" i="2"/>
  <c r="L216" i="2"/>
  <c r="P215" i="2"/>
  <c r="O215" i="2"/>
  <c r="M215" i="2"/>
  <c r="L215" i="2"/>
  <c r="P214" i="2"/>
  <c r="O214" i="2"/>
  <c r="M214" i="2"/>
  <c r="L214" i="2"/>
  <c r="P213" i="2"/>
  <c r="O213" i="2"/>
  <c r="M213" i="2"/>
  <c r="L213" i="2"/>
  <c r="P212" i="2"/>
  <c r="O212" i="2"/>
  <c r="M212" i="2"/>
  <c r="L212" i="2"/>
  <c r="P211" i="2"/>
  <c r="O211" i="2"/>
  <c r="M211" i="2"/>
  <c r="L211" i="2"/>
  <c r="P210" i="2"/>
  <c r="O210" i="2"/>
  <c r="M210" i="2"/>
  <c r="L210" i="2"/>
  <c r="P209" i="2"/>
  <c r="O209" i="2"/>
  <c r="M209" i="2"/>
  <c r="L209" i="2"/>
  <c r="P208" i="2"/>
  <c r="O208" i="2"/>
  <c r="M208" i="2"/>
  <c r="L208" i="2"/>
  <c r="P207" i="2"/>
  <c r="O207" i="2"/>
  <c r="M207" i="2"/>
  <c r="L207" i="2"/>
  <c r="P206" i="2"/>
  <c r="O206" i="2"/>
  <c r="M206" i="2"/>
  <c r="L206" i="2"/>
  <c r="P205" i="2"/>
  <c r="O205" i="2"/>
  <c r="M205" i="2"/>
  <c r="L205" i="2"/>
  <c r="P204" i="2"/>
  <c r="O204" i="2"/>
  <c r="M204" i="2"/>
  <c r="L204" i="2"/>
  <c r="P203" i="2"/>
  <c r="O203" i="2"/>
  <c r="M203" i="2"/>
  <c r="L203" i="2"/>
  <c r="P202" i="2"/>
  <c r="O202" i="2"/>
  <c r="M202" i="2"/>
  <c r="L202" i="2"/>
  <c r="P201" i="2"/>
  <c r="O201" i="2"/>
  <c r="M201" i="2"/>
  <c r="L201" i="2"/>
  <c r="P200" i="2"/>
  <c r="O200" i="2"/>
  <c r="M200" i="2"/>
  <c r="L200" i="2"/>
  <c r="P199" i="2"/>
  <c r="O199" i="2"/>
  <c r="M199" i="2"/>
  <c r="L199" i="2"/>
  <c r="P198" i="2"/>
  <c r="O198" i="2"/>
  <c r="M198" i="2"/>
  <c r="L198" i="2"/>
  <c r="P197" i="2"/>
  <c r="O197" i="2"/>
  <c r="M197" i="2"/>
  <c r="L197" i="2"/>
  <c r="P196" i="2"/>
  <c r="O196" i="2"/>
  <c r="M196" i="2"/>
  <c r="L196" i="2"/>
  <c r="P195" i="2"/>
  <c r="O195" i="2"/>
  <c r="M195" i="2"/>
  <c r="L195" i="2"/>
  <c r="P194" i="2"/>
  <c r="O194" i="2"/>
  <c r="M194" i="2"/>
  <c r="L194" i="2"/>
  <c r="P193" i="2"/>
  <c r="O193" i="2"/>
  <c r="M193" i="2"/>
  <c r="L193" i="2"/>
  <c r="P192" i="2"/>
  <c r="O192" i="2"/>
  <c r="M192" i="2"/>
  <c r="L192" i="2"/>
  <c r="P191" i="2"/>
  <c r="O191" i="2"/>
  <c r="M191" i="2"/>
  <c r="L191" i="2"/>
  <c r="P190" i="2"/>
  <c r="O190" i="2"/>
  <c r="M190" i="2"/>
  <c r="L190" i="2"/>
  <c r="P189" i="2"/>
  <c r="O189" i="2"/>
  <c r="M189" i="2"/>
  <c r="L189" i="2"/>
  <c r="P188" i="2"/>
  <c r="O188" i="2"/>
  <c r="M188" i="2"/>
  <c r="L188" i="2"/>
  <c r="P187" i="2"/>
  <c r="O187" i="2"/>
  <c r="M187" i="2"/>
  <c r="L187" i="2"/>
  <c r="P186" i="2"/>
  <c r="O186" i="2"/>
  <c r="M186" i="2"/>
  <c r="L186" i="2"/>
  <c r="P185" i="2"/>
  <c r="O185" i="2"/>
  <c r="M185" i="2"/>
  <c r="L185" i="2"/>
  <c r="P184" i="2"/>
  <c r="O184" i="2"/>
  <c r="M184" i="2"/>
  <c r="L184" i="2"/>
  <c r="P183" i="2"/>
  <c r="O183" i="2"/>
  <c r="M183" i="2"/>
  <c r="L183" i="2"/>
  <c r="P182" i="2"/>
  <c r="O182" i="2"/>
  <c r="M182" i="2"/>
  <c r="L182" i="2"/>
  <c r="P181" i="2"/>
  <c r="O181" i="2"/>
  <c r="M181" i="2"/>
  <c r="L181" i="2"/>
  <c r="P180" i="2"/>
  <c r="O180" i="2"/>
  <c r="M180" i="2"/>
  <c r="L180" i="2"/>
  <c r="P179" i="2"/>
  <c r="O179" i="2"/>
  <c r="M179" i="2"/>
  <c r="L179" i="2"/>
  <c r="P178" i="2"/>
  <c r="O178" i="2"/>
  <c r="M178" i="2"/>
  <c r="L178" i="2"/>
  <c r="P177" i="2"/>
  <c r="O177" i="2"/>
  <c r="M177" i="2"/>
  <c r="L177" i="2"/>
  <c r="P176" i="2"/>
  <c r="O176" i="2"/>
  <c r="M176" i="2"/>
  <c r="L176" i="2"/>
  <c r="P175" i="2"/>
  <c r="O175" i="2"/>
  <c r="M175" i="2"/>
  <c r="L175" i="2"/>
  <c r="P174" i="2"/>
  <c r="O174" i="2"/>
  <c r="M174" i="2"/>
  <c r="L174" i="2"/>
  <c r="P173" i="2"/>
  <c r="O173" i="2"/>
  <c r="M173" i="2"/>
  <c r="L173" i="2"/>
  <c r="P172" i="2"/>
  <c r="O172" i="2"/>
  <c r="M172" i="2"/>
  <c r="L172" i="2"/>
  <c r="P171" i="2"/>
  <c r="O171" i="2"/>
  <c r="M171" i="2"/>
  <c r="L171" i="2"/>
  <c r="P170" i="2"/>
  <c r="O170" i="2"/>
  <c r="M170" i="2"/>
  <c r="L170" i="2"/>
  <c r="P169" i="2"/>
  <c r="O169" i="2"/>
  <c r="M169" i="2"/>
  <c r="L169" i="2"/>
  <c r="P168" i="2"/>
  <c r="O168" i="2"/>
  <c r="M168" i="2"/>
  <c r="L168" i="2"/>
  <c r="P167" i="2"/>
  <c r="O167" i="2"/>
  <c r="M167" i="2"/>
  <c r="L167" i="2"/>
  <c r="P166" i="2"/>
  <c r="O166" i="2"/>
  <c r="M166" i="2"/>
  <c r="L166" i="2"/>
  <c r="P165" i="2"/>
  <c r="O165" i="2"/>
  <c r="M165" i="2"/>
  <c r="L165" i="2"/>
  <c r="P164" i="2"/>
  <c r="O164" i="2"/>
  <c r="M164" i="2"/>
  <c r="L164" i="2"/>
  <c r="P163" i="2"/>
  <c r="O163" i="2"/>
  <c r="M163" i="2"/>
  <c r="L163" i="2"/>
  <c r="P162" i="2"/>
  <c r="O162" i="2"/>
  <c r="M162" i="2"/>
  <c r="L162" i="2"/>
  <c r="P161" i="2"/>
  <c r="O161" i="2"/>
  <c r="M161" i="2"/>
  <c r="L161" i="2"/>
  <c r="P160" i="2"/>
  <c r="O160" i="2"/>
  <c r="M160" i="2"/>
  <c r="L160" i="2"/>
  <c r="P159" i="2"/>
  <c r="O159" i="2"/>
  <c r="M159" i="2"/>
  <c r="L159" i="2"/>
  <c r="P158" i="2"/>
  <c r="O158" i="2"/>
  <c r="M158" i="2"/>
  <c r="L158" i="2"/>
  <c r="P157" i="2"/>
  <c r="O157" i="2"/>
  <c r="M157" i="2"/>
  <c r="L157" i="2"/>
  <c r="P156" i="2"/>
  <c r="O156" i="2"/>
  <c r="M156" i="2"/>
  <c r="L156" i="2"/>
  <c r="P155" i="2"/>
  <c r="O155" i="2"/>
  <c r="M155" i="2"/>
  <c r="L155" i="2"/>
  <c r="P154" i="2"/>
  <c r="O154" i="2"/>
  <c r="M154" i="2"/>
  <c r="L154" i="2"/>
  <c r="P153" i="2"/>
  <c r="O153" i="2"/>
  <c r="M153" i="2"/>
  <c r="L153" i="2"/>
  <c r="P152" i="2"/>
  <c r="O152" i="2"/>
  <c r="M152" i="2"/>
  <c r="L152" i="2"/>
  <c r="P151" i="2"/>
  <c r="O151" i="2"/>
  <c r="M151" i="2"/>
  <c r="L151" i="2"/>
  <c r="P150" i="2"/>
  <c r="O150" i="2"/>
  <c r="M150" i="2"/>
  <c r="L150" i="2"/>
  <c r="P149" i="2"/>
  <c r="O149" i="2"/>
  <c r="M149" i="2"/>
  <c r="L149" i="2"/>
  <c r="P148" i="2"/>
  <c r="O148" i="2"/>
  <c r="M148" i="2"/>
  <c r="L148" i="2"/>
  <c r="P147" i="2"/>
  <c r="O147" i="2"/>
  <c r="M147" i="2"/>
  <c r="L147" i="2"/>
  <c r="P146" i="2"/>
  <c r="O146" i="2"/>
  <c r="M146" i="2"/>
  <c r="L146" i="2"/>
  <c r="P145" i="2"/>
  <c r="O145" i="2"/>
  <c r="M145" i="2"/>
  <c r="L145" i="2"/>
  <c r="P144" i="2"/>
  <c r="O144" i="2"/>
  <c r="M144" i="2"/>
  <c r="L144" i="2"/>
  <c r="P143" i="2"/>
  <c r="O143" i="2"/>
  <c r="M143" i="2"/>
  <c r="L143" i="2"/>
  <c r="P142" i="2"/>
  <c r="O142" i="2"/>
  <c r="M142" i="2"/>
  <c r="L142" i="2"/>
  <c r="P141" i="2"/>
  <c r="O141" i="2"/>
  <c r="M141" i="2"/>
  <c r="L141" i="2"/>
  <c r="P140" i="2"/>
  <c r="O140" i="2"/>
  <c r="M140" i="2"/>
  <c r="L140" i="2"/>
  <c r="P139" i="2"/>
  <c r="O139" i="2"/>
  <c r="M139" i="2"/>
  <c r="L139" i="2"/>
  <c r="P138" i="2"/>
  <c r="O138" i="2"/>
  <c r="M138" i="2"/>
  <c r="L138" i="2"/>
  <c r="P137" i="2"/>
  <c r="O137" i="2"/>
  <c r="M137" i="2"/>
  <c r="L137" i="2"/>
  <c r="P136" i="2"/>
  <c r="O136" i="2"/>
  <c r="M136" i="2"/>
  <c r="L136" i="2"/>
  <c r="P135" i="2"/>
  <c r="O135" i="2"/>
  <c r="M135" i="2"/>
  <c r="L135" i="2"/>
  <c r="P134" i="2"/>
  <c r="O134" i="2"/>
  <c r="M134" i="2"/>
  <c r="L134" i="2"/>
  <c r="P133" i="2"/>
  <c r="O133" i="2"/>
  <c r="M133" i="2"/>
  <c r="L133" i="2"/>
  <c r="P132" i="2"/>
  <c r="O132" i="2"/>
  <c r="M132" i="2"/>
  <c r="L132" i="2"/>
  <c r="P131" i="2"/>
  <c r="O131" i="2"/>
  <c r="M131" i="2"/>
  <c r="L131" i="2"/>
  <c r="P130" i="2"/>
  <c r="O130" i="2"/>
  <c r="M130" i="2"/>
  <c r="L130" i="2"/>
  <c r="P129" i="2"/>
  <c r="O129" i="2"/>
  <c r="M129" i="2"/>
  <c r="L129" i="2"/>
  <c r="P128" i="2"/>
  <c r="O128" i="2"/>
  <c r="M128" i="2"/>
  <c r="L128" i="2"/>
  <c r="P127" i="2"/>
  <c r="O127" i="2"/>
  <c r="M127" i="2"/>
  <c r="L127" i="2"/>
  <c r="P126" i="2"/>
  <c r="O126" i="2"/>
  <c r="M126" i="2"/>
  <c r="L126" i="2"/>
  <c r="P125" i="2"/>
  <c r="O125" i="2"/>
  <c r="M125" i="2"/>
  <c r="L125" i="2"/>
  <c r="P124" i="2"/>
  <c r="O124" i="2"/>
  <c r="M124" i="2"/>
  <c r="L124" i="2"/>
  <c r="P123" i="2"/>
  <c r="O123" i="2"/>
  <c r="M123" i="2"/>
  <c r="L123" i="2"/>
  <c r="P122" i="2"/>
  <c r="O122" i="2"/>
  <c r="M122" i="2"/>
  <c r="L122" i="2"/>
  <c r="P121" i="2"/>
  <c r="O121" i="2"/>
  <c r="M121" i="2"/>
  <c r="L121" i="2"/>
  <c r="P120" i="2"/>
  <c r="O120" i="2"/>
  <c r="M120" i="2"/>
  <c r="L120" i="2"/>
  <c r="P119" i="2"/>
  <c r="O119" i="2"/>
  <c r="M119" i="2"/>
  <c r="L119" i="2"/>
  <c r="P118" i="2"/>
  <c r="O118" i="2"/>
  <c r="M118" i="2"/>
  <c r="L118" i="2"/>
  <c r="P117" i="2"/>
  <c r="O117" i="2"/>
  <c r="M117" i="2"/>
  <c r="L117" i="2"/>
  <c r="P116" i="2"/>
  <c r="O116" i="2"/>
  <c r="M116" i="2"/>
  <c r="L116" i="2"/>
  <c r="P115" i="2"/>
  <c r="O115" i="2"/>
  <c r="M115" i="2"/>
  <c r="L115" i="2"/>
  <c r="P114" i="2"/>
  <c r="O114" i="2"/>
  <c r="M114" i="2"/>
  <c r="L114" i="2"/>
  <c r="P113" i="2"/>
  <c r="O113" i="2"/>
  <c r="M113" i="2"/>
  <c r="L113" i="2"/>
  <c r="P112" i="2"/>
  <c r="O112" i="2"/>
  <c r="M112" i="2"/>
  <c r="L112" i="2"/>
  <c r="P111" i="2"/>
  <c r="O111" i="2"/>
  <c r="M111" i="2"/>
  <c r="L111" i="2"/>
  <c r="P110" i="2"/>
  <c r="O110" i="2"/>
  <c r="M110" i="2"/>
  <c r="L110" i="2"/>
  <c r="P109" i="2"/>
  <c r="O109" i="2"/>
  <c r="M109" i="2"/>
  <c r="L109" i="2"/>
  <c r="P108" i="2"/>
  <c r="O108" i="2"/>
  <c r="M108" i="2"/>
  <c r="L108" i="2"/>
  <c r="P107" i="2"/>
  <c r="O107" i="2"/>
  <c r="M107" i="2"/>
  <c r="L107" i="2"/>
  <c r="P106" i="2"/>
  <c r="O106" i="2"/>
  <c r="M106" i="2"/>
  <c r="L106" i="2"/>
  <c r="P105" i="2"/>
  <c r="O105" i="2"/>
  <c r="M105" i="2"/>
  <c r="L105" i="2"/>
  <c r="P104" i="2"/>
  <c r="O104" i="2"/>
  <c r="M104" i="2"/>
  <c r="L104" i="2"/>
  <c r="P103" i="2"/>
  <c r="O103" i="2"/>
  <c r="M103" i="2"/>
  <c r="L103" i="2"/>
  <c r="P102" i="2"/>
  <c r="O102" i="2"/>
  <c r="M102" i="2"/>
  <c r="L102" i="2"/>
  <c r="P101" i="2"/>
  <c r="O101" i="2"/>
  <c r="M101" i="2"/>
  <c r="L101" i="2"/>
  <c r="P100" i="2"/>
  <c r="O100" i="2"/>
  <c r="M100" i="2"/>
  <c r="L100" i="2"/>
  <c r="P99" i="2"/>
  <c r="O99" i="2"/>
  <c r="M99" i="2"/>
  <c r="L99" i="2"/>
  <c r="P98" i="2"/>
  <c r="O98" i="2"/>
  <c r="M98" i="2"/>
  <c r="L98" i="2"/>
  <c r="P97" i="2"/>
  <c r="O97" i="2"/>
  <c r="M97" i="2"/>
  <c r="L97" i="2"/>
  <c r="P96" i="2"/>
  <c r="O96" i="2"/>
  <c r="M96" i="2"/>
  <c r="L96" i="2"/>
  <c r="P95" i="2"/>
  <c r="O95" i="2"/>
  <c r="M95" i="2"/>
  <c r="L95" i="2"/>
  <c r="P94" i="2"/>
  <c r="O94" i="2"/>
  <c r="M94" i="2"/>
  <c r="L94" i="2"/>
  <c r="P93" i="2"/>
  <c r="O93" i="2"/>
  <c r="M93" i="2"/>
  <c r="L93" i="2"/>
  <c r="P92" i="2"/>
  <c r="O92" i="2"/>
  <c r="M92" i="2"/>
  <c r="L92" i="2"/>
  <c r="P91" i="2"/>
  <c r="O91" i="2"/>
  <c r="M91" i="2"/>
  <c r="L91" i="2"/>
  <c r="P90" i="2"/>
  <c r="O90" i="2"/>
  <c r="M90" i="2"/>
  <c r="L90" i="2"/>
  <c r="P89" i="2"/>
  <c r="O89" i="2"/>
  <c r="M89" i="2"/>
  <c r="L89" i="2"/>
  <c r="P88" i="2"/>
  <c r="O88" i="2"/>
  <c r="M88" i="2"/>
  <c r="L88" i="2"/>
  <c r="P87" i="2"/>
  <c r="O87" i="2"/>
  <c r="M87" i="2"/>
  <c r="L87" i="2"/>
  <c r="P86" i="2"/>
  <c r="O86" i="2"/>
  <c r="M86" i="2"/>
  <c r="L86" i="2"/>
  <c r="P85" i="2"/>
  <c r="O85" i="2"/>
  <c r="M85" i="2"/>
  <c r="L85" i="2"/>
  <c r="P84" i="2"/>
  <c r="O84" i="2"/>
  <c r="M84" i="2"/>
  <c r="L84" i="2"/>
  <c r="P83" i="2"/>
  <c r="O83" i="2"/>
  <c r="M83" i="2"/>
  <c r="L83" i="2"/>
  <c r="P82" i="2"/>
  <c r="O82" i="2"/>
  <c r="M82" i="2"/>
  <c r="L82" i="2"/>
  <c r="P81" i="2"/>
  <c r="O81" i="2"/>
  <c r="M81" i="2"/>
  <c r="L81" i="2"/>
  <c r="P80" i="2"/>
  <c r="O80" i="2"/>
  <c r="M80" i="2"/>
  <c r="L80" i="2"/>
  <c r="P79" i="2"/>
  <c r="O79" i="2"/>
  <c r="M79" i="2"/>
  <c r="L79" i="2"/>
  <c r="P78" i="2"/>
  <c r="O78" i="2"/>
  <c r="M78" i="2"/>
  <c r="L78" i="2"/>
  <c r="P77" i="2"/>
  <c r="O77" i="2"/>
  <c r="M77" i="2"/>
  <c r="L77" i="2"/>
  <c r="P76" i="2"/>
  <c r="O76" i="2"/>
  <c r="M76" i="2"/>
  <c r="L76" i="2"/>
  <c r="P75" i="2"/>
  <c r="O75" i="2"/>
  <c r="M75" i="2"/>
  <c r="L75" i="2"/>
  <c r="P74" i="2"/>
  <c r="O74" i="2"/>
  <c r="M74" i="2"/>
  <c r="L74" i="2"/>
  <c r="P73" i="2"/>
  <c r="O73" i="2"/>
  <c r="M73" i="2"/>
  <c r="L73" i="2"/>
  <c r="P72" i="2"/>
  <c r="O72" i="2"/>
  <c r="M72" i="2"/>
  <c r="L72" i="2"/>
  <c r="P71" i="2"/>
  <c r="O71" i="2"/>
  <c r="M71" i="2"/>
  <c r="L71" i="2"/>
  <c r="P70" i="2"/>
  <c r="O70" i="2"/>
  <c r="M70" i="2"/>
  <c r="L70" i="2"/>
  <c r="P69" i="2"/>
  <c r="O69" i="2"/>
  <c r="M69" i="2"/>
  <c r="L69" i="2"/>
  <c r="P68" i="2"/>
  <c r="O68" i="2"/>
  <c r="M68" i="2"/>
  <c r="L68" i="2"/>
  <c r="P67" i="2"/>
  <c r="O67" i="2"/>
  <c r="M67" i="2"/>
  <c r="L67" i="2"/>
  <c r="P66" i="2"/>
  <c r="O66" i="2"/>
  <c r="M66" i="2"/>
  <c r="L66" i="2"/>
  <c r="P65" i="2"/>
  <c r="O65" i="2"/>
  <c r="M65" i="2"/>
  <c r="L65" i="2"/>
  <c r="P64" i="2"/>
  <c r="O64" i="2"/>
  <c r="M64" i="2"/>
  <c r="L64" i="2"/>
  <c r="P63" i="2"/>
  <c r="O63" i="2"/>
  <c r="M63" i="2"/>
  <c r="L63" i="2"/>
  <c r="P62" i="2"/>
  <c r="O62" i="2"/>
  <c r="M62" i="2"/>
  <c r="L62" i="2"/>
  <c r="P61" i="2"/>
  <c r="O61" i="2"/>
  <c r="M61" i="2"/>
  <c r="L61" i="2"/>
  <c r="P60" i="2"/>
  <c r="O60" i="2"/>
  <c r="M60" i="2"/>
  <c r="L60" i="2"/>
  <c r="P59" i="2"/>
  <c r="O59" i="2"/>
  <c r="M59" i="2"/>
  <c r="L59" i="2"/>
  <c r="P58" i="2"/>
  <c r="O58" i="2"/>
  <c r="M58" i="2"/>
  <c r="L58" i="2"/>
  <c r="P57" i="2"/>
  <c r="O57" i="2"/>
  <c r="M57" i="2"/>
  <c r="L57" i="2"/>
  <c r="P56" i="2"/>
  <c r="O56" i="2"/>
  <c r="M56" i="2"/>
  <c r="L56" i="2"/>
  <c r="P55" i="2"/>
  <c r="O55" i="2"/>
  <c r="M55" i="2"/>
  <c r="L55" i="2"/>
  <c r="P54" i="2"/>
  <c r="O54" i="2"/>
  <c r="M54" i="2"/>
  <c r="L54" i="2"/>
  <c r="P53" i="2"/>
  <c r="O53" i="2"/>
  <c r="M53" i="2"/>
  <c r="L53" i="2"/>
  <c r="P52" i="2"/>
  <c r="O52" i="2"/>
  <c r="M52" i="2"/>
  <c r="L52" i="2"/>
  <c r="P51" i="2"/>
  <c r="O51" i="2"/>
  <c r="M51" i="2"/>
  <c r="L51" i="2"/>
  <c r="P50" i="2"/>
  <c r="O50" i="2"/>
  <c r="M50" i="2"/>
  <c r="L50" i="2"/>
  <c r="P49" i="2"/>
  <c r="O49" i="2"/>
  <c r="M49" i="2"/>
  <c r="L49" i="2"/>
  <c r="P48" i="2"/>
  <c r="O48" i="2"/>
  <c r="M48" i="2"/>
  <c r="L48" i="2"/>
  <c r="P47" i="2"/>
  <c r="O47" i="2"/>
  <c r="M47" i="2"/>
  <c r="L47" i="2"/>
  <c r="P46" i="2"/>
  <c r="O46" i="2"/>
  <c r="M46" i="2"/>
  <c r="L46" i="2"/>
  <c r="P45" i="2"/>
  <c r="O45" i="2"/>
  <c r="M45" i="2"/>
  <c r="L45" i="2"/>
  <c r="P44" i="2"/>
  <c r="O44" i="2"/>
  <c r="M44" i="2"/>
  <c r="L44" i="2"/>
  <c r="P43" i="2"/>
  <c r="O43" i="2"/>
  <c r="M43" i="2"/>
  <c r="L43" i="2"/>
  <c r="P42" i="2"/>
  <c r="O42" i="2"/>
  <c r="M42" i="2"/>
  <c r="L42" i="2"/>
  <c r="P41" i="2"/>
  <c r="O41" i="2"/>
  <c r="M41" i="2"/>
  <c r="L41" i="2"/>
  <c r="P40" i="2"/>
  <c r="O40" i="2"/>
  <c r="M40" i="2"/>
  <c r="L40" i="2"/>
  <c r="P39" i="2"/>
  <c r="O39" i="2"/>
  <c r="M39" i="2"/>
  <c r="L39" i="2"/>
  <c r="P38" i="2"/>
  <c r="O38" i="2"/>
  <c r="M38" i="2"/>
  <c r="L38" i="2"/>
  <c r="P37" i="2"/>
  <c r="O37" i="2"/>
  <c r="M37" i="2"/>
  <c r="L37" i="2"/>
  <c r="P36" i="2"/>
  <c r="O36" i="2"/>
  <c r="M36" i="2"/>
  <c r="L36" i="2"/>
  <c r="P35" i="2"/>
  <c r="O35" i="2"/>
  <c r="M35" i="2"/>
  <c r="L35" i="2"/>
  <c r="P34" i="2"/>
  <c r="O34" i="2"/>
  <c r="M34" i="2"/>
  <c r="L34" i="2"/>
  <c r="P33" i="2"/>
  <c r="O33" i="2"/>
  <c r="M33" i="2"/>
  <c r="L33" i="2"/>
  <c r="P32" i="2"/>
  <c r="O32" i="2"/>
  <c r="M32" i="2"/>
  <c r="L32" i="2"/>
  <c r="P31" i="2"/>
  <c r="O31" i="2"/>
  <c r="M31" i="2"/>
  <c r="L31" i="2"/>
  <c r="P30" i="2"/>
  <c r="O30" i="2"/>
  <c r="M30" i="2"/>
  <c r="L30" i="2"/>
  <c r="P29" i="2"/>
  <c r="O29" i="2"/>
  <c r="M29" i="2"/>
  <c r="L29" i="2"/>
  <c r="P28" i="2"/>
  <c r="O28" i="2"/>
  <c r="M28" i="2"/>
  <c r="L28" i="2"/>
  <c r="P27" i="2"/>
  <c r="O27" i="2"/>
  <c r="M27" i="2"/>
  <c r="L27" i="2"/>
  <c r="P26" i="2"/>
  <c r="O26" i="2"/>
  <c r="M26" i="2"/>
  <c r="L26" i="2"/>
  <c r="P25" i="2"/>
  <c r="O25" i="2"/>
  <c r="M25" i="2"/>
  <c r="L25" i="2"/>
  <c r="P24" i="2"/>
  <c r="O24" i="2"/>
  <c r="M24" i="2"/>
  <c r="L24" i="2"/>
  <c r="P23" i="2"/>
  <c r="O23" i="2"/>
  <c r="M23" i="2"/>
  <c r="L23" i="2"/>
  <c r="P22" i="2"/>
  <c r="O22" i="2"/>
  <c r="M22" i="2"/>
  <c r="L22" i="2"/>
  <c r="P21" i="2"/>
  <c r="O21" i="2"/>
  <c r="M21" i="2"/>
  <c r="L21" i="2"/>
  <c r="P20" i="2"/>
  <c r="O20" i="2"/>
  <c r="M20" i="2"/>
  <c r="L20" i="2"/>
  <c r="P19" i="2"/>
  <c r="O19" i="2"/>
  <c r="M19" i="2"/>
  <c r="L19" i="2"/>
  <c r="P18" i="2"/>
  <c r="O18" i="2"/>
  <c r="M18" i="2"/>
  <c r="L18" i="2"/>
  <c r="P17" i="2"/>
  <c r="O17" i="2"/>
  <c r="M17" i="2"/>
  <c r="L17" i="2"/>
  <c r="P16" i="2"/>
  <c r="O16" i="2"/>
  <c r="M16" i="2"/>
  <c r="L16" i="2"/>
  <c r="P15" i="2"/>
  <c r="O15" i="2"/>
  <c r="M15" i="2"/>
  <c r="L15" i="2"/>
  <c r="P14" i="2"/>
  <c r="O14" i="2"/>
  <c r="L14" i="2"/>
  <c r="M14" i="2" s="1"/>
  <c r="P13" i="2"/>
  <c r="O13" i="2"/>
  <c r="M13" i="2"/>
  <c r="L13" i="2"/>
  <c r="P12" i="2"/>
  <c r="O12" i="2"/>
  <c r="L12" i="2"/>
  <c r="M12" i="2" s="1"/>
  <c r="P11" i="2"/>
  <c r="O11" i="2"/>
  <c r="L11" i="2"/>
  <c r="M11" i="2" s="1"/>
  <c r="P10" i="2"/>
  <c r="O10" i="2"/>
  <c r="L10" i="2"/>
  <c r="M10" i="2" s="1"/>
  <c r="P9" i="2"/>
  <c r="O9" i="2"/>
  <c r="M9" i="2"/>
  <c r="L51" i="4" s="1"/>
  <c r="L9" i="2"/>
  <c r="P8" i="2"/>
  <c r="O8" i="2"/>
  <c r="L8" i="2"/>
  <c r="M8" i="2" s="1"/>
  <c r="P7" i="2"/>
  <c r="O7" i="2"/>
  <c r="L7" i="2"/>
  <c r="M7" i="2" s="1"/>
  <c r="P6" i="2"/>
  <c r="O6" i="2"/>
  <c r="L6" i="2"/>
  <c r="M6" i="2" s="1"/>
  <c r="P5" i="2"/>
  <c r="B9" i="5" s="1"/>
  <c r="O5" i="2"/>
  <c r="M5" i="2"/>
  <c r="D17" i="4" s="1"/>
  <c r="L5" i="2"/>
  <c r="L52" i="4" l="1"/>
  <c r="D15" i="4"/>
  <c r="D16" i="4"/>
  <c r="L53" i="4"/>
  <c r="D18" i="4"/>
  <c r="L55" i="4"/>
  <c r="D19" i="4"/>
  <c r="L56" i="4"/>
  <c r="L57" i="4"/>
  <c r="D20" i="4"/>
  <c r="D5" i="4"/>
  <c r="J5" i="4"/>
  <c r="L54" i="4"/>
  <c r="A9" i="4"/>
  <c r="B24" i="4"/>
  <c r="J9" i="4"/>
  <c r="B25" i="4"/>
  <c r="B26" i="4"/>
  <c r="B27" i="4"/>
  <c r="D14" i="4"/>
  <c r="B28" i="4"/>
  <c r="B29" i="4"/>
</calcChain>
</file>

<file path=xl/sharedStrings.xml><?xml version="1.0" encoding="utf-8"?>
<sst xmlns="http://schemas.openxmlformats.org/spreadsheetml/2006/main" count="285" uniqueCount="193">
  <si>
    <t>CRM Comercial — Controle de Clientes e Oportunidades</t>
  </si>
  <si>
    <t>Objetivo: evitar oportunidades perdidas por falta de acompanhamento, organizando cliente, estágio, próxima ação, responsável e valor do pipeline.</t>
  </si>
  <si>
    <t>Passo</t>
  </si>
  <si>
    <t>Como usar</t>
  </si>
  <si>
    <t>1</t>
  </si>
  <si>
    <t>Cadastre cada oportunidade em uma nova linha na aba CRM.</t>
  </si>
  <si>
    <t>2</t>
  </si>
  <si>
    <t>Mantenha sempre a Próxima ação e a Data próxima ação preenchidas enquanto a negociação estiver aberta.</t>
  </si>
  <si>
    <t>3</t>
  </si>
  <si>
    <t>Atualize o Estágio da negociação; a probabilidade e o valor ponderado são calculados automaticamente.</t>
  </si>
  <si>
    <t>4</t>
  </si>
  <si>
    <t>Consulte o DASHBOARD para acompanhar pipeline, ações atrasadas/hoje e conversão.</t>
  </si>
  <si>
    <t>5</t>
  </si>
  <si>
    <t>Use a aba AUDITORIA para localizar registros incompletos.</t>
  </si>
  <si>
    <t>6</t>
  </si>
  <si>
    <t>Personalize estágios, probabilidades, origens, responsáveis e interesses na aba LISTAS.</t>
  </si>
  <si>
    <t>Legenda</t>
  </si>
  <si>
    <t>Significado</t>
  </si>
  <si>
    <t>Texto azul</t>
  </si>
  <si>
    <t>Entrada manual do usuário</t>
  </si>
  <si>
    <t>Texto preto</t>
  </si>
  <si>
    <t>Cálculo automático / fórmula</t>
  </si>
  <si>
    <t>Alerta vermelho</t>
  </si>
  <si>
    <t>Ação atrasada ou ponto crítico</t>
  </si>
  <si>
    <t>Alerta amarelo</t>
  </si>
  <si>
    <t>Atenção / ação próxima</t>
  </si>
  <si>
    <t>Premissas do modelo</t>
  </si>
  <si>
    <t>Detalhe</t>
  </si>
  <si>
    <t>Granularidade</t>
  </si>
  <si>
    <t>Uma linha representa uma oportunidade comercial.</t>
  </si>
  <si>
    <t>Probabilidades</t>
  </si>
  <si>
    <t>Parâmetros editáveis por estágio na aba LISTAS; os percentuais iniciais são exemplos genéricos.</t>
  </si>
  <si>
    <t>Valor ponderado</t>
  </si>
  <si>
    <t>Valor potencial × probabilidade do estágio.</t>
  </si>
  <si>
    <t>Conversão</t>
  </si>
  <si>
    <t>Ganhos ÷ (Ganhos + Perdidos).</t>
  </si>
  <si>
    <t>Compatibilidade</t>
  </si>
  <si>
    <t>IF, INDEX/MATCH, SUMIF(S), COUNTIF(S), TODAY; sem macros e sem links externos.</t>
  </si>
  <si>
    <t>Pesquisa aplicada — corte 11/08/2026</t>
  </si>
  <si>
    <t>Fonte</t>
  </si>
  <si>
    <t>Campos de oportunidade / pipeline</t>
  </si>
  <si>
    <t>https://help.salesforce.com/s/articleView?id=sales.opp_fields.htm&amp;language=en_US&amp;type=5</t>
  </si>
  <si>
    <t>Probabilidade por estágio</t>
  </si>
  <si>
    <t>https://knowledge.hubspot.com/properties/hubspots-default-deal-properties</t>
  </si>
  <si>
    <t>Próxima atividade no lead</t>
  </si>
  <si>
    <t>https://knowledge.hubspot.com/properties/hubspots-default-lead-properties</t>
  </si>
  <si>
    <t>Receita ponderada por probabilidade</t>
  </si>
  <si>
    <t>https://knowledge.hubspot.com/reports/create-sales-reports-in-the-sales-analytics-suite</t>
  </si>
  <si>
    <t>Tabelas e integridade de dados no Excel</t>
  </si>
  <si>
    <t>https://support.microsoft.com/en-us/excel/overview-of-excel-tables</t>
  </si>
  <si>
    <t>Versão</t>
  </si>
  <si>
    <t>1.0 — 11/08/2026</t>
  </si>
  <si>
    <t>CRM — Clientes e Oportunidades</t>
  </si>
  <si>
    <t>Uma linha = uma oportunidade. Preencha as células de entrada; probabilidade, valor ponderado, dias sem interação e alerta são calculados automaticamente.</t>
  </si>
  <si>
    <t>ID</t>
  </si>
  <si>
    <t>Nome / Empresa</t>
  </si>
  <si>
    <t>Contato</t>
  </si>
  <si>
    <t>Origem do cliente</t>
  </si>
  <si>
    <t>Interesse</t>
  </si>
  <si>
    <t>Última interação</t>
  </si>
  <si>
    <t>Próxima ação</t>
  </si>
  <si>
    <t>Data próxima ação</t>
  </si>
  <si>
    <t>Responsável</t>
  </si>
  <si>
    <t>Estágio da negociação</t>
  </si>
  <si>
    <t>Valor potencial</t>
  </si>
  <si>
    <t>Probabilidade</t>
  </si>
  <si>
    <t>Situação do cliente</t>
  </si>
  <si>
    <t>Dias sem interação</t>
  </si>
  <si>
    <t>Alerta de acompanhamento</t>
  </si>
  <si>
    <t>Previsão de fechamento</t>
  </si>
  <si>
    <t>Observações</t>
  </si>
  <si>
    <t>CRM-0001</t>
  </si>
  <si>
    <t>Empresa Horizonte (exemplo)</t>
  </si>
  <si>
    <t>Contato Exemplo 01</t>
  </si>
  <si>
    <t>Indicação</t>
  </si>
  <si>
    <t>Serviço consultivo</t>
  </si>
  <si>
    <t>Enviar proposta revisada</t>
  </si>
  <si>
    <t>Vendedor 1</t>
  </si>
  <si>
    <t>Proposta enviada</t>
  </si>
  <si>
    <t>Prospect</t>
  </si>
  <si>
    <t>Necessita revisão de escopo.</t>
  </si>
  <si>
    <t>CRM-0002</t>
  </si>
  <si>
    <t>Studio Aurora (exemplo)</t>
  </si>
  <si>
    <t>Contato Exemplo 02</t>
  </si>
  <si>
    <t>Instagram</t>
  </si>
  <si>
    <t>Produto A</t>
  </si>
  <si>
    <t>Ligação de diagnóstico</t>
  </si>
  <si>
    <t>Vendedor 2</t>
  </si>
  <si>
    <t>Contato realizado</t>
  </si>
  <si>
    <t>Preferência por contato à tarde.</t>
  </si>
  <si>
    <t>CRM-0003</t>
  </si>
  <si>
    <t>Grupo Vale Verde (exemplo)</t>
  </si>
  <si>
    <t>Contato Exemplo 03</t>
  </si>
  <si>
    <t>LinkedIn</t>
  </si>
  <si>
    <t>Projeto personalizado</t>
  </si>
  <si>
    <t>Reunião com decisor</t>
  </si>
  <si>
    <t>Qualificado</t>
  </si>
  <si>
    <t>Orçamento em validação interna.</t>
  </si>
  <si>
    <t>CRM-0004</t>
  </si>
  <si>
    <t>Clínica Modelo Alfa (exemplo)</t>
  </si>
  <si>
    <t>Contato Exemplo 04</t>
  </si>
  <si>
    <t>Google</t>
  </si>
  <si>
    <t>Produto B</t>
  </si>
  <si>
    <t>Retomar contato</t>
  </si>
  <si>
    <t>Vendedor 3</t>
  </si>
  <si>
    <t>Negociação</t>
  </si>
  <si>
    <t>Solicitou condição comercial.</t>
  </si>
  <si>
    <t>CRM-0005</t>
  </si>
  <si>
    <t>Oficina Central (exemplo)</t>
  </si>
  <si>
    <t>Contato Exemplo 05</t>
  </si>
  <si>
    <t>Prospecção ativa</t>
  </si>
  <si>
    <t>Enviar material de apresentação</t>
  </si>
  <si>
    <t>Novo lead</t>
  </si>
  <si>
    <t>Primeiro contato realizado por telefone.</t>
  </si>
  <si>
    <t>CRM-0006</t>
  </si>
  <si>
    <t>Mercado Beta (exemplo)</t>
  </si>
  <si>
    <t>Contato Exemplo 06</t>
  </si>
  <si>
    <t>Parceiro</t>
  </si>
  <si>
    <t>Renovação / expansão</t>
  </si>
  <si>
    <t>Confirmar aceite</t>
  </si>
  <si>
    <t>Gestor comercial</t>
  </si>
  <si>
    <t>Ganho</t>
  </si>
  <si>
    <t>Cliente ativo</t>
  </si>
  <si>
    <t>Negócio fechado; manter relacionamento.</t>
  </si>
  <si>
    <t>CRM-0007</t>
  </si>
  <si>
    <t>Escola Exemplo Sul</t>
  </si>
  <si>
    <t>Contato Exemplo 07</t>
  </si>
  <si>
    <t>Evento</t>
  </si>
  <si>
    <t>Registrar motivo e encerrar</t>
  </si>
  <si>
    <t>Perdido</t>
  </si>
  <si>
    <t>Sem orçamento no momento.</t>
  </si>
  <si>
    <t>CRM-0008</t>
  </si>
  <si>
    <t>Construtora Modelo Norte</t>
  </si>
  <si>
    <t>Contato Exemplo 08</t>
  </si>
  <si>
    <t>Site</t>
  </si>
  <si>
    <t>Agendar demonstração</t>
  </si>
  <si>
    <t>Demonstração deve envolver equipe técnica.</t>
  </si>
  <si>
    <t>CRM-0009</t>
  </si>
  <si>
    <t>Loja Exemplo Centro</t>
  </si>
  <si>
    <t>Contato Exemplo 09</t>
  </si>
  <si>
    <t>Enviar condições comerciais</t>
  </si>
  <si>
    <t>Cliente inativo</t>
  </si>
  <si>
    <t>Reativação de cliente antigo.</t>
  </si>
  <si>
    <t>CRM-0010</t>
  </si>
  <si>
    <t>Agência Exemplo Digital</t>
  </si>
  <si>
    <t>Contato Exemplo 10</t>
  </si>
  <si>
    <t>Reunião de negociação</t>
  </si>
  <si>
    <t>Decisor participará da próxima reunião.</t>
  </si>
  <si>
    <t>Interesse / solução</t>
  </si>
  <si>
    <t>Parâmetro</t>
  </si>
  <si>
    <t>Valor</t>
  </si>
  <si>
    <t>Dias para alerta de follow-up</t>
  </si>
  <si>
    <t>Moeda</t>
  </si>
  <si>
    <t>BRL (R$)</t>
  </si>
  <si>
    <t>1.0</t>
  </si>
  <si>
    <t>Ex-cliente</t>
  </si>
  <si>
    <t>Data de corte da pesquisa</t>
  </si>
  <si>
    <t>Outro</t>
  </si>
  <si>
    <t>Dashboard Comercial — CRM</t>
  </si>
  <si>
    <t>Visão executiva do pipeline e do acompanhamento. Os indicadores consideram a base da aba CRM.</t>
  </si>
  <si>
    <t>Pipeline aberto</t>
  </si>
  <si>
    <t>Pipeline ponderado</t>
  </si>
  <si>
    <t>Oportunidades abertas</t>
  </si>
  <si>
    <t>Ações atrasadas</t>
  </si>
  <si>
    <t>Ações para hoje</t>
  </si>
  <si>
    <t>Taxa de conversão</t>
  </si>
  <si>
    <t>Valor ganho</t>
  </si>
  <si>
    <t>Sem data próxima ação</t>
  </si>
  <si>
    <t>Estágio</t>
  </si>
  <si>
    <t>Qtd.</t>
  </si>
  <si>
    <t>Origem</t>
  </si>
  <si>
    <t>Qtd. oportunidades</t>
  </si>
  <si>
    <t>Status de acompanhamento</t>
  </si>
  <si>
    <t>ATRASADA</t>
  </si>
  <si>
    <t>HOJE</t>
  </si>
  <si>
    <t>PRÓX. 7 DIAS</t>
  </si>
  <si>
    <t>EM DIA</t>
  </si>
  <si>
    <t>SEM DATA</t>
  </si>
  <si>
    <t>ENCERRADA</t>
  </si>
  <si>
    <t>Auditoria e controles de qualidade</t>
  </si>
  <si>
    <t>Use esta aba para identificar lacunas de preenchimento que podem causar perda de acompanhamento.</t>
  </si>
  <si>
    <t>Controle</t>
  </si>
  <si>
    <t>Resultado</t>
  </si>
  <si>
    <t>Interpretação</t>
  </si>
  <si>
    <t>Oportunidades abertas sem próxima ação</t>
  </si>
  <si>
    <t>Ideal: 0</t>
  </si>
  <si>
    <t>Oportunidades abertas sem data da próxima ação</t>
  </si>
  <si>
    <t>Oportunidades abertas sem responsável</t>
  </si>
  <si>
    <t>Oportunidades abertas sem valor potencial</t>
  </si>
  <si>
    <t>Revisar conforme processo</t>
  </si>
  <si>
    <t>Prioridade comercial</t>
  </si>
  <si>
    <t>Registros sem estágio</t>
  </si>
  <si>
    <t>Registros sem empresa/nome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</si>
</sst>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,##0.00"/>
    <numFmt numFmtId="165" formatCode="\R\$\ #,##0"/>
    <numFmt numFmtId="166" formatCode="0.0%"/>
  </numFmts>
  <fonts count="12">
    <font>
      <sz val="11"/>
      <name val="Carlito"/>
    </font>
    <font>
      <b/>
      <sz val="10"/>
      <color rgb="FFFFFFFF"/>
      <name val="Carlito"/>
    </font>
    <font>
      <sz val="10"/>
      <color rgb="FF0563C1"/>
      <name val="Carlito"/>
    </font>
    <font>
      <b/>
      <sz val="18"/>
      <color rgb="FFFFFFFF"/>
      <name val="Carlito"/>
    </font>
    <font>
      <i/>
      <sz val="10"/>
      <color rgb="FF263238"/>
      <name val="Carlito"/>
    </font>
    <font>
      <sz val="10"/>
      <color rgb="FF263238"/>
      <name val="Carlito"/>
    </font>
    <font>
      <i/>
      <sz val="11"/>
      <color rgb="FF263238"/>
      <name val="Carlito"/>
    </font>
    <font>
      <b/>
      <sz val="11"/>
      <color rgb="FFFFFFFF"/>
      <name val="Carlito"/>
    </font>
    <font>
      <b/>
      <sz val="16"/>
      <color rgb="FF17324D"/>
      <name val="Carlito"/>
    </font>
    <font>
      <b/>
      <sz val="11"/>
      <color rgb="FF17324D"/>
      <name val="Carlito"/>
    </font>
    <font>
      <sz val="10"/>
      <name val="Carlito"/>
    </font>
    <font>
      <b/>
      <sz val="10"/>
      <color rgb="FF17324D"/>
      <name val="Carlito"/>
    </font>
  </fonts>
  <fills count="9">
    <fill>
      <patternFill patternType="none"/>
    </fill>
    <fill>
      <patternFill patternType="gray125"/>
    </fill>
    <fill>
      <patternFill patternType="solid">
        <fgColor rgb="FF2A7F85"/>
      </patternFill>
    </fill>
    <fill>
      <patternFill patternType="solid">
        <fgColor rgb="FF17324D"/>
      </patternFill>
    </fill>
    <fill>
      <patternFill patternType="solid">
        <fgColor rgb="FFF3F5F7"/>
      </patternFill>
    </fill>
    <fill>
      <patternFill patternType="solid">
        <fgColor rgb="FF1F4E78"/>
      </patternFill>
    </fill>
    <fill>
      <patternFill patternType="solid">
        <fgColor rgb="FFFFFFFF"/>
      </patternFill>
    </fill>
    <fill>
      <patternFill patternType="solid">
        <fgColor rgb="FFDDEFEF"/>
      </patternFill>
    </fill>
    <fill>
      <patternFill patternType="solid">
        <fgColor rgb="FFDC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  <xf numFmtId="0" fontId="2" fillId="0" borderId="0" xfId="0" applyNumberFormat="1" applyFont="1" applyFill="1" applyBorder="1" applyAlignment="1">
      <alignment wrapText="1"/>
    </xf>
    <xf numFmtId="9" fontId="2" fillId="0" borderId="0" xfId="0" applyNumberFormat="1" applyFont="1" applyFill="1" applyBorder="1" applyAlignment="1">
      <alignment wrapText="1"/>
    </xf>
    <xf numFmtId="14" fontId="2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9" fontId="5" fillId="0" borderId="0" xfId="0" applyNumberFormat="1" applyFont="1" applyFill="1" applyBorder="1" applyAlignment="1">
      <alignment wrapText="1"/>
    </xf>
    <xf numFmtId="164" fontId="5" fillId="0" borderId="0" xfId="0" applyNumberFormat="1" applyFont="1" applyFill="1" applyBorder="1" applyAlignment="1">
      <alignment wrapText="1"/>
    </xf>
    <xf numFmtId="1" fontId="5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165" fontId="0" fillId="0" borderId="0" xfId="0" applyNumberFormat="1" applyFont="1" applyFill="1" applyBorder="1"/>
    <xf numFmtId="0" fontId="9" fillId="0" borderId="0" xfId="0" applyNumberFormat="1" applyFont="1" applyFill="1" applyBorder="1" applyAlignment="1">
      <alignment wrapText="1"/>
    </xf>
    <xf numFmtId="0" fontId="10" fillId="0" borderId="0" xfId="0" applyNumberFormat="1" applyFont="1" applyFill="1" applyBorder="1"/>
    <xf numFmtId="0" fontId="11" fillId="8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wrapText="1"/>
    </xf>
    <xf numFmtId="0" fontId="11" fillId="8" borderId="0" xfId="0" applyNumberFormat="1" applyFont="1" applyFill="1" applyBorder="1" applyAlignment="1">
      <alignment vertical="center"/>
    </xf>
    <xf numFmtId="0" fontId="1" fillId="3" borderId="0" xfId="0" applyNumberFormat="1" applyFont="1" applyFill="1" applyBorder="1" applyAlignment="1">
      <alignment vertical="center"/>
    </xf>
    <xf numFmtId="0" fontId="11" fillId="7" borderId="0" xfId="0" applyNumberFormat="1" applyFont="1" applyFill="1" applyBorder="1" applyAlignment="1">
      <alignment wrapText="1"/>
    </xf>
    <xf numFmtId="0" fontId="3" fillId="3" borderId="0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vertical="center" wrapText="1"/>
    </xf>
    <xf numFmtId="0" fontId="6" fillId="4" borderId="0" xfId="0" applyNumberFormat="1" applyFont="1" applyFill="1" applyBorder="1" applyAlignment="1">
      <alignment wrapText="1"/>
    </xf>
    <xf numFmtId="0" fontId="7" fillId="5" borderId="0" xfId="0" applyNumberFormat="1" applyFont="1" applyFill="1" applyBorder="1" applyAlignment="1">
      <alignment horizontal="center"/>
    </xf>
    <xf numFmtId="165" fontId="8" fillId="6" borderId="0" xfId="0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166" fontId="8" fillId="6" borderId="0" xfId="0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/>
  </cellXfs>
  <cellStyles count="1">
    <cellStyle name="Normal" xfId="0" builtinId="0"/>
  </cellStyles>
  <dxfs count="8"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7F6000"/>
      </font>
      <fill>
        <patternFill patternType="solid">
          <bgColor rgb="FFFFF2CC"/>
        </patternFill>
      </fill>
    </dxf>
    <dxf>
      <font>
        <color rgb="FF9C0006"/>
      </font>
      <fill>
        <patternFill patternType="solid">
          <bgColor rgb="FFFCE8E6"/>
        </patternFill>
      </fill>
    </dxf>
    <dxf>
      <font>
        <i/>
        <color rgb="FF666666"/>
      </font>
      <fill>
        <patternFill patternType="solid">
          <bgColor rgb="FFE7E6E6"/>
        </patternFill>
      </fill>
    </dxf>
    <dxf>
      <font>
        <color rgb="FF006100"/>
      </font>
      <fill>
        <patternFill patternType="solid">
          <bgColor rgb="FFE2F0D9"/>
        </patternFill>
      </fill>
    </dxf>
    <dxf>
      <font>
        <color rgb="FF7F6000"/>
      </font>
      <fill>
        <patternFill patternType="solid">
          <bgColor rgb="FFFFF2CC"/>
        </patternFill>
      </fill>
    </dxf>
    <dxf>
      <font>
        <b/>
        <color rgb="FF9C5700"/>
      </font>
      <fill>
        <patternFill patternType="solid">
          <bgColor rgb="FFFCE4D6"/>
        </patternFill>
      </fill>
    </dxf>
    <dxf>
      <font>
        <b/>
        <color rgb="FF9C0006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Oportunidades por origem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Qtd. oportunidades</c:v>
          </c:tx>
          <c:invertIfNegative val="1"/>
          <c:cat>
            <c:strRef>
              <c:f>DASHBOARD!$F$14:$F$22</c:f>
              <c:strCache>
                <c:ptCount val="9"/>
                <c:pt idx="0">
                  <c:v>Indicação</c:v>
                </c:pt>
                <c:pt idx="1">
                  <c:v>Site</c:v>
                </c:pt>
                <c:pt idx="2">
                  <c:v>Instagram</c:v>
                </c:pt>
                <c:pt idx="3">
                  <c:v>LinkedIn</c:v>
                </c:pt>
                <c:pt idx="4">
                  <c:v>Google</c:v>
                </c:pt>
                <c:pt idx="5">
                  <c:v>Evento</c:v>
                </c:pt>
                <c:pt idx="6">
                  <c:v>Prospecção ativa</c:v>
                </c:pt>
                <c:pt idx="7">
                  <c:v>Parceiro</c:v>
                </c:pt>
                <c:pt idx="8">
                  <c:v>Outro</c:v>
                </c:pt>
              </c:strCache>
            </c:strRef>
          </c:cat>
          <c:val>
            <c:numRef>
              <c:f>DASHBOARD!$G$14:$G$22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203464"/>
        <c:axId val="441202288"/>
      </c:barChart>
      <c:catAx>
        <c:axId val="44120346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202288"/>
        <c:crosses val="autoZero"/>
        <c:auto val="1"/>
        <c:lblAlgn val="ctr"/>
        <c:lblOffset val="100"/>
        <c:noMultiLvlLbl val="0"/>
      </c:catAx>
      <c:valAx>
        <c:axId val="44120228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203464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Pipeline por estágio — potencial x ponderado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Valor potencial</c:v>
          </c:tx>
          <c:invertIfNegative val="1"/>
          <c:cat>
            <c:strRef>
              <c:f>DASHBOARD!$J$51:$J$57</c:f>
              <c:strCache>
                <c:ptCount val="7"/>
                <c:pt idx="0">
                  <c:v>Novo lead</c:v>
                </c:pt>
                <c:pt idx="1">
                  <c:v>Contato realizado</c:v>
                </c:pt>
                <c:pt idx="2">
                  <c:v>Qualificado</c:v>
                </c:pt>
                <c:pt idx="3">
                  <c:v>Proposta enviada</c:v>
                </c:pt>
                <c:pt idx="4">
                  <c:v>Negociação</c:v>
                </c:pt>
                <c:pt idx="5">
                  <c:v>Ganho</c:v>
                </c:pt>
                <c:pt idx="6">
                  <c:v>Perdido</c:v>
                </c:pt>
              </c:strCache>
            </c:strRef>
          </c:cat>
          <c:val>
            <c:numRef>
              <c:f>DASHBOARD!$K$51:$K$57</c:f>
              <c:numCache>
                <c:formatCode>\R\$\ #,##0</c:formatCode>
                <c:ptCount val="7"/>
                <c:pt idx="0">
                  <c:v>9000</c:v>
                </c:pt>
                <c:pt idx="1">
                  <c:v>6500</c:v>
                </c:pt>
                <c:pt idx="2">
                  <c:v>80000</c:v>
                </c:pt>
                <c:pt idx="3">
                  <c:v>30000</c:v>
                </c:pt>
                <c:pt idx="4">
                  <c:v>41500</c:v>
                </c:pt>
                <c:pt idx="5">
                  <c:v>24000</c:v>
                </c:pt>
                <c:pt idx="6">
                  <c:v>11000</c:v>
                </c:pt>
              </c:numCache>
            </c:numRef>
          </c:val>
        </c:ser>
        <c:ser>
          <c:idx val="1"/>
          <c:order val="1"/>
          <c:tx>
            <c:v>Valor ponderado</c:v>
          </c:tx>
          <c:invertIfNegative val="1"/>
          <c:cat>
            <c:strRef>
              <c:f>DASHBOARD!$J$51:$J$57</c:f>
              <c:strCache>
                <c:ptCount val="7"/>
                <c:pt idx="0">
                  <c:v>Novo lead</c:v>
                </c:pt>
                <c:pt idx="1">
                  <c:v>Contato realizado</c:v>
                </c:pt>
                <c:pt idx="2">
                  <c:v>Qualificado</c:v>
                </c:pt>
                <c:pt idx="3">
                  <c:v>Proposta enviada</c:v>
                </c:pt>
                <c:pt idx="4">
                  <c:v>Negociação</c:v>
                </c:pt>
                <c:pt idx="5">
                  <c:v>Ganho</c:v>
                </c:pt>
                <c:pt idx="6">
                  <c:v>Perdido</c:v>
                </c:pt>
              </c:strCache>
            </c:strRef>
          </c:cat>
          <c:val>
            <c:numRef>
              <c:f>DASHBOARD!$L$51:$L$57</c:f>
              <c:numCache>
                <c:formatCode>\R\$\ #,##0</c:formatCode>
                <c:ptCount val="7"/>
                <c:pt idx="0">
                  <c:v>900</c:v>
                </c:pt>
                <c:pt idx="1">
                  <c:v>1300</c:v>
                </c:pt>
                <c:pt idx="2">
                  <c:v>32000</c:v>
                </c:pt>
                <c:pt idx="3">
                  <c:v>18000</c:v>
                </c:pt>
                <c:pt idx="4">
                  <c:v>33200</c:v>
                </c:pt>
                <c:pt idx="5">
                  <c:v>24000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199544"/>
        <c:axId val="441197584"/>
      </c:barChart>
      <c:catAx>
        <c:axId val="44119954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197584"/>
        <c:crosses val="autoZero"/>
        <c:auto val="1"/>
        <c:lblAlgn val="ctr"/>
        <c:lblOffset val="100"/>
        <c:noMultiLvlLbl val="0"/>
      </c:catAx>
      <c:valAx>
        <c:axId val="44119758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" sourceLinked="1"/>
        <c:majorTickMark val="none"/>
        <c:minorTickMark val="none"/>
        <c:tickLblPos val="nextTo"/>
        <c:crossAx val="441199544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Acompanhamento das próximas ações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Qtd.</c:v>
          </c:tx>
          <c:invertIfNegative val="1"/>
          <c:cat>
            <c:strRef>
              <c:f>DASHBOARD!$A$24:$A$29</c:f>
              <c:strCache>
                <c:ptCount val="6"/>
                <c:pt idx="0">
                  <c:v>ATRASADA</c:v>
                </c:pt>
                <c:pt idx="1">
                  <c:v>HOJE</c:v>
                </c:pt>
                <c:pt idx="2">
                  <c:v>PRÓX. 7 DIAS</c:v>
                </c:pt>
                <c:pt idx="3">
                  <c:v>EM DIA</c:v>
                </c:pt>
                <c:pt idx="4">
                  <c:v>SEM DATA</c:v>
                </c:pt>
                <c:pt idx="5">
                  <c:v>ENCERRADA</c:v>
                </c:pt>
              </c:strCache>
            </c:strRef>
          </c:cat>
          <c:val>
            <c:numRef>
              <c:f>DASHBOARD!$B$24:$B$29</c:f>
              <c:numCache>
                <c:formatCode>General</c:formatCode>
                <c:ptCount val="6"/>
                <c:pt idx="0">
                  <c:v>2</c:v>
                </c:pt>
                <c:pt idx="1">
                  <c:v>1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197976"/>
        <c:axId val="441199936"/>
      </c:barChart>
      <c:catAx>
        <c:axId val="441197976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199936"/>
        <c:crosses val="autoZero"/>
        <c:auto val="1"/>
        <c:lblAlgn val="ctr"/>
        <c:lblOffset val="100"/>
        <c:noMultiLvlLbl val="0"/>
      </c:catAx>
      <c:valAx>
        <c:axId val="44119993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197976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0</xdr:rowOff>
    </xdr:from>
    <xdr:to>
      <xdr:col>12</xdr:col>
      <xdr:colOff>0</xdr:colOff>
      <xdr:row>23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24</xdr:row>
      <xdr:rowOff>0</xdr:rowOff>
    </xdr:from>
    <xdr:to>
      <xdr:col>12</xdr:col>
      <xdr:colOff>0</xdr:colOff>
      <xdr:row>41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5</xdr:col>
      <xdr:colOff>0</xdr:colOff>
      <xdr:row>47</xdr:row>
      <xdr:rowOff>0</xdr:rowOff>
    </xdr:to>
    <xdr:graphicFrame macro="">
      <xdr:nvGraphicFramePr>
        <xdr:cNvPr id="4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CRMTable" displayName="CRMTable" ref="A4:R304" totalsRowShown="0">
  <tableColumns count="18">
    <tableColumn id="1" name="ID"/>
    <tableColumn id="2" name="Nome / Empresa"/>
    <tableColumn id="3" name="Contato"/>
    <tableColumn id="4" name="Origem do cliente"/>
    <tableColumn id="5" name="Interesse"/>
    <tableColumn id="6" name="Última interação"/>
    <tableColumn id="7" name="Próxima ação"/>
    <tableColumn id="8" name="Data próxima ação"/>
    <tableColumn id="9" name="Responsável"/>
    <tableColumn id="10" name="Estágio da negociação"/>
    <tableColumn id="11" name="Valor potencial"/>
    <tableColumn id="12" name="Probabilidade"/>
    <tableColumn id="13" name="Valor ponderado"/>
    <tableColumn id="14" name="Situação do cliente"/>
    <tableColumn id="15" name="Dias sem interação"/>
    <tableColumn id="16" name="Alerta de acompanhamento"/>
    <tableColumn id="17" name="Previsão de fechamento"/>
    <tableColumn id="18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showGridLines="0" tabSelected="1" workbookViewId="0">
      <selection sqref="A1:L1"/>
    </sheetView>
  </sheetViews>
  <sheetFormatPr defaultRowHeight="14.25"/>
  <cols>
    <col min="1" max="1" width="20" customWidth="1"/>
    <col min="2" max="2" width="14" customWidth="1"/>
    <col min="3" max="4" width="18" customWidth="1"/>
    <col min="5" max="5" width="12" customWidth="1"/>
    <col min="6" max="6" width="20" customWidth="1"/>
    <col min="7" max="7" width="18" customWidth="1"/>
    <col min="8" max="8" width="12" customWidth="1"/>
    <col min="9" max="9" width="4" customWidth="1"/>
    <col min="10" max="10" width="18" customWidth="1"/>
    <col min="11" max="12" width="14" customWidth="1"/>
  </cols>
  <sheetData>
    <row r="1" spans="1:12" ht="30" customHeight="1">
      <c r="A1" s="19" t="s">
        <v>158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>
      <c r="A2" s="21" t="s">
        <v>159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4" spans="1:12" ht="15">
      <c r="A4" s="22" t="s">
        <v>160</v>
      </c>
      <c r="B4" s="22"/>
      <c r="D4" s="22" t="s">
        <v>161</v>
      </c>
      <c r="E4" s="22"/>
      <c r="G4" s="22" t="s">
        <v>162</v>
      </c>
      <c r="H4" s="22"/>
      <c r="J4" s="22" t="s">
        <v>163</v>
      </c>
      <c r="K4" s="22"/>
    </row>
    <row r="5" spans="1:12">
      <c r="A5" s="23">
        <f>SUMIFS(CRM!$K$5:$K$304,CRM!$J$5:$J$304,"&lt;&gt;Ganho",CRM!$J$5:$J$304,"&lt;&gt;Perdido")</f>
        <v>167000</v>
      </c>
      <c r="B5" s="23"/>
      <c r="D5" s="23">
        <f>SUMIFS(CRM!$M$5:$M$304,CRM!$J$5:$J$304,"&lt;&gt;Ganho",CRM!$J$5:$J$304,"&lt;&gt;Perdido")</f>
        <v>85400</v>
      </c>
      <c r="E5" s="23"/>
      <c r="G5" s="24">
        <f>COUNTIFS(CRM!$J$5:$J$304,"&lt;&gt;",CRM!$J$5:$J$304,"&lt;&gt;Ganho",CRM!$J$5:$J$304,"&lt;&gt;Perdido")</f>
        <v>8</v>
      </c>
      <c r="H5" s="24"/>
      <c r="J5" s="24">
        <f ca="1">COUNTIF(CRM!$P$5:$P$304,"ATRASADA")</f>
        <v>2</v>
      </c>
      <c r="K5" s="24"/>
    </row>
    <row r="6" spans="1:12">
      <c r="A6" s="23"/>
      <c r="B6" s="23"/>
      <c r="D6" s="23"/>
      <c r="E6" s="23"/>
      <c r="G6" s="24"/>
      <c r="H6" s="24"/>
      <c r="J6" s="24"/>
      <c r="K6" s="24"/>
    </row>
    <row r="8" spans="1:12" ht="15">
      <c r="A8" s="22" t="s">
        <v>164</v>
      </c>
      <c r="B8" s="22"/>
      <c r="D8" s="22" t="s">
        <v>165</v>
      </c>
      <c r="E8" s="22"/>
      <c r="G8" s="22" t="s">
        <v>166</v>
      </c>
      <c r="H8" s="22"/>
      <c r="J8" s="22" t="s">
        <v>167</v>
      </c>
      <c r="K8" s="22"/>
    </row>
    <row r="9" spans="1:12">
      <c r="A9" s="24">
        <f ca="1">COUNTIF(CRM!$P$5:$P$304,"HOJE")</f>
        <v>1</v>
      </c>
      <c r="B9" s="24"/>
      <c r="D9" s="25">
        <f>IF(COUNTIF(CRM!$J$5:$J$304,"Ganho")+COUNTIF(CRM!$J$5:$J$304,"Perdido")=0,0,COUNTIF(CRM!$J$5:$J$304,"Ganho")/(COUNTIF(CRM!$J$5:$J$304,"Ganho")+COUNTIF(CRM!$J$5:$J$304,"Perdido")))</f>
        <v>0.5</v>
      </c>
      <c r="E9" s="25"/>
      <c r="G9" s="23">
        <f>SUMIF(CRM!$J$5:$J$304,"Ganho",CRM!$K$5:$K$304)</f>
        <v>24000</v>
      </c>
      <c r="H9" s="23"/>
      <c r="J9" s="24">
        <f ca="1">COUNTIF(CRM!$P$5:$P$304,"SEM DATA")</f>
        <v>0</v>
      </c>
      <c r="K9" s="24"/>
    </row>
    <row r="10" spans="1:12">
      <c r="A10" s="24"/>
      <c r="B10" s="24"/>
      <c r="D10" s="25"/>
      <c r="E10" s="25"/>
      <c r="G10" s="23"/>
      <c r="H10" s="23"/>
      <c r="J10" s="24"/>
      <c r="K10" s="24"/>
    </row>
    <row r="13" spans="1:12">
      <c r="A13" s="1" t="s">
        <v>168</v>
      </c>
      <c r="B13" s="1" t="s">
        <v>169</v>
      </c>
      <c r="C13" s="1" t="s">
        <v>64</v>
      </c>
      <c r="D13" s="1" t="s">
        <v>32</v>
      </c>
      <c r="F13" s="1" t="s">
        <v>170</v>
      </c>
      <c r="G13" s="1" t="s">
        <v>171</v>
      </c>
    </row>
    <row r="14" spans="1:12">
      <c r="A14" t="s">
        <v>112</v>
      </c>
      <c r="B14">
        <f>COUNTIF(CRM!$J$5:$J$304,A14)</f>
        <v>1</v>
      </c>
      <c r="C14" s="11">
        <f>SUMIF(CRM!$J$5:$J$304,A14,CRM!$K$5:$K$304)</f>
        <v>9000</v>
      </c>
      <c r="D14" s="11">
        <f>SUMIF(CRM!$J$5:$J$304,A14,CRM!$M$5:$M$304)</f>
        <v>900</v>
      </c>
      <c r="F14" t="s">
        <v>74</v>
      </c>
      <c r="G14">
        <f>COUNTIF(CRM!$D$5:$D$304,F14)</f>
        <v>2</v>
      </c>
    </row>
    <row r="15" spans="1:12">
      <c r="A15" t="s">
        <v>88</v>
      </c>
      <c r="B15">
        <f>COUNTIF(CRM!$J$5:$J$304,A15)</f>
        <v>1</v>
      </c>
      <c r="C15" s="11">
        <f>SUMIF(CRM!$J$5:$J$304,A15,CRM!$K$5:$K$304)</f>
        <v>6500</v>
      </c>
      <c r="D15" s="11">
        <f>SUMIF(CRM!$J$5:$J$304,A15,CRM!$M$5:$M$304)</f>
        <v>1300</v>
      </c>
      <c r="F15" t="s">
        <v>134</v>
      </c>
      <c r="G15">
        <f>COUNTIF(CRM!$D$5:$D$304,F15)</f>
        <v>1</v>
      </c>
    </row>
    <row r="16" spans="1:12">
      <c r="A16" t="s">
        <v>96</v>
      </c>
      <c r="B16">
        <f>COUNTIF(CRM!$J$5:$J$304,A16)</f>
        <v>2</v>
      </c>
      <c r="C16" s="11">
        <f>SUMIF(CRM!$J$5:$J$304,A16,CRM!$K$5:$K$304)</f>
        <v>80000</v>
      </c>
      <c r="D16" s="11">
        <f>SUMIF(CRM!$J$5:$J$304,A16,CRM!$M$5:$M$304)</f>
        <v>32000</v>
      </c>
      <c r="F16" t="s">
        <v>84</v>
      </c>
      <c r="G16">
        <f>COUNTIF(CRM!$D$5:$D$304,F16)</f>
        <v>2</v>
      </c>
    </row>
    <row r="17" spans="1:7">
      <c r="A17" t="s">
        <v>78</v>
      </c>
      <c r="B17">
        <f>COUNTIF(CRM!$J$5:$J$304,A17)</f>
        <v>2</v>
      </c>
      <c r="C17" s="11">
        <f>SUMIF(CRM!$J$5:$J$304,A17,CRM!$K$5:$K$304)</f>
        <v>30000</v>
      </c>
      <c r="D17" s="11">
        <f>SUMIF(CRM!$J$5:$J$304,A17,CRM!$M$5:$M$304)</f>
        <v>18000</v>
      </c>
      <c r="F17" t="s">
        <v>93</v>
      </c>
      <c r="G17">
        <f>COUNTIF(CRM!$D$5:$D$304,F17)</f>
        <v>1</v>
      </c>
    </row>
    <row r="18" spans="1:7">
      <c r="A18" t="s">
        <v>105</v>
      </c>
      <c r="B18">
        <f>COUNTIF(CRM!$J$5:$J$304,A18)</f>
        <v>2</v>
      </c>
      <c r="C18" s="11">
        <f>SUMIF(CRM!$J$5:$J$304,A18,CRM!$K$5:$K$304)</f>
        <v>41500</v>
      </c>
      <c r="D18" s="11">
        <f>SUMIF(CRM!$J$5:$J$304,A18,CRM!$M$5:$M$304)</f>
        <v>33200</v>
      </c>
      <c r="F18" t="s">
        <v>101</v>
      </c>
      <c r="G18">
        <f>COUNTIF(CRM!$D$5:$D$304,F18)</f>
        <v>1</v>
      </c>
    </row>
    <row r="19" spans="1:7">
      <c r="A19" t="s">
        <v>121</v>
      </c>
      <c r="B19">
        <f>COUNTIF(CRM!$J$5:$J$304,A19)</f>
        <v>1</v>
      </c>
      <c r="C19" s="11">
        <f>SUMIF(CRM!$J$5:$J$304,A19,CRM!$K$5:$K$304)</f>
        <v>24000</v>
      </c>
      <c r="D19" s="11">
        <f>SUMIF(CRM!$J$5:$J$304,A19,CRM!$M$5:$M$304)</f>
        <v>24000</v>
      </c>
      <c r="F19" t="s">
        <v>127</v>
      </c>
      <c r="G19">
        <f>COUNTIF(CRM!$D$5:$D$304,F19)</f>
        <v>1</v>
      </c>
    </row>
    <row r="20" spans="1:7">
      <c r="A20" t="s">
        <v>129</v>
      </c>
      <c r="B20">
        <f>COUNTIF(CRM!$J$5:$J$304,A20)</f>
        <v>1</v>
      </c>
      <c r="C20" s="11">
        <f>SUMIF(CRM!$J$5:$J$304,A20,CRM!$K$5:$K$304)</f>
        <v>11000</v>
      </c>
      <c r="D20" s="11">
        <f>SUMIF(CRM!$J$5:$J$304,A20,CRM!$M$5:$M$304)</f>
        <v>0</v>
      </c>
      <c r="F20" t="s">
        <v>110</v>
      </c>
      <c r="G20">
        <f>COUNTIF(CRM!$D$5:$D$304,F20)</f>
        <v>1</v>
      </c>
    </row>
    <row r="21" spans="1:7">
      <c r="F21" t="s">
        <v>117</v>
      </c>
      <c r="G21">
        <f>COUNTIF(CRM!$D$5:$D$304,F21)</f>
        <v>1</v>
      </c>
    </row>
    <row r="22" spans="1:7">
      <c r="F22" t="s">
        <v>157</v>
      </c>
      <c r="G22">
        <f>COUNTIF(CRM!$D$5:$D$304,F22)</f>
        <v>0</v>
      </c>
    </row>
    <row r="23" spans="1:7" ht="25.5">
      <c r="A23" s="1" t="s">
        <v>172</v>
      </c>
      <c r="B23" s="1" t="s">
        <v>169</v>
      </c>
    </row>
    <row r="24" spans="1:7">
      <c r="A24" t="s">
        <v>173</v>
      </c>
      <c r="B24">
        <f ca="1">COUNTIF(CRM!$P$5:$P$304,A24)</f>
        <v>2</v>
      </c>
    </row>
    <row r="25" spans="1:7">
      <c r="A25" t="s">
        <v>174</v>
      </c>
      <c r="B25">
        <f ca="1">COUNTIF(CRM!$P$5:$P$304,A25)</f>
        <v>1</v>
      </c>
    </row>
    <row r="26" spans="1:7">
      <c r="A26" t="s">
        <v>175</v>
      </c>
      <c r="B26">
        <f ca="1">COUNTIF(CRM!$P$5:$P$304,A26)</f>
        <v>5</v>
      </c>
    </row>
    <row r="27" spans="1:7">
      <c r="A27" t="s">
        <v>176</v>
      </c>
      <c r="B27">
        <f ca="1">COUNTIF(CRM!$P$5:$P$304,A27)</f>
        <v>0</v>
      </c>
    </row>
    <row r="28" spans="1:7">
      <c r="A28" t="s">
        <v>177</v>
      </c>
      <c r="B28">
        <f ca="1">COUNTIF(CRM!$P$5:$P$304,A28)</f>
        <v>0</v>
      </c>
    </row>
    <row r="29" spans="1:7">
      <c r="A29" t="s">
        <v>178</v>
      </c>
      <c r="B29">
        <f ca="1">COUNTIF(CRM!$P$5:$P$304,A29)</f>
        <v>2</v>
      </c>
    </row>
    <row r="50" spans="10:12" ht="25.5">
      <c r="J50" s="1" t="s">
        <v>168</v>
      </c>
      <c r="K50" s="1" t="s">
        <v>64</v>
      </c>
      <c r="L50" s="1" t="s">
        <v>32</v>
      </c>
    </row>
    <row r="51" spans="10:12">
      <c r="J51" t="s">
        <v>112</v>
      </c>
      <c r="K51" s="11">
        <f>SUMIF(CRM!$J$5:$J$304,J51,CRM!$K$5:$K$304)</f>
        <v>9000</v>
      </c>
      <c r="L51" s="11">
        <f>SUMIF(CRM!$J$5:$J$304,J51,CRM!$M$5:$M$304)</f>
        <v>900</v>
      </c>
    </row>
    <row r="52" spans="10:12">
      <c r="J52" t="s">
        <v>88</v>
      </c>
      <c r="K52" s="11">
        <f>SUMIF(CRM!$J$5:$J$304,J52,CRM!$K$5:$K$304)</f>
        <v>6500</v>
      </c>
      <c r="L52" s="11">
        <f>SUMIF(CRM!$J$5:$J$304,J52,CRM!$M$5:$M$304)</f>
        <v>1300</v>
      </c>
    </row>
    <row r="53" spans="10:12">
      <c r="J53" t="s">
        <v>96</v>
      </c>
      <c r="K53" s="11">
        <f>SUMIF(CRM!$J$5:$J$304,J53,CRM!$K$5:$K$304)</f>
        <v>80000</v>
      </c>
      <c r="L53" s="11">
        <f>SUMIF(CRM!$J$5:$J$304,J53,CRM!$M$5:$M$304)</f>
        <v>32000</v>
      </c>
    </row>
    <row r="54" spans="10:12">
      <c r="J54" t="s">
        <v>78</v>
      </c>
      <c r="K54" s="11">
        <f>SUMIF(CRM!$J$5:$J$304,J54,CRM!$K$5:$K$304)</f>
        <v>30000</v>
      </c>
      <c r="L54" s="11">
        <f>SUMIF(CRM!$J$5:$J$304,J54,CRM!$M$5:$M$304)</f>
        <v>18000</v>
      </c>
    </row>
    <row r="55" spans="10:12">
      <c r="J55" t="s">
        <v>105</v>
      </c>
      <c r="K55" s="11">
        <f>SUMIF(CRM!$J$5:$J$304,J55,CRM!$K$5:$K$304)</f>
        <v>41500</v>
      </c>
      <c r="L55" s="11">
        <f>SUMIF(CRM!$J$5:$J$304,J55,CRM!$M$5:$M$304)</f>
        <v>33200</v>
      </c>
    </row>
    <row r="56" spans="10:12">
      <c r="J56" t="s">
        <v>121</v>
      </c>
      <c r="K56" s="11">
        <f>SUMIF(CRM!$J$5:$J$304,J56,CRM!$K$5:$K$304)</f>
        <v>24000</v>
      </c>
      <c r="L56" s="11">
        <f>SUMIF(CRM!$J$5:$J$304,J56,CRM!$M$5:$M$304)</f>
        <v>24000</v>
      </c>
    </row>
    <row r="57" spans="10:12">
      <c r="J57" t="s">
        <v>129</v>
      </c>
      <c r="K57" s="11">
        <f>SUMIF(CRM!$J$5:$J$304,J57,CRM!$K$5:$K$304)</f>
        <v>11000</v>
      </c>
      <c r="L57" s="11">
        <f>SUMIF(CRM!$J$5:$J$304,J57,CRM!$M$5:$M$304)</f>
        <v>0</v>
      </c>
    </row>
  </sheetData>
  <mergeCells count="18">
    <mergeCell ref="J8:K8"/>
    <mergeCell ref="J9:K10"/>
    <mergeCell ref="A8:B8"/>
    <mergeCell ref="A9:B10"/>
    <mergeCell ref="D8:E8"/>
    <mergeCell ref="D9:E10"/>
    <mergeCell ref="G8:H8"/>
    <mergeCell ref="G9:H10"/>
    <mergeCell ref="A1:L1"/>
    <mergeCell ref="A2:L2"/>
    <mergeCell ref="A4:B4"/>
    <mergeCell ref="A5:B6"/>
    <mergeCell ref="D4:E4"/>
    <mergeCell ref="D5:E6"/>
    <mergeCell ref="G4:H4"/>
    <mergeCell ref="G5:H6"/>
    <mergeCell ref="J4:K4"/>
    <mergeCell ref="J5:K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D23" sqref="D23"/>
    </sheetView>
  </sheetViews>
  <sheetFormatPr defaultRowHeight="14.25"/>
  <cols>
    <col min="1" max="1" width="30" customWidth="1"/>
    <col min="2" max="2" width="84" customWidth="1"/>
    <col min="3" max="8" width="3" customWidth="1"/>
  </cols>
  <sheetData>
    <row r="1" spans="1:8" ht="33.950000000000003" customHeight="1">
      <c r="A1" s="17" t="s">
        <v>0</v>
      </c>
      <c r="B1" s="17"/>
      <c r="C1" s="17"/>
      <c r="D1" s="17"/>
      <c r="E1" s="17"/>
      <c r="F1" s="17"/>
      <c r="G1" s="17"/>
      <c r="H1" s="17"/>
    </row>
    <row r="2" spans="1:8">
      <c r="A2" s="13"/>
      <c r="B2" s="13"/>
      <c r="C2" s="13"/>
      <c r="D2" s="13"/>
      <c r="E2" s="13"/>
      <c r="F2" s="13"/>
      <c r="G2" s="13"/>
      <c r="H2" s="13"/>
    </row>
    <row r="3" spans="1:8" ht="33.950000000000003" customHeight="1">
      <c r="A3" s="18" t="s">
        <v>1</v>
      </c>
      <c r="B3" s="18"/>
      <c r="C3" s="18"/>
      <c r="D3" s="18"/>
      <c r="E3" s="18"/>
      <c r="F3" s="18"/>
      <c r="G3" s="18"/>
      <c r="H3" s="18"/>
    </row>
    <row r="4" spans="1:8">
      <c r="A4" s="13"/>
      <c r="B4" s="13"/>
      <c r="C4" s="13"/>
      <c r="D4" s="13"/>
      <c r="E4" s="13"/>
      <c r="F4" s="13"/>
      <c r="G4" s="13"/>
      <c r="H4" s="13"/>
    </row>
    <row r="5" spans="1:8">
      <c r="A5" s="1" t="s">
        <v>2</v>
      </c>
      <c r="B5" s="1" t="s">
        <v>3</v>
      </c>
      <c r="C5" s="13"/>
      <c r="D5" s="13"/>
      <c r="E5" s="13"/>
      <c r="F5" s="13"/>
      <c r="G5" s="13"/>
      <c r="H5" s="13"/>
    </row>
    <row r="6" spans="1:8">
      <c r="A6" s="14" t="s">
        <v>4</v>
      </c>
      <c r="B6" s="15" t="s">
        <v>5</v>
      </c>
      <c r="C6" s="13"/>
      <c r="D6" s="13"/>
      <c r="E6" s="13"/>
      <c r="F6" s="13"/>
      <c r="G6" s="13"/>
      <c r="H6" s="13"/>
    </row>
    <row r="7" spans="1:8">
      <c r="A7" s="14" t="s">
        <v>6</v>
      </c>
      <c r="B7" s="15" t="s">
        <v>7</v>
      </c>
      <c r="C7" s="13"/>
      <c r="D7" s="13"/>
      <c r="E7" s="13"/>
      <c r="F7" s="13"/>
      <c r="G7" s="13"/>
      <c r="H7" s="13"/>
    </row>
    <row r="8" spans="1:8">
      <c r="A8" s="14" t="s">
        <v>8</v>
      </c>
      <c r="B8" s="15" t="s">
        <v>9</v>
      </c>
      <c r="C8" s="13"/>
      <c r="D8" s="13"/>
      <c r="E8" s="13"/>
      <c r="F8" s="13"/>
      <c r="G8" s="13"/>
      <c r="H8" s="13"/>
    </row>
    <row r="9" spans="1:8">
      <c r="A9" s="14" t="s">
        <v>10</v>
      </c>
      <c r="B9" s="15" t="s">
        <v>11</v>
      </c>
      <c r="C9" s="13"/>
      <c r="D9" s="13"/>
      <c r="E9" s="13"/>
      <c r="F9" s="13"/>
      <c r="G9" s="13"/>
      <c r="H9" s="13"/>
    </row>
    <row r="10" spans="1:8">
      <c r="A10" s="14" t="s">
        <v>12</v>
      </c>
      <c r="B10" s="15" t="s">
        <v>13</v>
      </c>
      <c r="C10" s="13"/>
      <c r="D10" s="13"/>
      <c r="E10" s="13"/>
      <c r="F10" s="13"/>
      <c r="G10" s="13"/>
      <c r="H10" s="13"/>
    </row>
    <row r="11" spans="1:8">
      <c r="A11" s="14" t="s">
        <v>14</v>
      </c>
      <c r="B11" s="15" t="s">
        <v>15</v>
      </c>
      <c r="C11" s="13"/>
      <c r="D11" s="13"/>
      <c r="E11" s="13"/>
      <c r="F11" s="13"/>
      <c r="G11" s="13"/>
      <c r="H11" s="13"/>
    </row>
    <row r="12" spans="1:8">
      <c r="A12" s="13"/>
      <c r="B12" s="13"/>
      <c r="C12" s="13"/>
      <c r="D12" s="13"/>
      <c r="E12" s="13"/>
      <c r="F12" s="13"/>
      <c r="G12" s="13"/>
      <c r="H12" s="13"/>
    </row>
    <row r="13" spans="1:8">
      <c r="A13" s="1" t="s">
        <v>16</v>
      </c>
      <c r="B13" s="1" t="s">
        <v>17</v>
      </c>
      <c r="C13" s="13"/>
      <c r="D13" s="13"/>
      <c r="E13" s="13"/>
      <c r="F13" s="13"/>
      <c r="G13" s="13"/>
      <c r="H13" s="13"/>
    </row>
    <row r="14" spans="1:8">
      <c r="A14" s="16" t="s">
        <v>18</v>
      </c>
      <c r="B14" s="13" t="s">
        <v>19</v>
      </c>
      <c r="C14" s="13"/>
      <c r="D14" s="13"/>
      <c r="E14" s="13"/>
      <c r="F14" s="13"/>
      <c r="G14" s="13"/>
      <c r="H14" s="13"/>
    </row>
    <row r="15" spans="1:8">
      <c r="A15" s="16" t="s">
        <v>20</v>
      </c>
      <c r="B15" s="13" t="s">
        <v>21</v>
      </c>
      <c r="C15" s="13"/>
      <c r="D15" s="13"/>
      <c r="E15" s="13"/>
      <c r="F15" s="13"/>
      <c r="G15" s="13"/>
      <c r="H15" s="13"/>
    </row>
    <row r="16" spans="1:8">
      <c r="A16" s="16" t="s">
        <v>22</v>
      </c>
      <c r="B16" s="13" t="s">
        <v>23</v>
      </c>
      <c r="C16" s="13"/>
      <c r="D16" s="13"/>
      <c r="E16" s="13"/>
      <c r="F16" s="13"/>
      <c r="G16" s="13"/>
      <c r="H16" s="13"/>
    </row>
    <row r="17" spans="1:8">
      <c r="A17" s="16" t="s">
        <v>24</v>
      </c>
      <c r="B17" s="13" t="s">
        <v>25</v>
      </c>
      <c r="C17" s="13"/>
      <c r="D17" s="13"/>
      <c r="E17" s="13"/>
      <c r="F17" s="13"/>
      <c r="G17" s="13"/>
      <c r="H17" s="13"/>
    </row>
    <row r="18" spans="1:8">
      <c r="A18" s="13"/>
      <c r="B18" s="13"/>
      <c r="C18" s="13"/>
      <c r="D18" s="13"/>
      <c r="E18" s="13"/>
      <c r="F18" s="13"/>
      <c r="G18" s="13"/>
      <c r="H18" s="13"/>
    </row>
    <row r="19" spans="1:8">
      <c r="A19" s="1" t="s">
        <v>26</v>
      </c>
      <c r="B19" s="1" t="s">
        <v>27</v>
      </c>
      <c r="C19" s="13"/>
      <c r="D19" s="13"/>
      <c r="E19" s="13"/>
      <c r="F19" s="13"/>
      <c r="G19" s="13"/>
      <c r="H19" s="13"/>
    </row>
    <row r="20" spans="1:8">
      <c r="A20" s="13" t="s">
        <v>28</v>
      </c>
      <c r="B20" s="15" t="s">
        <v>29</v>
      </c>
      <c r="C20" s="13"/>
      <c r="D20" s="13"/>
      <c r="E20" s="13"/>
      <c r="F20" s="13"/>
      <c r="G20" s="13"/>
      <c r="H20" s="13"/>
    </row>
    <row r="21" spans="1:8">
      <c r="A21" s="13" t="s">
        <v>30</v>
      </c>
      <c r="B21" s="15" t="s">
        <v>31</v>
      </c>
      <c r="C21" s="13"/>
      <c r="D21" s="13"/>
      <c r="E21" s="13"/>
      <c r="F21" s="13"/>
      <c r="G21" s="13"/>
      <c r="H21" s="13"/>
    </row>
    <row r="22" spans="1:8">
      <c r="A22" s="13" t="s">
        <v>32</v>
      </c>
      <c r="B22" s="15" t="s">
        <v>33</v>
      </c>
      <c r="C22" s="13"/>
      <c r="D22" s="13"/>
      <c r="E22" s="13"/>
      <c r="F22" s="13"/>
      <c r="G22" s="13"/>
      <c r="H22" s="13"/>
    </row>
    <row r="23" spans="1:8">
      <c r="A23" s="13" t="s">
        <v>34</v>
      </c>
      <c r="B23" s="15" t="s">
        <v>35</v>
      </c>
      <c r="C23" s="13"/>
      <c r="D23" s="13"/>
      <c r="E23" s="13"/>
      <c r="F23" s="13"/>
      <c r="G23" s="13"/>
      <c r="H23" s="13"/>
    </row>
    <row r="24" spans="1:8">
      <c r="A24" s="13" t="s">
        <v>36</v>
      </c>
      <c r="B24" s="15" t="s">
        <v>37</v>
      </c>
      <c r="C24" s="13"/>
      <c r="D24" s="13"/>
      <c r="E24" s="13"/>
      <c r="F24" s="13"/>
      <c r="G24" s="13"/>
      <c r="H24" s="13"/>
    </row>
    <row r="25" spans="1:8">
      <c r="A25" s="13"/>
      <c r="B25" s="13"/>
      <c r="C25" s="13"/>
      <c r="D25" s="13"/>
      <c r="E25" s="13"/>
      <c r="F25" s="13"/>
      <c r="G25" s="13"/>
      <c r="H25" s="13"/>
    </row>
    <row r="26" spans="1:8" ht="25.5">
      <c r="A26" s="1" t="s">
        <v>38</v>
      </c>
      <c r="B26" s="1" t="s">
        <v>39</v>
      </c>
      <c r="C26" s="13"/>
      <c r="D26" s="13"/>
      <c r="E26" s="13"/>
      <c r="F26" s="13"/>
      <c r="G26" s="13"/>
      <c r="H26" s="13"/>
    </row>
    <row r="27" spans="1:8">
      <c r="A27" s="15" t="s">
        <v>40</v>
      </c>
      <c r="B27" s="15" t="s">
        <v>41</v>
      </c>
      <c r="C27" s="13"/>
      <c r="D27" s="13"/>
      <c r="E27" s="13"/>
      <c r="F27" s="13"/>
      <c r="G27" s="13"/>
      <c r="H27" s="13"/>
    </row>
    <row r="28" spans="1:8">
      <c r="A28" s="15" t="s">
        <v>42</v>
      </c>
      <c r="B28" s="15" t="s">
        <v>43</v>
      </c>
      <c r="C28" s="13"/>
      <c r="D28" s="13"/>
      <c r="E28" s="13"/>
      <c r="F28" s="13"/>
      <c r="G28" s="13"/>
      <c r="H28" s="13"/>
    </row>
    <row r="29" spans="1:8">
      <c r="A29" s="15" t="s">
        <v>44</v>
      </c>
      <c r="B29" s="15" t="s">
        <v>45</v>
      </c>
      <c r="C29" s="13"/>
      <c r="D29" s="13"/>
      <c r="E29" s="13"/>
      <c r="F29" s="13"/>
      <c r="G29" s="13"/>
      <c r="H29" s="13"/>
    </row>
    <row r="30" spans="1:8">
      <c r="A30" s="15" t="s">
        <v>46</v>
      </c>
      <c r="B30" s="15" t="s">
        <v>47</v>
      </c>
      <c r="C30" s="13"/>
      <c r="D30" s="13"/>
      <c r="E30" s="13"/>
      <c r="F30" s="13"/>
      <c r="G30" s="13"/>
      <c r="H30" s="13"/>
    </row>
    <row r="31" spans="1:8" ht="25.5">
      <c r="A31" s="15" t="s">
        <v>48</v>
      </c>
      <c r="B31" s="15" t="s">
        <v>49</v>
      </c>
      <c r="C31" s="13"/>
      <c r="D31" s="13"/>
      <c r="E31" s="13"/>
      <c r="F31" s="13"/>
      <c r="G31" s="13"/>
      <c r="H31" s="13"/>
    </row>
    <row r="32" spans="1:8">
      <c r="A32" s="13"/>
      <c r="B32" s="13"/>
      <c r="C32" s="13"/>
      <c r="D32" s="13"/>
      <c r="E32" s="13"/>
      <c r="F32" s="13"/>
      <c r="G32" s="13"/>
      <c r="H32" s="13"/>
    </row>
    <row r="33" spans="1:8">
      <c r="A33" s="16" t="s">
        <v>50</v>
      </c>
      <c r="B33" s="16" t="s">
        <v>51</v>
      </c>
      <c r="C33" s="13"/>
      <c r="D33" s="13"/>
      <c r="E33" s="13"/>
      <c r="F33" s="13"/>
      <c r="G33" s="13"/>
      <c r="H33" s="13"/>
    </row>
    <row r="34" spans="1:8">
      <c r="A34" s="13"/>
      <c r="B34" s="13"/>
      <c r="C34" s="13"/>
      <c r="D34" s="13"/>
      <c r="E34" s="13"/>
      <c r="F34" s="13"/>
      <c r="G34" s="13"/>
      <c r="H34" s="13"/>
    </row>
    <row r="35" spans="1:8">
      <c r="A35" s="13"/>
      <c r="B35" s="13"/>
      <c r="C35" s="13"/>
      <c r="D35" s="13"/>
      <c r="E35" s="13"/>
      <c r="F35" s="13"/>
      <c r="G35" s="13"/>
      <c r="H35" s="13"/>
    </row>
  </sheetData>
  <mergeCells count="2">
    <mergeCell ref="A1:H1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4"/>
  <sheetViews>
    <sheetView workbookViewId="0"/>
  </sheetViews>
  <sheetFormatPr defaultRowHeight="14.25"/>
  <cols>
    <col min="1" max="1" width="12" customWidth="1"/>
    <col min="2" max="2" width="28" customWidth="1"/>
    <col min="3" max="3" width="22" customWidth="1"/>
    <col min="4" max="4" width="18" customWidth="1"/>
    <col min="5" max="5" width="22" customWidth="1"/>
    <col min="6" max="6" width="15" customWidth="1"/>
    <col min="7" max="7" width="28" customWidth="1"/>
    <col min="8" max="8" width="16" customWidth="1"/>
    <col min="9" max="9" width="18" customWidth="1"/>
    <col min="10" max="10" width="20" customWidth="1"/>
    <col min="11" max="11" width="16" customWidth="1"/>
    <col min="12" max="12" width="13" customWidth="1"/>
    <col min="13" max="13" width="16" customWidth="1"/>
    <col min="14" max="14" width="18" customWidth="1"/>
    <col min="15" max="15" width="16" customWidth="1"/>
    <col min="16" max="16" width="21" customWidth="1"/>
    <col min="17" max="17" width="18" customWidth="1"/>
    <col min="18" max="18" width="36" customWidth="1"/>
  </cols>
  <sheetData>
    <row r="1" spans="1:18" ht="30" customHeight="1">
      <c r="A1" s="19" t="s">
        <v>52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 ht="27.95" customHeight="1">
      <c r="A2" s="20" t="s">
        <v>53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4" spans="1:18" ht="33.950000000000003" customHeight="1">
      <c r="A4" s="1" t="s">
        <v>54</v>
      </c>
      <c r="B4" s="1" t="s">
        <v>55</v>
      </c>
      <c r="C4" s="1" t="s">
        <v>56</v>
      </c>
      <c r="D4" s="1" t="s">
        <v>57</v>
      </c>
      <c r="E4" s="1" t="s">
        <v>58</v>
      </c>
      <c r="F4" s="1" t="s">
        <v>59</v>
      </c>
      <c r="G4" s="1" t="s">
        <v>60</v>
      </c>
      <c r="H4" s="1" t="s">
        <v>61</v>
      </c>
      <c r="I4" s="1" t="s">
        <v>62</v>
      </c>
      <c r="J4" s="1" t="s">
        <v>63</v>
      </c>
      <c r="K4" s="1" t="s">
        <v>64</v>
      </c>
      <c r="L4" s="1" t="s">
        <v>65</v>
      </c>
      <c r="M4" s="1" t="s">
        <v>32</v>
      </c>
      <c r="N4" s="1" t="s">
        <v>66</v>
      </c>
      <c r="O4" s="1" t="s">
        <v>67</v>
      </c>
      <c r="P4" s="1" t="s">
        <v>68</v>
      </c>
      <c r="Q4" s="1" t="s">
        <v>69</v>
      </c>
      <c r="R4" s="1" t="s">
        <v>70</v>
      </c>
    </row>
    <row r="5" spans="1:18" ht="21.95" customHeight="1">
      <c r="A5" s="3" t="s">
        <v>71</v>
      </c>
      <c r="B5" s="3" t="s">
        <v>72</v>
      </c>
      <c r="C5" s="3" t="s">
        <v>73</v>
      </c>
      <c r="D5" s="3" t="s">
        <v>74</v>
      </c>
      <c r="E5" s="3" t="s">
        <v>75</v>
      </c>
      <c r="F5" s="5">
        <v>46239</v>
      </c>
      <c r="G5" s="3" t="s">
        <v>76</v>
      </c>
      <c r="H5" s="5">
        <v>46244</v>
      </c>
      <c r="I5" s="3" t="s">
        <v>77</v>
      </c>
      <c r="J5" s="3" t="s">
        <v>78</v>
      </c>
      <c r="K5" s="6">
        <v>18000</v>
      </c>
      <c r="L5" s="7">
        <f>IF(J5="","",INDEX(LISTAS!$B$2:$B$8,MATCH(J5,LISTAS!$A$2:$A$8,0)))</f>
        <v>0.6</v>
      </c>
      <c r="M5" s="8">
        <f t="shared" ref="M5:M68" si="0">IF(K5="","",K5*L5)</f>
        <v>10800</v>
      </c>
      <c r="N5" s="3" t="s">
        <v>79</v>
      </c>
      <c r="O5" s="9">
        <f t="shared" ref="O5:O68" ca="1" si="1">IF(F5="","",TODAY()-F5)</f>
        <v>6</v>
      </c>
      <c r="P5" s="10" t="str">
        <f ca="1">IF(B5="","",IF(OR(J5="Ganho",J5="Perdido"),"ENCERRADA",IF(H5="","SEM DATA",IF(H5&lt;TODAY(),"ATRASADA",IF(H5=TODAY(),"HOJE",IF(H5&lt;=TODAY()+LISTAS!$M$2,"PRÓX. 7 DIAS","EM DIA"))))))</f>
        <v>ATRASADA</v>
      </c>
      <c r="Q5" s="5">
        <v>46259</v>
      </c>
      <c r="R5" s="3" t="s">
        <v>80</v>
      </c>
    </row>
    <row r="6" spans="1:18" ht="21.95" customHeight="1">
      <c r="A6" s="3" t="s">
        <v>81</v>
      </c>
      <c r="B6" s="3" t="s">
        <v>82</v>
      </c>
      <c r="C6" s="3" t="s">
        <v>83</v>
      </c>
      <c r="D6" s="3" t="s">
        <v>84</v>
      </c>
      <c r="E6" s="3" t="s">
        <v>85</v>
      </c>
      <c r="F6" s="5">
        <v>46245</v>
      </c>
      <c r="G6" s="3" t="s">
        <v>86</v>
      </c>
      <c r="H6" s="5">
        <v>46245</v>
      </c>
      <c r="I6" s="3" t="s">
        <v>87</v>
      </c>
      <c r="J6" s="3" t="s">
        <v>88</v>
      </c>
      <c r="K6" s="6">
        <v>6500</v>
      </c>
      <c r="L6" s="7">
        <f>IF(J6="","",INDEX(LISTAS!$B$2:$B$8,MATCH(J6,LISTAS!$A$2:$A$8,0)))</f>
        <v>0.2</v>
      </c>
      <c r="M6" s="8">
        <f t="shared" si="0"/>
        <v>1300</v>
      </c>
      <c r="N6" s="3" t="s">
        <v>79</v>
      </c>
      <c r="O6" s="9">
        <f t="shared" ca="1" si="1"/>
        <v>0</v>
      </c>
      <c r="P6" s="10" t="str">
        <f ca="1">IF(B6="","",IF(OR(J6="Ganho",J6="Perdido"),"ENCERRADA",IF(H6="","SEM DATA",IF(H6&lt;TODAY(),"ATRASADA",IF(H6=TODAY(),"HOJE",IF(H6&lt;=TODAY()+LISTAS!$M$2,"PRÓX. 7 DIAS","EM DIA"))))))</f>
        <v>HOJE</v>
      </c>
      <c r="Q6" s="5">
        <v>46262</v>
      </c>
      <c r="R6" s="3" t="s">
        <v>89</v>
      </c>
    </row>
    <row r="7" spans="1:18" ht="21.95" customHeight="1">
      <c r="A7" s="3" t="s">
        <v>90</v>
      </c>
      <c r="B7" s="3" t="s">
        <v>91</v>
      </c>
      <c r="C7" s="3" t="s">
        <v>92</v>
      </c>
      <c r="D7" s="3" t="s">
        <v>93</v>
      </c>
      <c r="E7" s="3" t="s">
        <v>94</v>
      </c>
      <c r="F7" s="5">
        <v>46237</v>
      </c>
      <c r="G7" s="3" t="s">
        <v>95</v>
      </c>
      <c r="H7" s="5">
        <v>46247</v>
      </c>
      <c r="I7" s="3" t="s">
        <v>77</v>
      </c>
      <c r="J7" s="3" t="s">
        <v>96</v>
      </c>
      <c r="K7" s="6">
        <v>32000</v>
      </c>
      <c r="L7" s="7">
        <f>IF(J7="","",INDEX(LISTAS!$B$2:$B$8,MATCH(J7,LISTAS!$A$2:$A$8,0)))</f>
        <v>0.4</v>
      </c>
      <c r="M7" s="8">
        <f t="shared" si="0"/>
        <v>12800</v>
      </c>
      <c r="N7" s="3" t="s">
        <v>79</v>
      </c>
      <c r="O7" s="9">
        <f t="shared" ca="1" si="1"/>
        <v>8</v>
      </c>
      <c r="P7" s="10" t="str">
        <f ca="1">IF(B7="","",IF(OR(J7="Ganho",J7="Perdido"),"ENCERRADA",IF(H7="","SEM DATA",IF(H7&lt;TODAY(),"ATRASADA",IF(H7=TODAY(),"HOJE",IF(H7&lt;=TODAY()+LISTAS!$M$2,"PRÓX. 7 DIAS","EM DIA"))))))</f>
        <v>PRÓX. 7 DIAS</v>
      </c>
      <c r="Q7" s="5">
        <v>46275</v>
      </c>
      <c r="R7" s="3" t="s">
        <v>97</v>
      </c>
    </row>
    <row r="8" spans="1:18" ht="21.95" customHeight="1">
      <c r="A8" s="3" t="s">
        <v>98</v>
      </c>
      <c r="B8" s="3" t="s">
        <v>99</v>
      </c>
      <c r="C8" s="3" t="s">
        <v>100</v>
      </c>
      <c r="D8" s="3" t="s">
        <v>101</v>
      </c>
      <c r="E8" s="3" t="s">
        <v>102</v>
      </c>
      <c r="F8" s="5">
        <v>46232</v>
      </c>
      <c r="G8" s="3" t="s">
        <v>103</v>
      </c>
      <c r="H8" s="5">
        <v>46242</v>
      </c>
      <c r="I8" s="3" t="s">
        <v>104</v>
      </c>
      <c r="J8" s="3" t="s">
        <v>105</v>
      </c>
      <c r="K8" s="6">
        <v>14500</v>
      </c>
      <c r="L8" s="7">
        <f>IF(J8="","",INDEX(LISTAS!$B$2:$B$8,MATCH(J8,LISTAS!$A$2:$A$8,0)))</f>
        <v>0.8</v>
      </c>
      <c r="M8" s="8">
        <f t="shared" si="0"/>
        <v>11600</v>
      </c>
      <c r="N8" s="3" t="s">
        <v>79</v>
      </c>
      <c r="O8" s="9">
        <f t="shared" ca="1" si="1"/>
        <v>13</v>
      </c>
      <c r="P8" s="10" t="str">
        <f ca="1">IF(B8="","",IF(OR(J8="Ganho",J8="Perdido"),"ENCERRADA",IF(H8="","SEM DATA",IF(H8&lt;TODAY(),"ATRASADA",IF(H8=TODAY(),"HOJE",IF(H8&lt;=TODAY()+LISTAS!$M$2,"PRÓX. 7 DIAS","EM DIA"))))))</f>
        <v>ATRASADA</v>
      </c>
      <c r="Q8" s="5">
        <v>46254</v>
      </c>
      <c r="R8" s="3" t="s">
        <v>106</v>
      </c>
    </row>
    <row r="9" spans="1:18" ht="21.95" customHeight="1">
      <c r="A9" s="3" t="s">
        <v>107</v>
      </c>
      <c r="B9" s="3" t="s">
        <v>108</v>
      </c>
      <c r="C9" s="3" t="s">
        <v>109</v>
      </c>
      <c r="D9" s="3" t="s">
        <v>110</v>
      </c>
      <c r="E9" s="3" t="s">
        <v>85</v>
      </c>
      <c r="F9" s="5">
        <v>46235</v>
      </c>
      <c r="G9" s="3" t="s">
        <v>111</v>
      </c>
      <c r="H9" s="5">
        <v>46252</v>
      </c>
      <c r="I9" s="3" t="s">
        <v>87</v>
      </c>
      <c r="J9" s="3" t="s">
        <v>112</v>
      </c>
      <c r="K9" s="6">
        <v>9000</v>
      </c>
      <c r="L9" s="7">
        <f>IF(J9="","",INDEX(LISTAS!$B$2:$B$8,MATCH(J9,LISTAS!$A$2:$A$8,0)))</f>
        <v>0.1</v>
      </c>
      <c r="M9" s="8">
        <f t="shared" si="0"/>
        <v>900</v>
      </c>
      <c r="N9" s="3" t="s">
        <v>79</v>
      </c>
      <c r="O9" s="9">
        <f t="shared" ca="1" si="1"/>
        <v>10</v>
      </c>
      <c r="P9" s="10" t="str">
        <f ca="1">IF(B9="","",IF(OR(J9="Ganho",J9="Perdido"),"ENCERRADA",IF(H9="","SEM DATA",IF(H9&lt;TODAY(),"ATRASADA",IF(H9=TODAY(),"HOJE",IF(H9&lt;=TODAY()+LISTAS!$M$2,"PRÓX. 7 DIAS","EM DIA"))))))</f>
        <v>PRÓX. 7 DIAS</v>
      </c>
      <c r="Q9" s="5">
        <v>46280</v>
      </c>
      <c r="R9" s="3" t="s">
        <v>113</v>
      </c>
    </row>
    <row r="10" spans="1:18" ht="21.95" customHeight="1">
      <c r="A10" s="3" t="s">
        <v>114</v>
      </c>
      <c r="B10" s="3" t="s">
        <v>115</v>
      </c>
      <c r="C10" s="3" t="s">
        <v>116</v>
      </c>
      <c r="D10" s="3" t="s">
        <v>117</v>
      </c>
      <c r="E10" s="3" t="s">
        <v>118</v>
      </c>
      <c r="F10" s="5">
        <v>46243</v>
      </c>
      <c r="G10" s="3" t="s">
        <v>119</v>
      </c>
      <c r="H10" s="5">
        <v>46246</v>
      </c>
      <c r="I10" s="3" t="s">
        <v>120</v>
      </c>
      <c r="J10" s="3" t="s">
        <v>121</v>
      </c>
      <c r="K10" s="6">
        <v>24000</v>
      </c>
      <c r="L10" s="7">
        <f>IF(J10="","",INDEX(LISTAS!$B$2:$B$8,MATCH(J10,LISTAS!$A$2:$A$8,0)))</f>
        <v>1</v>
      </c>
      <c r="M10" s="8">
        <f t="shared" si="0"/>
        <v>24000</v>
      </c>
      <c r="N10" s="3" t="s">
        <v>122</v>
      </c>
      <c r="O10" s="9">
        <f t="shared" ca="1" si="1"/>
        <v>2</v>
      </c>
      <c r="P10" s="10" t="str">
        <f ca="1">IF(B10="","",IF(OR(J10="Ganho",J10="Perdido"),"ENCERRADA",IF(H10="","SEM DATA",IF(H10&lt;TODAY(),"ATRASADA",IF(H10=TODAY(),"HOJE",IF(H10&lt;=TODAY()+LISTAS!$M$2,"PRÓX. 7 DIAS","EM DIA"))))))</f>
        <v>ENCERRADA</v>
      </c>
      <c r="Q10" s="5">
        <v>46243</v>
      </c>
      <c r="R10" s="3" t="s">
        <v>123</v>
      </c>
    </row>
    <row r="11" spans="1:18" ht="21.95" customHeight="1">
      <c r="A11" s="3" t="s">
        <v>124</v>
      </c>
      <c r="B11" s="3" t="s">
        <v>125</v>
      </c>
      <c r="C11" s="3" t="s">
        <v>126</v>
      </c>
      <c r="D11" s="3" t="s">
        <v>127</v>
      </c>
      <c r="E11" s="3" t="s">
        <v>75</v>
      </c>
      <c r="F11" s="5">
        <v>46228</v>
      </c>
      <c r="G11" s="3" t="s">
        <v>128</v>
      </c>
      <c r="H11" s="5">
        <v>46233</v>
      </c>
      <c r="I11" s="3" t="s">
        <v>104</v>
      </c>
      <c r="J11" s="3" t="s">
        <v>129</v>
      </c>
      <c r="K11" s="6">
        <v>11000</v>
      </c>
      <c r="L11" s="7">
        <f>IF(J11="","",INDEX(LISTAS!$B$2:$B$8,MATCH(J11,LISTAS!$A$2:$A$8,0)))</f>
        <v>0</v>
      </c>
      <c r="M11" s="8">
        <f t="shared" si="0"/>
        <v>0</v>
      </c>
      <c r="N11" s="3" t="s">
        <v>79</v>
      </c>
      <c r="O11" s="9">
        <f t="shared" ca="1" si="1"/>
        <v>17</v>
      </c>
      <c r="P11" s="10" t="str">
        <f ca="1">IF(B11="","",IF(OR(J11="Ganho",J11="Perdido"),"ENCERRADA",IF(H11="","SEM DATA",IF(H11&lt;TODAY(),"ATRASADA",IF(H11=TODAY(),"HOJE",IF(H11&lt;=TODAY()+LISTAS!$M$2,"PRÓX. 7 DIAS","EM DIA"))))))</f>
        <v>ENCERRADA</v>
      </c>
      <c r="Q11" s="5">
        <v>46233</v>
      </c>
      <c r="R11" s="3" t="s">
        <v>130</v>
      </c>
    </row>
    <row r="12" spans="1:18" ht="21.95" customHeight="1">
      <c r="A12" s="3" t="s">
        <v>131</v>
      </c>
      <c r="B12" s="3" t="s">
        <v>132</v>
      </c>
      <c r="C12" s="3" t="s">
        <v>133</v>
      </c>
      <c r="D12" s="3" t="s">
        <v>134</v>
      </c>
      <c r="E12" s="3" t="s">
        <v>94</v>
      </c>
      <c r="F12" s="5">
        <v>46241</v>
      </c>
      <c r="G12" s="3" t="s">
        <v>135</v>
      </c>
      <c r="H12" s="5">
        <v>46248</v>
      </c>
      <c r="I12" s="3" t="s">
        <v>77</v>
      </c>
      <c r="J12" s="3" t="s">
        <v>96</v>
      </c>
      <c r="K12" s="6">
        <v>48000</v>
      </c>
      <c r="L12" s="7">
        <f>IF(J12="","",INDEX(LISTAS!$B$2:$B$8,MATCH(J12,LISTAS!$A$2:$A$8,0)))</f>
        <v>0.4</v>
      </c>
      <c r="M12" s="8">
        <f t="shared" si="0"/>
        <v>19200</v>
      </c>
      <c r="N12" s="3" t="s">
        <v>79</v>
      </c>
      <c r="O12" s="9">
        <f t="shared" ca="1" si="1"/>
        <v>4</v>
      </c>
      <c r="P12" s="10" t="str">
        <f ca="1">IF(B12="","",IF(OR(J12="Ganho",J12="Perdido"),"ENCERRADA",IF(H12="","SEM DATA",IF(H12&lt;TODAY(),"ATRASADA",IF(H12=TODAY(),"HOJE",IF(H12&lt;=TODAY()+LISTAS!$M$2,"PRÓX. 7 DIAS","EM DIA"))))))</f>
        <v>PRÓX. 7 DIAS</v>
      </c>
      <c r="Q12" s="5">
        <v>46270</v>
      </c>
      <c r="R12" s="3" t="s">
        <v>136</v>
      </c>
    </row>
    <row r="13" spans="1:18" ht="21.95" customHeight="1">
      <c r="A13" s="3" t="s">
        <v>137</v>
      </c>
      <c r="B13" s="3" t="s">
        <v>138</v>
      </c>
      <c r="C13" s="3" t="s">
        <v>139</v>
      </c>
      <c r="D13" s="3" t="s">
        <v>84</v>
      </c>
      <c r="E13" s="3" t="s">
        <v>102</v>
      </c>
      <c r="F13" s="5">
        <v>46244</v>
      </c>
      <c r="G13" s="3" t="s">
        <v>140</v>
      </c>
      <c r="H13" s="5">
        <v>46251</v>
      </c>
      <c r="I13" s="3" t="s">
        <v>87</v>
      </c>
      <c r="J13" s="3" t="s">
        <v>78</v>
      </c>
      <c r="K13" s="6">
        <v>12000</v>
      </c>
      <c r="L13" s="7">
        <f>IF(J13="","",INDEX(LISTAS!$B$2:$B$8,MATCH(J13,LISTAS!$A$2:$A$8,0)))</f>
        <v>0.6</v>
      </c>
      <c r="M13" s="8">
        <f t="shared" si="0"/>
        <v>7200</v>
      </c>
      <c r="N13" s="3" t="s">
        <v>141</v>
      </c>
      <c r="O13" s="9">
        <f t="shared" ca="1" si="1"/>
        <v>1</v>
      </c>
      <c r="P13" s="10" t="str">
        <f ca="1">IF(B13="","",IF(OR(J13="Ganho",J13="Perdido"),"ENCERRADA",IF(H13="","SEM DATA",IF(H13&lt;TODAY(),"ATRASADA",IF(H13=TODAY(),"HOJE",IF(H13&lt;=TODAY()+LISTAS!$M$2,"PRÓX. 7 DIAS","EM DIA"))))))</f>
        <v>PRÓX. 7 DIAS</v>
      </c>
      <c r="Q13" s="5">
        <v>46265</v>
      </c>
      <c r="R13" s="3" t="s">
        <v>142</v>
      </c>
    </row>
    <row r="14" spans="1:18" ht="21.95" customHeight="1">
      <c r="A14" s="3" t="s">
        <v>143</v>
      </c>
      <c r="B14" s="3" t="s">
        <v>144</v>
      </c>
      <c r="C14" s="3" t="s">
        <v>145</v>
      </c>
      <c r="D14" s="3" t="s">
        <v>74</v>
      </c>
      <c r="E14" s="3" t="s">
        <v>75</v>
      </c>
      <c r="F14" s="5">
        <v>46245</v>
      </c>
      <c r="G14" s="3" t="s">
        <v>146</v>
      </c>
      <c r="H14" s="5">
        <v>46246</v>
      </c>
      <c r="I14" s="3" t="s">
        <v>120</v>
      </c>
      <c r="J14" s="3" t="s">
        <v>105</v>
      </c>
      <c r="K14" s="6">
        <v>27000</v>
      </c>
      <c r="L14" s="7">
        <f>IF(J14="","",INDEX(LISTAS!$B$2:$B$8,MATCH(J14,LISTAS!$A$2:$A$8,0)))</f>
        <v>0.8</v>
      </c>
      <c r="M14" s="8">
        <f t="shared" si="0"/>
        <v>21600</v>
      </c>
      <c r="N14" s="3" t="s">
        <v>79</v>
      </c>
      <c r="O14" s="9">
        <f t="shared" ca="1" si="1"/>
        <v>0</v>
      </c>
      <c r="P14" s="10" t="str">
        <f ca="1">IF(B14="","",IF(OR(J14="Ganho",J14="Perdido"),"ENCERRADA",IF(H14="","SEM DATA",IF(H14&lt;TODAY(),"ATRASADA",IF(H14=TODAY(),"HOJE",IF(H14&lt;=TODAY()+LISTAS!$M$2,"PRÓX. 7 DIAS","EM DIA"))))))</f>
        <v>PRÓX. 7 DIAS</v>
      </c>
      <c r="Q14" s="5">
        <v>46256</v>
      </c>
      <c r="R14" s="3" t="s">
        <v>147</v>
      </c>
    </row>
    <row r="15" spans="1:18" ht="21.95" customHeight="1">
      <c r="A15" s="3"/>
      <c r="B15" s="3"/>
      <c r="C15" s="3"/>
      <c r="D15" s="3"/>
      <c r="E15" s="3"/>
      <c r="F15" s="5"/>
      <c r="G15" s="3"/>
      <c r="H15" s="5"/>
      <c r="I15" s="3"/>
      <c r="J15" s="3"/>
      <c r="K15" s="6"/>
      <c r="L15" s="7" t="str">
        <f>IF(J15="","",INDEX(LISTAS!$B$2:$B$8,MATCH(J15,LISTAS!$A$2:$A$8,0)))</f>
        <v/>
      </c>
      <c r="M15" s="8" t="str">
        <f t="shared" si="0"/>
        <v/>
      </c>
      <c r="N15" s="3"/>
      <c r="O15" s="9" t="str">
        <f t="shared" ca="1" si="1"/>
        <v/>
      </c>
      <c r="P15" s="10" t="str">
        <f ca="1">IF(B15="","",IF(OR(J15="Ganho",J15="Perdido"),"ENCERRADA",IF(H15="","SEM DATA",IF(H15&lt;TODAY(),"ATRASADA",IF(H15=TODAY(),"HOJE",IF(H15&lt;=TODAY()+LISTAS!$M$2,"PRÓX. 7 DIAS","EM DIA"))))))</f>
        <v/>
      </c>
      <c r="Q15" s="5"/>
      <c r="R15" s="3"/>
    </row>
    <row r="16" spans="1:18" ht="21.95" customHeight="1">
      <c r="A16" s="3"/>
      <c r="B16" s="3"/>
      <c r="C16" s="3"/>
      <c r="D16" s="3"/>
      <c r="E16" s="3"/>
      <c r="F16" s="5"/>
      <c r="G16" s="3"/>
      <c r="H16" s="5"/>
      <c r="I16" s="3"/>
      <c r="J16" s="3"/>
      <c r="K16" s="6"/>
      <c r="L16" s="7" t="str">
        <f>IF(J16="","",INDEX(LISTAS!$B$2:$B$8,MATCH(J16,LISTAS!$A$2:$A$8,0)))</f>
        <v/>
      </c>
      <c r="M16" s="8" t="str">
        <f t="shared" si="0"/>
        <v/>
      </c>
      <c r="N16" s="3"/>
      <c r="O16" s="9" t="str">
        <f t="shared" ca="1" si="1"/>
        <v/>
      </c>
      <c r="P16" s="10" t="str">
        <f ca="1">IF(B16="","",IF(OR(J16="Ganho",J16="Perdido"),"ENCERRADA",IF(H16="","SEM DATA",IF(H16&lt;TODAY(),"ATRASADA",IF(H16=TODAY(),"HOJE",IF(H16&lt;=TODAY()+LISTAS!$M$2,"PRÓX. 7 DIAS","EM DIA"))))))</f>
        <v/>
      </c>
      <c r="Q16" s="5"/>
      <c r="R16" s="3"/>
    </row>
    <row r="17" spans="1:18" ht="21.95" customHeight="1">
      <c r="A17" s="3"/>
      <c r="B17" s="3"/>
      <c r="C17" s="3"/>
      <c r="D17" s="3"/>
      <c r="E17" s="3"/>
      <c r="F17" s="5"/>
      <c r="G17" s="3"/>
      <c r="H17" s="5"/>
      <c r="I17" s="3"/>
      <c r="J17" s="3"/>
      <c r="K17" s="6"/>
      <c r="L17" s="7" t="str">
        <f>IF(J17="","",INDEX(LISTAS!$B$2:$B$8,MATCH(J17,LISTAS!$A$2:$A$8,0)))</f>
        <v/>
      </c>
      <c r="M17" s="8" t="str">
        <f t="shared" si="0"/>
        <v/>
      </c>
      <c r="N17" s="3"/>
      <c r="O17" s="9" t="str">
        <f t="shared" ca="1" si="1"/>
        <v/>
      </c>
      <c r="P17" s="10" t="str">
        <f ca="1">IF(B17="","",IF(OR(J17="Ganho",J17="Perdido"),"ENCERRADA",IF(H17="","SEM DATA",IF(H17&lt;TODAY(),"ATRASADA",IF(H17=TODAY(),"HOJE",IF(H17&lt;=TODAY()+LISTAS!$M$2,"PRÓX. 7 DIAS","EM DIA"))))))</f>
        <v/>
      </c>
      <c r="Q17" s="5"/>
      <c r="R17" s="3"/>
    </row>
    <row r="18" spans="1:18" ht="21.95" customHeight="1">
      <c r="A18" s="3"/>
      <c r="B18" s="3"/>
      <c r="C18" s="3"/>
      <c r="D18" s="3"/>
      <c r="E18" s="3"/>
      <c r="F18" s="5"/>
      <c r="G18" s="3"/>
      <c r="H18" s="5"/>
      <c r="I18" s="3"/>
      <c r="J18" s="3"/>
      <c r="K18" s="6"/>
      <c r="L18" s="7" t="str">
        <f>IF(J18="","",INDEX(LISTAS!$B$2:$B$8,MATCH(J18,LISTAS!$A$2:$A$8,0)))</f>
        <v/>
      </c>
      <c r="M18" s="8" t="str">
        <f t="shared" si="0"/>
        <v/>
      </c>
      <c r="N18" s="3"/>
      <c r="O18" s="9" t="str">
        <f t="shared" ca="1" si="1"/>
        <v/>
      </c>
      <c r="P18" s="10" t="str">
        <f ca="1">IF(B18="","",IF(OR(J18="Ganho",J18="Perdido"),"ENCERRADA",IF(H18="","SEM DATA",IF(H18&lt;TODAY(),"ATRASADA",IF(H18=TODAY(),"HOJE",IF(H18&lt;=TODAY()+LISTAS!$M$2,"PRÓX. 7 DIAS","EM DIA"))))))</f>
        <v/>
      </c>
      <c r="Q18" s="5"/>
      <c r="R18" s="3"/>
    </row>
    <row r="19" spans="1:18" ht="21.95" customHeight="1">
      <c r="A19" s="3"/>
      <c r="B19" s="3"/>
      <c r="C19" s="3"/>
      <c r="D19" s="3"/>
      <c r="E19" s="3"/>
      <c r="F19" s="5"/>
      <c r="G19" s="3"/>
      <c r="H19" s="5"/>
      <c r="I19" s="3"/>
      <c r="J19" s="3"/>
      <c r="K19" s="6"/>
      <c r="L19" s="7" t="str">
        <f>IF(J19="","",INDEX(LISTAS!$B$2:$B$8,MATCH(J19,LISTAS!$A$2:$A$8,0)))</f>
        <v/>
      </c>
      <c r="M19" s="8" t="str">
        <f t="shared" si="0"/>
        <v/>
      </c>
      <c r="N19" s="3"/>
      <c r="O19" s="9" t="str">
        <f t="shared" ca="1" si="1"/>
        <v/>
      </c>
      <c r="P19" s="10" t="str">
        <f ca="1">IF(B19="","",IF(OR(J19="Ganho",J19="Perdido"),"ENCERRADA",IF(H19="","SEM DATA",IF(H19&lt;TODAY(),"ATRASADA",IF(H19=TODAY(),"HOJE",IF(H19&lt;=TODAY()+LISTAS!$M$2,"PRÓX. 7 DIAS","EM DIA"))))))</f>
        <v/>
      </c>
      <c r="Q19" s="5"/>
      <c r="R19" s="3"/>
    </row>
    <row r="20" spans="1:18" ht="21.95" customHeight="1">
      <c r="A20" s="3"/>
      <c r="B20" s="3"/>
      <c r="C20" s="3"/>
      <c r="D20" s="3"/>
      <c r="E20" s="3"/>
      <c r="F20" s="5"/>
      <c r="G20" s="3"/>
      <c r="H20" s="5"/>
      <c r="I20" s="3"/>
      <c r="J20" s="3"/>
      <c r="K20" s="6"/>
      <c r="L20" s="7" t="str">
        <f>IF(J20="","",INDEX(LISTAS!$B$2:$B$8,MATCH(J20,LISTAS!$A$2:$A$8,0)))</f>
        <v/>
      </c>
      <c r="M20" s="8" t="str">
        <f t="shared" si="0"/>
        <v/>
      </c>
      <c r="N20" s="3"/>
      <c r="O20" s="9" t="str">
        <f t="shared" ca="1" si="1"/>
        <v/>
      </c>
      <c r="P20" s="10" t="str">
        <f ca="1">IF(B20="","",IF(OR(J20="Ganho",J20="Perdido"),"ENCERRADA",IF(H20="","SEM DATA",IF(H20&lt;TODAY(),"ATRASADA",IF(H20=TODAY(),"HOJE",IF(H20&lt;=TODAY()+LISTAS!$M$2,"PRÓX. 7 DIAS","EM DIA"))))))</f>
        <v/>
      </c>
      <c r="Q20" s="5"/>
      <c r="R20" s="3"/>
    </row>
    <row r="21" spans="1:18" ht="21.95" customHeight="1">
      <c r="A21" s="3"/>
      <c r="B21" s="3"/>
      <c r="C21" s="3"/>
      <c r="D21" s="3"/>
      <c r="E21" s="3"/>
      <c r="F21" s="5"/>
      <c r="G21" s="3"/>
      <c r="H21" s="5"/>
      <c r="I21" s="3"/>
      <c r="J21" s="3"/>
      <c r="K21" s="6"/>
      <c r="L21" s="7" t="str">
        <f>IF(J21="","",INDEX(LISTAS!$B$2:$B$8,MATCH(J21,LISTAS!$A$2:$A$8,0)))</f>
        <v/>
      </c>
      <c r="M21" s="8" t="str">
        <f t="shared" si="0"/>
        <v/>
      </c>
      <c r="N21" s="3"/>
      <c r="O21" s="9" t="str">
        <f t="shared" ca="1" si="1"/>
        <v/>
      </c>
      <c r="P21" s="10" t="str">
        <f ca="1">IF(B21="","",IF(OR(J21="Ganho",J21="Perdido"),"ENCERRADA",IF(H21="","SEM DATA",IF(H21&lt;TODAY(),"ATRASADA",IF(H21=TODAY(),"HOJE",IF(H21&lt;=TODAY()+LISTAS!$M$2,"PRÓX. 7 DIAS","EM DIA"))))))</f>
        <v/>
      </c>
      <c r="Q21" s="5"/>
      <c r="R21" s="3"/>
    </row>
    <row r="22" spans="1:18" ht="21.95" customHeight="1">
      <c r="A22" s="3"/>
      <c r="B22" s="3"/>
      <c r="C22" s="3"/>
      <c r="D22" s="3"/>
      <c r="E22" s="3"/>
      <c r="F22" s="5"/>
      <c r="G22" s="3"/>
      <c r="H22" s="5"/>
      <c r="I22" s="3"/>
      <c r="J22" s="3"/>
      <c r="K22" s="6"/>
      <c r="L22" s="7" t="str">
        <f>IF(J22="","",INDEX(LISTAS!$B$2:$B$8,MATCH(J22,LISTAS!$A$2:$A$8,0)))</f>
        <v/>
      </c>
      <c r="M22" s="8" t="str">
        <f t="shared" si="0"/>
        <v/>
      </c>
      <c r="N22" s="3"/>
      <c r="O22" s="9" t="str">
        <f t="shared" ca="1" si="1"/>
        <v/>
      </c>
      <c r="P22" s="10" t="str">
        <f ca="1">IF(B22="","",IF(OR(J22="Ganho",J22="Perdido"),"ENCERRADA",IF(H22="","SEM DATA",IF(H22&lt;TODAY(),"ATRASADA",IF(H22=TODAY(),"HOJE",IF(H22&lt;=TODAY()+LISTAS!$M$2,"PRÓX. 7 DIAS","EM DIA"))))))</f>
        <v/>
      </c>
      <c r="Q22" s="5"/>
      <c r="R22" s="3"/>
    </row>
    <row r="23" spans="1:18" ht="21.95" customHeight="1">
      <c r="A23" s="3"/>
      <c r="B23" s="3"/>
      <c r="C23" s="3"/>
      <c r="D23" s="3"/>
      <c r="E23" s="3"/>
      <c r="F23" s="5"/>
      <c r="G23" s="3"/>
      <c r="H23" s="5"/>
      <c r="I23" s="3"/>
      <c r="J23" s="3"/>
      <c r="K23" s="6"/>
      <c r="L23" s="7" t="str">
        <f>IF(J23="","",INDEX(LISTAS!$B$2:$B$8,MATCH(J23,LISTAS!$A$2:$A$8,0)))</f>
        <v/>
      </c>
      <c r="M23" s="8" t="str">
        <f t="shared" si="0"/>
        <v/>
      </c>
      <c r="N23" s="3"/>
      <c r="O23" s="9" t="str">
        <f t="shared" ca="1" si="1"/>
        <v/>
      </c>
      <c r="P23" s="10" t="str">
        <f ca="1">IF(B23="","",IF(OR(J23="Ganho",J23="Perdido"),"ENCERRADA",IF(H23="","SEM DATA",IF(H23&lt;TODAY(),"ATRASADA",IF(H23=TODAY(),"HOJE",IF(H23&lt;=TODAY()+LISTAS!$M$2,"PRÓX. 7 DIAS","EM DIA"))))))</f>
        <v/>
      </c>
      <c r="Q23" s="5"/>
      <c r="R23" s="3"/>
    </row>
    <row r="24" spans="1:18" ht="21.95" customHeight="1">
      <c r="A24" s="3"/>
      <c r="B24" s="3"/>
      <c r="C24" s="3"/>
      <c r="D24" s="3"/>
      <c r="E24" s="3"/>
      <c r="F24" s="5"/>
      <c r="G24" s="3"/>
      <c r="H24" s="5"/>
      <c r="I24" s="3"/>
      <c r="J24" s="3"/>
      <c r="K24" s="6"/>
      <c r="L24" s="7" t="str">
        <f>IF(J24="","",INDEX(LISTAS!$B$2:$B$8,MATCH(J24,LISTAS!$A$2:$A$8,0)))</f>
        <v/>
      </c>
      <c r="M24" s="8" t="str">
        <f t="shared" si="0"/>
        <v/>
      </c>
      <c r="N24" s="3"/>
      <c r="O24" s="9" t="str">
        <f t="shared" ca="1" si="1"/>
        <v/>
      </c>
      <c r="P24" s="10" t="str">
        <f ca="1">IF(B24="","",IF(OR(J24="Ganho",J24="Perdido"),"ENCERRADA",IF(H24="","SEM DATA",IF(H24&lt;TODAY(),"ATRASADA",IF(H24=TODAY(),"HOJE",IF(H24&lt;=TODAY()+LISTAS!$M$2,"PRÓX. 7 DIAS","EM DIA"))))))</f>
        <v/>
      </c>
      <c r="Q24" s="5"/>
      <c r="R24" s="3"/>
    </row>
    <row r="25" spans="1:18" ht="21.95" customHeight="1">
      <c r="A25" s="3"/>
      <c r="B25" s="3"/>
      <c r="C25" s="3"/>
      <c r="D25" s="3"/>
      <c r="E25" s="3"/>
      <c r="F25" s="5"/>
      <c r="G25" s="3"/>
      <c r="H25" s="5"/>
      <c r="I25" s="3"/>
      <c r="J25" s="3"/>
      <c r="K25" s="6"/>
      <c r="L25" s="7" t="str">
        <f>IF(J25="","",INDEX(LISTAS!$B$2:$B$8,MATCH(J25,LISTAS!$A$2:$A$8,0)))</f>
        <v/>
      </c>
      <c r="M25" s="8" t="str">
        <f t="shared" si="0"/>
        <v/>
      </c>
      <c r="N25" s="3"/>
      <c r="O25" s="9" t="str">
        <f t="shared" ca="1" si="1"/>
        <v/>
      </c>
      <c r="P25" s="10" t="str">
        <f ca="1">IF(B25="","",IF(OR(J25="Ganho",J25="Perdido"),"ENCERRADA",IF(H25="","SEM DATA",IF(H25&lt;TODAY(),"ATRASADA",IF(H25=TODAY(),"HOJE",IF(H25&lt;=TODAY()+LISTAS!$M$2,"PRÓX. 7 DIAS","EM DIA"))))))</f>
        <v/>
      </c>
      <c r="Q25" s="5"/>
      <c r="R25" s="3"/>
    </row>
    <row r="26" spans="1:18" ht="21.95" customHeight="1">
      <c r="A26" s="3"/>
      <c r="B26" s="3"/>
      <c r="C26" s="3"/>
      <c r="D26" s="3"/>
      <c r="E26" s="3"/>
      <c r="F26" s="5"/>
      <c r="G26" s="3"/>
      <c r="H26" s="5"/>
      <c r="I26" s="3"/>
      <c r="J26" s="3"/>
      <c r="K26" s="6"/>
      <c r="L26" s="7" t="str">
        <f>IF(J26="","",INDEX(LISTAS!$B$2:$B$8,MATCH(J26,LISTAS!$A$2:$A$8,0)))</f>
        <v/>
      </c>
      <c r="M26" s="8" t="str">
        <f t="shared" si="0"/>
        <v/>
      </c>
      <c r="N26" s="3"/>
      <c r="O26" s="9" t="str">
        <f t="shared" ca="1" si="1"/>
        <v/>
      </c>
      <c r="P26" s="10" t="str">
        <f ca="1">IF(B26="","",IF(OR(J26="Ganho",J26="Perdido"),"ENCERRADA",IF(H26="","SEM DATA",IF(H26&lt;TODAY(),"ATRASADA",IF(H26=TODAY(),"HOJE",IF(H26&lt;=TODAY()+LISTAS!$M$2,"PRÓX. 7 DIAS","EM DIA"))))))</f>
        <v/>
      </c>
      <c r="Q26" s="5"/>
      <c r="R26" s="3"/>
    </row>
    <row r="27" spans="1:18" ht="21.95" customHeight="1">
      <c r="A27" s="3"/>
      <c r="B27" s="3"/>
      <c r="C27" s="3"/>
      <c r="D27" s="3"/>
      <c r="E27" s="3"/>
      <c r="F27" s="5"/>
      <c r="G27" s="3"/>
      <c r="H27" s="5"/>
      <c r="I27" s="3"/>
      <c r="J27" s="3"/>
      <c r="K27" s="6"/>
      <c r="L27" s="7" t="str">
        <f>IF(J27="","",INDEX(LISTAS!$B$2:$B$8,MATCH(J27,LISTAS!$A$2:$A$8,0)))</f>
        <v/>
      </c>
      <c r="M27" s="8" t="str">
        <f t="shared" si="0"/>
        <v/>
      </c>
      <c r="N27" s="3"/>
      <c r="O27" s="9" t="str">
        <f t="shared" ca="1" si="1"/>
        <v/>
      </c>
      <c r="P27" s="10" t="str">
        <f ca="1">IF(B27="","",IF(OR(J27="Ganho",J27="Perdido"),"ENCERRADA",IF(H27="","SEM DATA",IF(H27&lt;TODAY(),"ATRASADA",IF(H27=TODAY(),"HOJE",IF(H27&lt;=TODAY()+LISTAS!$M$2,"PRÓX. 7 DIAS","EM DIA"))))))</f>
        <v/>
      </c>
      <c r="Q27" s="5"/>
      <c r="R27" s="3"/>
    </row>
    <row r="28" spans="1:18" ht="21.95" customHeight="1">
      <c r="A28" s="3"/>
      <c r="B28" s="3"/>
      <c r="C28" s="3"/>
      <c r="D28" s="3"/>
      <c r="E28" s="3"/>
      <c r="F28" s="5"/>
      <c r="G28" s="3"/>
      <c r="H28" s="5"/>
      <c r="I28" s="3"/>
      <c r="J28" s="3"/>
      <c r="K28" s="6"/>
      <c r="L28" s="7" t="str">
        <f>IF(J28="","",INDEX(LISTAS!$B$2:$B$8,MATCH(J28,LISTAS!$A$2:$A$8,0)))</f>
        <v/>
      </c>
      <c r="M28" s="8" t="str">
        <f t="shared" si="0"/>
        <v/>
      </c>
      <c r="N28" s="3"/>
      <c r="O28" s="9" t="str">
        <f t="shared" ca="1" si="1"/>
        <v/>
      </c>
      <c r="P28" s="10" t="str">
        <f ca="1">IF(B28="","",IF(OR(J28="Ganho",J28="Perdido"),"ENCERRADA",IF(H28="","SEM DATA",IF(H28&lt;TODAY(),"ATRASADA",IF(H28=TODAY(),"HOJE",IF(H28&lt;=TODAY()+LISTAS!$M$2,"PRÓX. 7 DIAS","EM DIA"))))))</f>
        <v/>
      </c>
      <c r="Q28" s="5"/>
      <c r="R28" s="3"/>
    </row>
    <row r="29" spans="1:18" ht="21.95" customHeight="1">
      <c r="A29" s="3"/>
      <c r="B29" s="3"/>
      <c r="C29" s="3"/>
      <c r="D29" s="3"/>
      <c r="E29" s="3"/>
      <c r="F29" s="5"/>
      <c r="G29" s="3"/>
      <c r="H29" s="5"/>
      <c r="I29" s="3"/>
      <c r="J29" s="3"/>
      <c r="K29" s="6"/>
      <c r="L29" s="7" t="str">
        <f>IF(J29="","",INDEX(LISTAS!$B$2:$B$8,MATCH(J29,LISTAS!$A$2:$A$8,0)))</f>
        <v/>
      </c>
      <c r="M29" s="8" t="str">
        <f t="shared" si="0"/>
        <v/>
      </c>
      <c r="N29" s="3"/>
      <c r="O29" s="9" t="str">
        <f t="shared" ca="1" si="1"/>
        <v/>
      </c>
      <c r="P29" s="10" t="str">
        <f ca="1">IF(B29="","",IF(OR(J29="Ganho",J29="Perdido"),"ENCERRADA",IF(H29="","SEM DATA",IF(H29&lt;TODAY(),"ATRASADA",IF(H29=TODAY(),"HOJE",IF(H29&lt;=TODAY()+LISTAS!$M$2,"PRÓX. 7 DIAS","EM DIA"))))))</f>
        <v/>
      </c>
      <c r="Q29" s="5"/>
      <c r="R29" s="3"/>
    </row>
    <row r="30" spans="1:18" ht="21.95" customHeight="1">
      <c r="A30" s="3"/>
      <c r="B30" s="3"/>
      <c r="C30" s="3"/>
      <c r="D30" s="3"/>
      <c r="E30" s="3"/>
      <c r="F30" s="5"/>
      <c r="G30" s="3"/>
      <c r="H30" s="5"/>
      <c r="I30" s="3"/>
      <c r="J30" s="3"/>
      <c r="K30" s="6"/>
      <c r="L30" s="7" t="str">
        <f>IF(J30="","",INDEX(LISTAS!$B$2:$B$8,MATCH(J30,LISTAS!$A$2:$A$8,0)))</f>
        <v/>
      </c>
      <c r="M30" s="8" t="str">
        <f t="shared" si="0"/>
        <v/>
      </c>
      <c r="N30" s="3"/>
      <c r="O30" s="9" t="str">
        <f t="shared" ca="1" si="1"/>
        <v/>
      </c>
      <c r="P30" s="10" t="str">
        <f ca="1">IF(B30="","",IF(OR(J30="Ganho",J30="Perdido"),"ENCERRADA",IF(H30="","SEM DATA",IF(H30&lt;TODAY(),"ATRASADA",IF(H30=TODAY(),"HOJE",IF(H30&lt;=TODAY()+LISTAS!$M$2,"PRÓX. 7 DIAS","EM DIA"))))))</f>
        <v/>
      </c>
      <c r="Q30" s="5"/>
      <c r="R30" s="3"/>
    </row>
    <row r="31" spans="1:18" ht="21.95" customHeight="1">
      <c r="A31" s="3"/>
      <c r="B31" s="3"/>
      <c r="C31" s="3"/>
      <c r="D31" s="3"/>
      <c r="E31" s="3"/>
      <c r="F31" s="5"/>
      <c r="G31" s="3"/>
      <c r="H31" s="5"/>
      <c r="I31" s="3"/>
      <c r="J31" s="3"/>
      <c r="K31" s="6"/>
      <c r="L31" s="7" t="str">
        <f>IF(J31="","",INDEX(LISTAS!$B$2:$B$8,MATCH(J31,LISTAS!$A$2:$A$8,0)))</f>
        <v/>
      </c>
      <c r="M31" s="8" t="str">
        <f t="shared" si="0"/>
        <v/>
      </c>
      <c r="N31" s="3"/>
      <c r="O31" s="9" t="str">
        <f t="shared" ca="1" si="1"/>
        <v/>
      </c>
      <c r="P31" s="10" t="str">
        <f ca="1">IF(B31="","",IF(OR(J31="Ganho",J31="Perdido"),"ENCERRADA",IF(H31="","SEM DATA",IF(H31&lt;TODAY(),"ATRASADA",IF(H31=TODAY(),"HOJE",IF(H31&lt;=TODAY()+LISTAS!$M$2,"PRÓX. 7 DIAS","EM DIA"))))))</f>
        <v/>
      </c>
      <c r="Q31" s="5"/>
      <c r="R31" s="3"/>
    </row>
    <row r="32" spans="1:18" ht="21.95" customHeight="1">
      <c r="A32" s="3"/>
      <c r="B32" s="3"/>
      <c r="C32" s="3"/>
      <c r="D32" s="3"/>
      <c r="E32" s="3"/>
      <c r="F32" s="5"/>
      <c r="G32" s="3"/>
      <c r="H32" s="5"/>
      <c r="I32" s="3"/>
      <c r="J32" s="3"/>
      <c r="K32" s="6"/>
      <c r="L32" s="7" t="str">
        <f>IF(J32="","",INDEX(LISTAS!$B$2:$B$8,MATCH(J32,LISTAS!$A$2:$A$8,0)))</f>
        <v/>
      </c>
      <c r="M32" s="8" t="str">
        <f t="shared" si="0"/>
        <v/>
      </c>
      <c r="N32" s="3"/>
      <c r="O32" s="9" t="str">
        <f t="shared" ca="1" si="1"/>
        <v/>
      </c>
      <c r="P32" s="10" t="str">
        <f ca="1">IF(B32="","",IF(OR(J32="Ganho",J32="Perdido"),"ENCERRADA",IF(H32="","SEM DATA",IF(H32&lt;TODAY(),"ATRASADA",IF(H32=TODAY(),"HOJE",IF(H32&lt;=TODAY()+LISTAS!$M$2,"PRÓX. 7 DIAS","EM DIA"))))))</f>
        <v/>
      </c>
      <c r="Q32" s="5"/>
      <c r="R32" s="3"/>
    </row>
    <row r="33" spans="1:18" ht="21.95" customHeight="1">
      <c r="A33" s="3"/>
      <c r="B33" s="3"/>
      <c r="C33" s="3"/>
      <c r="D33" s="3"/>
      <c r="E33" s="3"/>
      <c r="F33" s="5"/>
      <c r="G33" s="3"/>
      <c r="H33" s="5"/>
      <c r="I33" s="3"/>
      <c r="J33" s="3"/>
      <c r="K33" s="6"/>
      <c r="L33" s="7" t="str">
        <f>IF(J33="","",INDEX(LISTAS!$B$2:$B$8,MATCH(J33,LISTAS!$A$2:$A$8,0)))</f>
        <v/>
      </c>
      <c r="M33" s="8" t="str">
        <f t="shared" si="0"/>
        <v/>
      </c>
      <c r="N33" s="3"/>
      <c r="O33" s="9" t="str">
        <f t="shared" ca="1" si="1"/>
        <v/>
      </c>
      <c r="P33" s="10" t="str">
        <f ca="1">IF(B33="","",IF(OR(J33="Ganho",J33="Perdido"),"ENCERRADA",IF(H33="","SEM DATA",IF(H33&lt;TODAY(),"ATRASADA",IF(H33=TODAY(),"HOJE",IF(H33&lt;=TODAY()+LISTAS!$M$2,"PRÓX. 7 DIAS","EM DIA"))))))</f>
        <v/>
      </c>
      <c r="Q33" s="5"/>
      <c r="R33" s="3"/>
    </row>
    <row r="34" spans="1:18" ht="21.95" customHeight="1">
      <c r="A34" s="3"/>
      <c r="B34" s="3"/>
      <c r="C34" s="3"/>
      <c r="D34" s="3"/>
      <c r="E34" s="3"/>
      <c r="F34" s="5"/>
      <c r="G34" s="3"/>
      <c r="H34" s="5"/>
      <c r="I34" s="3"/>
      <c r="J34" s="3"/>
      <c r="K34" s="6"/>
      <c r="L34" s="7" t="str">
        <f>IF(J34="","",INDEX(LISTAS!$B$2:$B$8,MATCH(J34,LISTAS!$A$2:$A$8,0)))</f>
        <v/>
      </c>
      <c r="M34" s="8" t="str">
        <f t="shared" si="0"/>
        <v/>
      </c>
      <c r="N34" s="3"/>
      <c r="O34" s="9" t="str">
        <f t="shared" ca="1" si="1"/>
        <v/>
      </c>
      <c r="P34" s="10" t="str">
        <f ca="1">IF(B34="","",IF(OR(J34="Ganho",J34="Perdido"),"ENCERRADA",IF(H34="","SEM DATA",IF(H34&lt;TODAY(),"ATRASADA",IF(H34=TODAY(),"HOJE",IF(H34&lt;=TODAY()+LISTAS!$M$2,"PRÓX. 7 DIAS","EM DIA"))))))</f>
        <v/>
      </c>
      <c r="Q34" s="5"/>
      <c r="R34" s="3"/>
    </row>
    <row r="35" spans="1:18" ht="21.95" customHeight="1">
      <c r="A35" s="3"/>
      <c r="B35" s="3"/>
      <c r="C35" s="3"/>
      <c r="D35" s="3"/>
      <c r="E35" s="3"/>
      <c r="F35" s="5"/>
      <c r="G35" s="3"/>
      <c r="H35" s="5"/>
      <c r="I35" s="3"/>
      <c r="J35" s="3"/>
      <c r="K35" s="6"/>
      <c r="L35" s="7" t="str">
        <f>IF(J35="","",INDEX(LISTAS!$B$2:$B$8,MATCH(J35,LISTAS!$A$2:$A$8,0)))</f>
        <v/>
      </c>
      <c r="M35" s="8" t="str">
        <f t="shared" si="0"/>
        <v/>
      </c>
      <c r="N35" s="3"/>
      <c r="O35" s="9" t="str">
        <f t="shared" ca="1" si="1"/>
        <v/>
      </c>
      <c r="P35" s="10" t="str">
        <f ca="1">IF(B35="","",IF(OR(J35="Ganho",J35="Perdido"),"ENCERRADA",IF(H35="","SEM DATA",IF(H35&lt;TODAY(),"ATRASADA",IF(H35=TODAY(),"HOJE",IF(H35&lt;=TODAY()+LISTAS!$M$2,"PRÓX. 7 DIAS","EM DIA"))))))</f>
        <v/>
      </c>
      <c r="Q35" s="5"/>
      <c r="R35" s="3"/>
    </row>
    <row r="36" spans="1:18" ht="21.95" customHeight="1">
      <c r="A36" s="3"/>
      <c r="B36" s="3"/>
      <c r="C36" s="3"/>
      <c r="D36" s="3"/>
      <c r="E36" s="3"/>
      <c r="F36" s="5"/>
      <c r="G36" s="3"/>
      <c r="H36" s="5"/>
      <c r="I36" s="3"/>
      <c r="J36" s="3"/>
      <c r="K36" s="6"/>
      <c r="L36" s="7" t="str">
        <f>IF(J36="","",INDEX(LISTAS!$B$2:$B$8,MATCH(J36,LISTAS!$A$2:$A$8,0)))</f>
        <v/>
      </c>
      <c r="M36" s="8" t="str">
        <f t="shared" si="0"/>
        <v/>
      </c>
      <c r="N36" s="3"/>
      <c r="O36" s="9" t="str">
        <f t="shared" ca="1" si="1"/>
        <v/>
      </c>
      <c r="P36" s="10" t="str">
        <f ca="1">IF(B36="","",IF(OR(J36="Ganho",J36="Perdido"),"ENCERRADA",IF(H36="","SEM DATA",IF(H36&lt;TODAY(),"ATRASADA",IF(H36=TODAY(),"HOJE",IF(H36&lt;=TODAY()+LISTAS!$M$2,"PRÓX. 7 DIAS","EM DIA"))))))</f>
        <v/>
      </c>
      <c r="Q36" s="5"/>
      <c r="R36" s="3"/>
    </row>
    <row r="37" spans="1:18" ht="21.95" customHeight="1">
      <c r="A37" s="3"/>
      <c r="B37" s="3"/>
      <c r="C37" s="3"/>
      <c r="D37" s="3"/>
      <c r="E37" s="3"/>
      <c r="F37" s="5"/>
      <c r="G37" s="3"/>
      <c r="H37" s="5"/>
      <c r="I37" s="3"/>
      <c r="J37" s="3"/>
      <c r="K37" s="6"/>
      <c r="L37" s="7" t="str">
        <f>IF(J37="","",INDEX(LISTAS!$B$2:$B$8,MATCH(J37,LISTAS!$A$2:$A$8,0)))</f>
        <v/>
      </c>
      <c r="M37" s="8" t="str">
        <f t="shared" si="0"/>
        <v/>
      </c>
      <c r="N37" s="3"/>
      <c r="O37" s="9" t="str">
        <f t="shared" ca="1" si="1"/>
        <v/>
      </c>
      <c r="P37" s="10" t="str">
        <f ca="1">IF(B37="","",IF(OR(J37="Ganho",J37="Perdido"),"ENCERRADA",IF(H37="","SEM DATA",IF(H37&lt;TODAY(),"ATRASADA",IF(H37=TODAY(),"HOJE",IF(H37&lt;=TODAY()+LISTAS!$M$2,"PRÓX. 7 DIAS","EM DIA"))))))</f>
        <v/>
      </c>
      <c r="Q37" s="5"/>
      <c r="R37" s="3"/>
    </row>
    <row r="38" spans="1:18" ht="21.95" customHeight="1">
      <c r="A38" s="3"/>
      <c r="B38" s="3"/>
      <c r="C38" s="3"/>
      <c r="D38" s="3"/>
      <c r="E38" s="3"/>
      <c r="F38" s="5"/>
      <c r="G38" s="3"/>
      <c r="H38" s="5"/>
      <c r="I38" s="3"/>
      <c r="J38" s="3"/>
      <c r="K38" s="6"/>
      <c r="L38" s="7" t="str">
        <f>IF(J38="","",INDEX(LISTAS!$B$2:$B$8,MATCH(J38,LISTAS!$A$2:$A$8,0)))</f>
        <v/>
      </c>
      <c r="M38" s="8" t="str">
        <f t="shared" si="0"/>
        <v/>
      </c>
      <c r="N38" s="3"/>
      <c r="O38" s="9" t="str">
        <f t="shared" ca="1" si="1"/>
        <v/>
      </c>
      <c r="P38" s="10" t="str">
        <f ca="1">IF(B38="","",IF(OR(J38="Ganho",J38="Perdido"),"ENCERRADA",IF(H38="","SEM DATA",IF(H38&lt;TODAY(),"ATRASADA",IF(H38=TODAY(),"HOJE",IF(H38&lt;=TODAY()+LISTAS!$M$2,"PRÓX. 7 DIAS","EM DIA"))))))</f>
        <v/>
      </c>
      <c r="Q38" s="5"/>
      <c r="R38" s="3"/>
    </row>
    <row r="39" spans="1:18" ht="21.95" customHeight="1">
      <c r="A39" s="3"/>
      <c r="B39" s="3"/>
      <c r="C39" s="3"/>
      <c r="D39" s="3"/>
      <c r="E39" s="3"/>
      <c r="F39" s="5"/>
      <c r="G39" s="3"/>
      <c r="H39" s="5"/>
      <c r="I39" s="3"/>
      <c r="J39" s="3"/>
      <c r="K39" s="6"/>
      <c r="L39" s="7" t="str">
        <f>IF(J39="","",INDEX(LISTAS!$B$2:$B$8,MATCH(J39,LISTAS!$A$2:$A$8,0)))</f>
        <v/>
      </c>
      <c r="M39" s="8" t="str">
        <f t="shared" si="0"/>
        <v/>
      </c>
      <c r="N39" s="3"/>
      <c r="O39" s="9" t="str">
        <f t="shared" ca="1" si="1"/>
        <v/>
      </c>
      <c r="P39" s="10" t="str">
        <f ca="1">IF(B39="","",IF(OR(J39="Ganho",J39="Perdido"),"ENCERRADA",IF(H39="","SEM DATA",IF(H39&lt;TODAY(),"ATRASADA",IF(H39=TODAY(),"HOJE",IF(H39&lt;=TODAY()+LISTAS!$M$2,"PRÓX. 7 DIAS","EM DIA"))))))</f>
        <v/>
      </c>
      <c r="Q39" s="5"/>
      <c r="R39" s="3"/>
    </row>
    <row r="40" spans="1:18" ht="21.95" customHeight="1">
      <c r="A40" s="3"/>
      <c r="B40" s="3"/>
      <c r="C40" s="3"/>
      <c r="D40" s="3"/>
      <c r="E40" s="3"/>
      <c r="F40" s="5"/>
      <c r="G40" s="3"/>
      <c r="H40" s="5"/>
      <c r="I40" s="3"/>
      <c r="J40" s="3"/>
      <c r="K40" s="6"/>
      <c r="L40" s="7" t="str">
        <f>IF(J40="","",INDEX(LISTAS!$B$2:$B$8,MATCH(J40,LISTAS!$A$2:$A$8,0)))</f>
        <v/>
      </c>
      <c r="M40" s="8" t="str">
        <f t="shared" si="0"/>
        <v/>
      </c>
      <c r="N40" s="3"/>
      <c r="O40" s="9" t="str">
        <f t="shared" ca="1" si="1"/>
        <v/>
      </c>
      <c r="P40" s="10" t="str">
        <f ca="1">IF(B40="","",IF(OR(J40="Ganho",J40="Perdido"),"ENCERRADA",IF(H40="","SEM DATA",IF(H40&lt;TODAY(),"ATRASADA",IF(H40=TODAY(),"HOJE",IF(H40&lt;=TODAY()+LISTAS!$M$2,"PRÓX. 7 DIAS","EM DIA"))))))</f>
        <v/>
      </c>
      <c r="Q40" s="5"/>
      <c r="R40" s="3"/>
    </row>
    <row r="41" spans="1:18" ht="21.95" customHeight="1">
      <c r="A41" s="3"/>
      <c r="B41" s="3"/>
      <c r="C41" s="3"/>
      <c r="D41" s="3"/>
      <c r="E41" s="3"/>
      <c r="F41" s="5"/>
      <c r="G41" s="3"/>
      <c r="H41" s="5"/>
      <c r="I41" s="3"/>
      <c r="J41" s="3"/>
      <c r="K41" s="6"/>
      <c r="L41" s="7" t="str">
        <f>IF(J41="","",INDEX(LISTAS!$B$2:$B$8,MATCH(J41,LISTAS!$A$2:$A$8,0)))</f>
        <v/>
      </c>
      <c r="M41" s="8" t="str">
        <f t="shared" si="0"/>
        <v/>
      </c>
      <c r="N41" s="3"/>
      <c r="O41" s="9" t="str">
        <f t="shared" ca="1" si="1"/>
        <v/>
      </c>
      <c r="P41" s="10" t="str">
        <f ca="1">IF(B41="","",IF(OR(J41="Ganho",J41="Perdido"),"ENCERRADA",IF(H41="","SEM DATA",IF(H41&lt;TODAY(),"ATRASADA",IF(H41=TODAY(),"HOJE",IF(H41&lt;=TODAY()+LISTAS!$M$2,"PRÓX. 7 DIAS","EM DIA"))))))</f>
        <v/>
      </c>
      <c r="Q41" s="5"/>
      <c r="R41" s="3"/>
    </row>
    <row r="42" spans="1:18" ht="21.95" customHeight="1">
      <c r="A42" s="3"/>
      <c r="B42" s="3"/>
      <c r="C42" s="3"/>
      <c r="D42" s="3"/>
      <c r="E42" s="3"/>
      <c r="F42" s="5"/>
      <c r="G42" s="3"/>
      <c r="H42" s="5"/>
      <c r="I42" s="3"/>
      <c r="J42" s="3"/>
      <c r="K42" s="6"/>
      <c r="L42" s="7" t="str">
        <f>IF(J42="","",INDEX(LISTAS!$B$2:$B$8,MATCH(J42,LISTAS!$A$2:$A$8,0)))</f>
        <v/>
      </c>
      <c r="M42" s="8" t="str">
        <f t="shared" si="0"/>
        <v/>
      </c>
      <c r="N42" s="3"/>
      <c r="O42" s="9" t="str">
        <f t="shared" ca="1" si="1"/>
        <v/>
      </c>
      <c r="P42" s="10" t="str">
        <f ca="1">IF(B42="","",IF(OR(J42="Ganho",J42="Perdido"),"ENCERRADA",IF(H42="","SEM DATA",IF(H42&lt;TODAY(),"ATRASADA",IF(H42=TODAY(),"HOJE",IF(H42&lt;=TODAY()+LISTAS!$M$2,"PRÓX. 7 DIAS","EM DIA"))))))</f>
        <v/>
      </c>
      <c r="Q42" s="5"/>
      <c r="R42" s="3"/>
    </row>
    <row r="43" spans="1:18" ht="21.95" customHeight="1">
      <c r="A43" s="3"/>
      <c r="B43" s="3"/>
      <c r="C43" s="3"/>
      <c r="D43" s="3"/>
      <c r="E43" s="3"/>
      <c r="F43" s="5"/>
      <c r="G43" s="3"/>
      <c r="H43" s="5"/>
      <c r="I43" s="3"/>
      <c r="J43" s="3"/>
      <c r="K43" s="6"/>
      <c r="L43" s="7" t="str">
        <f>IF(J43="","",INDEX(LISTAS!$B$2:$B$8,MATCH(J43,LISTAS!$A$2:$A$8,0)))</f>
        <v/>
      </c>
      <c r="M43" s="8" t="str">
        <f t="shared" si="0"/>
        <v/>
      </c>
      <c r="N43" s="3"/>
      <c r="O43" s="9" t="str">
        <f t="shared" ca="1" si="1"/>
        <v/>
      </c>
      <c r="P43" s="10" t="str">
        <f ca="1">IF(B43="","",IF(OR(J43="Ganho",J43="Perdido"),"ENCERRADA",IF(H43="","SEM DATA",IF(H43&lt;TODAY(),"ATRASADA",IF(H43=TODAY(),"HOJE",IF(H43&lt;=TODAY()+LISTAS!$M$2,"PRÓX. 7 DIAS","EM DIA"))))))</f>
        <v/>
      </c>
      <c r="Q43" s="5"/>
      <c r="R43" s="3"/>
    </row>
    <row r="44" spans="1:18" ht="21.95" customHeight="1">
      <c r="A44" s="3"/>
      <c r="B44" s="3"/>
      <c r="C44" s="3"/>
      <c r="D44" s="3"/>
      <c r="E44" s="3"/>
      <c r="F44" s="5"/>
      <c r="G44" s="3"/>
      <c r="H44" s="5"/>
      <c r="I44" s="3"/>
      <c r="J44" s="3"/>
      <c r="K44" s="6"/>
      <c r="L44" s="7" t="str">
        <f>IF(J44="","",INDEX(LISTAS!$B$2:$B$8,MATCH(J44,LISTAS!$A$2:$A$8,0)))</f>
        <v/>
      </c>
      <c r="M44" s="8" t="str">
        <f t="shared" si="0"/>
        <v/>
      </c>
      <c r="N44" s="3"/>
      <c r="O44" s="9" t="str">
        <f t="shared" ca="1" si="1"/>
        <v/>
      </c>
      <c r="P44" s="10" t="str">
        <f ca="1">IF(B44="","",IF(OR(J44="Ganho",J44="Perdido"),"ENCERRADA",IF(H44="","SEM DATA",IF(H44&lt;TODAY(),"ATRASADA",IF(H44=TODAY(),"HOJE",IF(H44&lt;=TODAY()+LISTAS!$M$2,"PRÓX. 7 DIAS","EM DIA"))))))</f>
        <v/>
      </c>
      <c r="Q44" s="5"/>
      <c r="R44" s="3"/>
    </row>
    <row r="45" spans="1:18" ht="21.95" customHeight="1">
      <c r="A45" s="3"/>
      <c r="B45" s="3"/>
      <c r="C45" s="3"/>
      <c r="D45" s="3"/>
      <c r="E45" s="3"/>
      <c r="F45" s="5"/>
      <c r="G45" s="3"/>
      <c r="H45" s="5"/>
      <c r="I45" s="3"/>
      <c r="J45" s="3"/>
      <c r="K45" s="6"/>
      <c r="L45" s="7" t="str">
        <f>IF(J45="","",INDEX(LISTAS!$B$2:$B$8,MATCH(J45,LISTAS!$A$2:$A$8,0)))</f>
        <v/>
      </c>
      <c r="M45" s="8" t="str">
        <f t="shared" si="0"/>
        <v/>
      </c>
      <c r="N45" s="3"/>
      <c r="O45" s="9" t="str">
        <f t="shared" ca="1" si="1"/>
        <v/>
      </c>
      <c r="P45" s="10" t="str">
        <f ca="1">IF(B45="","",IF(OR(J45="Ganho",J45="Perdido"),"ENCERRADA",IF(H45="","SEM DATA",IF(H45&lt;TODAY(),"ATRASADA",IF(H45=TODAY(),"HOJE",IF(H45&lt;=TODAY()+LISTAS!$M$2,"PRÓX. 7 DIAS","EM DIA"))))))</f>
        <v/>
      </c>
      <c r="Q45" s="5"/>
      <c r="R45" s="3"/>
    </row>
    <row r="46" spans="1:18" ht="21.95" customHeight="1">
      <c r="A46" s="3"/>
      <c r="B46" s="3"/>
      <c r="C46" s="3"/>
      <c r="D46" s="3"/>
      <c r="E46" s="3"/>
      <c r="F46" s="5"/>
      <c r="G46" s="3"/>
      <c r="H46" s="5"/>
      <c r="I46" s="3"/>
      <c r="J46" s="3"/>
      <c r="K46" s="6"/>
      <c r="L46" s="7" t="str">
        <f>IF(J46="","",INDEX(LISTAS!$B$2:$B$8,MATCH(J46,LISTAS!$A$2:$A$8,0)))</f>
        <v/>
      </c>
      <c r="M46" s="8" t="str">
        <f t="shared" si="0"/>
        <v/>
      </c>
      <c r="N46" s="3"/>
      <c r="O46" s="9" t="str">
        <f t="shared" ca="1" si="1"/>
        <v/>
      </c>
      <c r="P46" s="10" t="str">
        <f ca="1">IF(B46="","",IF(OR(J46="Ganho",J46="Perdido"),"ENCERRADA",IF(H46="","SEM DATA",IF(H46&lt;TODAY(),"ATRASADA",IF(H46=TODAY(),"HOJE",IF(H46&lt;=TODAY()+LISTAS!$M$2,"PRÓX. 7 DIAS","EM DIA"))))))</f>
        <v/>
      </c>
      <c r="Q46" s="5"/>
      <c r="R46" s="3"/>
    </row>
    <row r="47" spans="1:18" ht="21.95" customHeight="1">
      <c r="A47" s="3"/>
      <c r="B47" s="3"/>
      <c r="C47" s="3"/>
      <c r="D47" s="3"/>
      <c r="E47" s="3"/>
      <c r="F47" s="5"/>
      <c r="G47" s="3"/>
      <c r="H47" s="5"/>
      <c r="I47" s="3"/>
      <c r="J47" s="3"/>
      <c r="K47" s="6"/>
      <c r="L47" s="7" t="str">
        <f>IF(J47="","",INDEX(LISTAS!$B$2:$B$8,MATCH(J47,LISTAS!$A$2:$A$8,0)))</f>
        <v/>
      </c>
      <c r="M47" s="8" t="str">
        <f t="shared" si="0"/>
        <v/>
      </c>
      <c r="N47" s="3"/>
      <c r="O47" s="9" t="str">
        <f t="shared" ca="1" si="1"/>
        <v/>
      </c>
      <c r="P47" s="10" t="str">
        <f ca="1">IF(B47="","",IF(OR(J47="Ganho",J47="Perdido"),"ENCERRADA",IF(H47="","SEM DATA",IF(H47&lt;TODAY(),"ATRASADA",IF(H47=TODAY(),"HOJE",IF(H47&lt;=TODAY()+LISTAS!$M$2,"PRÓX. 7 DIAS","EM DIA"))))))</f>
        <v/>
      </c>
      <c r="Q47" s="5"/>
      <c r="R47" s="3"/>
    </row>
    <row r="48" spans="1:18" ht="21.95" customHeight="1">
      <c r="A48" s="3"/>
      <c r="B48" s="3"/>
      <c r="C48" s="3"/>
      <c r="D48" s="3"/>
      <c r="E48" s="3"/>
      <c r="F48" s="5"/>
      <c r="G48" s="3"/>
      <c r="H48" s="5"/>
      <c r="I48" s="3"/>
      <c r="J48" s="3"/>
      <c r="K48" s="6"/>
      <c r="L48" s="7" t="str">
        <f>IF(J48="","",INDEX(LISTAS!$B$2:$B$8,MATCH(J48,LISTAS!$A$2:$A$8,0)))</f>
        <v/>
      </c>
      <c r="M48" s="8" t="str">
        <f t="shared" si="0"/>
        <v/>
      </c>
      <c r="N48" s="3"/>
      <c r="O48" s="9" t="str">
        <f t="shared" ca="1" si="1"/>
        <v/>
      </c>
      <c r="P48" s="10" t="str">
        <f ca="1">IF(B48="","",IF(OR(J48="Ganho",J48="Perdido"),"ENCERRADA",IF(H48="","SEM DATA",IF(H48&lt;TODAY(),"ATRASADA",IF(H48=TODAY(),"HOJE",IF(H48&lt;=TODAY()+LISTAS!$M$2,"PRÓX. 7 DIAS","EM DIA"))))))</f>
        <v/>
      </c>
      <c r="Q48" s="5"/>
      <c r="R48" s="3"/>
    </row>
    <row r="49" spans="1:18" ht="21.95" customHeight="1">
      <c r="A49" s="3"/>
      <c r="B49" s="3"/>
      <c r="C49" s="3"/>
      <c r="D49" s="3"/>
      <c r="E49" s="3"/>
      <c r="F49" s="5"/>
      <c r="G49" s="3"/>
      <c r="H49" s="5"/>
      <c r="I49" s="3"/>
      <c r="J49" s="3"/>
      <c r="K49" s="6"/>
      <c r="L49" s="7" t="str">
        <f>IF(J49="","",INDEX(LISTAS!$B$2:$B$8,MATCH(J49,LISTAS!$A$2:$A$8,0)))</f>
        <v/>
      </c>
      <c r="M49" s="8" t="str">
        <f t="shared" si="0"/>
        <v/>
      </c>
      <c r="N49" s="3"/>
      <c r="O49" s="9" t="str">
        <f t="shared" ca="1" si="1"/>
        <v/>
      </c>
      <c r="P49" s="10" t="str">
        <f ca="1">IF(B49="","",IF(OR(J49="Ganho",J49="Perdido"),"ENCERRADA",IF(H49="","SEM DATA",IF(H49&lt;TODAY(),"ATRASADA",IF(H49=TODAY(),"HOJE",IF(H49&lt;=TODAY()+LISTAS!$M$2,"PRÓX. 7 DIAS","EM DIA"))))))</f>
        <v/>
      </c>
      <c r="Q49" s="5"/>
      <c r="R49" s="3"/>
    </row>
    <row r="50" spans="1:18" ht="21.95" customHeight="1">
      <c r="A50" s="3"/>
      <c r="B50" s="3"/>
      <c r="C50" s="3"/>
      <c r="D50" s="3"/>
      <c r="E50" s="3"/>
      <c r="F50" s="5"/>
      <c r="G50" s="3"/>
      <c r="H50" s="5"/>
      <c r="I50" s="3"/>
      <c r="J50" s="3"/>
      <c r="K50" s="6"/>
      <c r="L50" s="7" t="str">
        <f>IF(J50="","",INDEX(LISTAS!$B$2:$B$8,MATCH(J50,LISTAS!$A$2:$A$8,0)))</f>
        <v/>
      </c>
      <c r="M50" s="8" t="str">
        <f t="shared" si="0"/>
        <v/>
      </c>
      <c r="N50" s="3"/>
      <c r="O50" s="9" t="str">
        <f t="shared" ca="1" si="1"/>
        <v/>
      </c>
      <c r="P50" s="10" t="str">
        <f ca="1">IF(B50="","",IF(OR(J50="Ganho",J50="Perdido"),"ENCERRADA",IF(H50="","SEM DATA",IF(H50&lt;TODAY(),"ATRASADA",IF(H50=TODAY(),"HOJE",IF(H50&lt;=TODAY()+LISTAS!$M$2,"PRÓX. 7 DIAS","EM DIA"))))))</f>
        <v/>
      </c>
      <c r="Q50" s="5"/>
      <c r="R50" s="3"/>
    </row>
    <row r="51" spans="1:18" ht="21.95" customHeight="1">
      <c r="A51" s="3"/>
      <c r="B51" s="3"/>
      <c r="C51" s="3"/>
      <c r="D51" s="3"/>
      <c r="E51" s="3"/>
      <c r="F51" s="5"/>
      <c r="G51" s="3"/>
      <c r="H51" s="5"/>
      <c r="I51" s="3"/>
      <c r="J51" s="3"/>
      <c r="K51" s="6"/>
      <c r="L51" s="7" t="str">
        <f>IF(J51="","",INDEX(LISTAS!$B$2:$B$8,MATCH(J51,LISTAS!$A$2:$A$8,0)))</f>
        <v/>
      </c>
      <c r="M51" s="8" t="str">
        <f t="shared" si="0"/>
        <v/>
      </c>
      <c r="N51" s="3"/>
      <c r="O51" s="9" t="str">
        <f t="shared" ca="1" si="1"/>
        <v/>
      </c>
      <c r="P51" s="10" t="str">
        <f ca="1">IF(B51="","",IF(OR(J51="Ganho",J51="Perdido"),"ENCERRADA",IF(H51="","SEM DATA",IF(H51&lt;TODAY(),"ATRASADA",IF(H51=TODAY(),"HOJE",IF(H51&lt;=TODAY()+LISTAS!$M$2,"PRÓX. 7 DIAS","EM DIA"))))))</f>
        <v/>
      </c>
      <c r="Q51" s="5"/>
      <c r="R51" s="3"/>
    </row>
    <row r="52" spans="1:18" ht="21.95" customHeight="1">
      <c r="A52" s="3"/>
      <c r="B52" s="3"/>
      <c r="C52" s="3"/>
      <c r="D52" s="3"/>
      <c r="E52" s="3"/>
      <c r="F52" s="5"/>
      <c r="G52" s="3"/>
      <c r="H52" s="5"/>
      <c r="I52" s="3"/>
      <c r="J52" s="3"/>
      <c r="K52" s="6"/>
      <c r="L52" s="7" t="str">
        <f>IF(J52="","",INDEX(LISTAS!$B$2:$B$8,MATCH(J52,LISTAS!$A$2:$A$8,0)))</f>
        <v/>
      </c>
      <c r="M52" s="8" t="str">
        <f t="shared" si="0"/>
        <v/>
      </c>
      <c r="N52" s="3"/>
      <c r="O52" s="9" t="str">
        <f t="shared" ca="1" si="1"/>
        <v/>
      </c>
      <c r="P52" s="10" t="str">
        <f ca="1">IF(B52="","",IF(OR(J52="Ganho",J52="Perdido"),"ENCERRADA",IF(H52="","SEM DATA",IF(H52&lt;TODAY(),"ATRASADA",IF(H52=TODAY(),"HOJE",IF(H52&lt;=TODAY()+LISTAS!$M$2,"PRÓX. 7 DIAS","EM DIA"))))))</f>
        <v/>
      </c>
      <c r="Q52" s="5"/>
      <c r="R52" s="3"/>
    </row>
    <row r="53" spans="1:18" ht="21.95" customHeight="1">
      <c r="A53" s="3"/>
      <c r="B53" s="3"/>
      <c r="C53" s="3"/>
      <c r="D53" s="3"/>
      <c r="E53" s="3"/>
      <c r="F53" s="5"/>
      <c r="G53" s="3"/>
      <c r="H53" s="5"/>
      <c r="I53" s="3"/>
      <c r="J53" s="3"/>
      <c r="K53" s="6"/>
      <c r="L53" s="7" t="str">
        <f>IF(J53="","",INDEX(LISTAS!$B$2:$B$8,MATCH(J53,LISTAS!$A$2:$A$8,0)))</f>
        <v/>
      </c>
      <c r="M53" s="8" t="str">
        <f t="shared" si="0"/>
        <v/>
      </c>
      <c r="N53" s="3"/>
      <c r="O53" s="9" t="str">
        <f t="shared" ca="1" si="1"/>
        <v/>
      </c>
      <c r="P53" s="10" t="str">
        <f ca="1">IF(B53="","",IF(OR(J53="Ganho",J53="Perdido"),"ENCERRADA",IF(H53="","SEM DATA",IF(H53&lt;TODAY(),"ATRASADA",IF(H53=TODAY(),"HOJE",IF(H53&lt;=TODAY()+LISTAS!$M$2,"PRÓX. 7 DIAS","EM DIA"))))))</f>
        <v/>
      </c>
      <c r="Q53" s="5"/>
      <c r="R53" s="3"/>
    </row>
    <row r="54" spans="1:18" ht="21.95" customHeight="1">
      <c r="A54" s="3"/>
      <c r="B54" s="3"/>
      <c r="C54" s="3"/>
      <c r="D54" s="3"/>
      <c r="E54" s="3"/>
      <c r="F54" s="5"/>
      <c r="G54" s="3"/>
      <c r="H54" s="5"/>
      <c r="I54" s="3"/>
      <c r="J54" s="3"/>
      <c r="K54" s="6"/>
      <c r="L54" s="7" t="str">
        <f>IF(J54="","",INDEX(LISTAS!$B$2:$B$8,MATCH(J54,LISTAS!$A$2:$A$8,0)))</f>
        <v/>
      </c>
      <c r="M54" s="8" t="str">
        <f t="shared" si="0"/>
        <v/>
      </c>
      <c r="N54" s="3"/>
      <c r="O54" s="9" t="str">
        <f t="shared" ca="1" si="1"/>
        <v/>
      </c>
      <c r="P54" s="10" t="str">
        <f ca="1">IF(B54="","",IF(OR(J54="Ganho",J54="Perdido"),"ENCERRADA",IF(H54="","SEM DATA",IF(H54&lt;TODAY(),"ATRASADA",IF(H54=TODAY(),"HOJE",IF(H54&lt;=TODAY()+LISTAS!$M$2,"PRÓX. 7 DIAS","EM DIA"))))))</f>
        <v/>
      </c>
      <c r="Q54" s="5"/>
      <c r="R54" s="3"/>
    </row>
    <row r="55" spans="1:18" ht="21.95" customHeight="1">
      <c r="A55" s="3"/>
      <c r="B55" s="3"/>
      <c r="C55" s="3"/>
      <c r="D55" s="3"/>
      <c r="E55" s="3"/>
      <c r="F55" s="5"/>
      <c r="G55" s="3"/>
      <c r="H55" s="5"/>
      <c r="I55" s="3"/>
      <c r="J55" s="3"/>
      <c r="K55" s="6"/>
      <c r="L55" s="7" t="str">
        <f>IF(J55="","",INDEX(LISTAS!$B$2:$B$8,MATCH(J55,LISTAS!$A$2:$A$8,0)))</f>
        <v/>
      </c>
      <c r="M55" s="8" t="str">
        <f t="shared" si="0"/>
        <v/>
      </c>
      <c r="N55" s="3"/>
      <c r="O55" s="9" t="str">
        <f t="shared" ca="1" si="1"/>
        <v/>
      </c>
      <c r="P55" s="10" t="str">
        <f ca="1">IF(B55="","",IF(OR(J55="Ganho",J55="Perdido"),"ENCERRADA",IF(H55="","SEM DATA",IF(H55&lt;TODAY(),"ATRASADA",IF(H55=TODAY(),"HOJE",IF(H55&lt;=TODAY()+LISTAS!$M$2,"PRÓX. 7 DIAS","EM DIA"))))))</f>
        <v/>
      </c>
      <c r="Q55" s="5"/>
      <c r="R55" s="3"/>
    </row>
    <row r="56" spans="1:18" ht="21.95" customHeight="1">
      <c r="A56" s="3"/>
      <c r="B56" s="3"/>
      <c r="C56" s="3"/>
      <c r="D56" s="3"/>
      <c r="E56" s="3"/>
      <c r="F56" s="5"/>
      <c r="G56" s="3"/>
      <c r="H56" s="5"/>
      <c r="I56" s="3"/>
      <c r="J56" s="3"/>
      <c r="K56" s="6"/>
      <c r="L56" s="7" t="str">
        <f>IF(J56="","",INDEX(LISTAS!$B$2:$B$8,MATCH(J56,LISTAS!$A$2:$A$8,0)))</f>
        <v/>
      </c>
      <c r="M56" s="8" t="str">
        <f t="shared" si="0"/>
        <v/>
      </c>
      <c r="N56" s="3"/>
      <c r="O56" s="9" t="str">
        <f t="shared" ca="1" si="1"/>
        <v/>
      </c>
      <c r="P56" s="10" t="str">
        <f ca="1">IF(B56="","",IF(OR(J56="Ganho",J56="Perdido"),"ENCERRADA",IF(H56="","SEM DATA",IF(H56&lt;TODAY(),"ATRASADA",IF(H56=TODAY(),"HOJE",IF(H56&lt;=TODAY()+LISTAS!$M$2,"PRÓX. 7 DIAS","EM DIA"))))))</f>
        <v/>
      </c>
      <c r="Q56" s="5"/>
      <c r="R56" s="3"/>
    </row>
    <row r="57" spans="1:18" ht="21.95" customHeight="1">
      <c r="A57" s="3"/>
      <c r="B57" s="3"/>
      <c r="C57" s="3"/>
      <c r="D57" s="3"/>
      <c r="E57" s="3"/>
      <c r="F57" s="5"/>
      <c r="G57" s="3"/>
      <c r="H57" s="5"/>
      <c r="I57" s="3"/>
      <c r="J57" s="3"/>
      <c r="K57" s="6"/>
      <c r="L57" s="7" t="str">
        <f>IF(J57="","",INDEX(LISTAS!$B$2:$B$8,MATCH(J57,LISTAS!$A$2:$A$8,0)))</f>
        <v/>
      </c>
      <c r="M57" s="8" t="str">
        <f t="shared" si="0"/>
        <v/>
      </c>
      <c r="N57" s="3"/>
      <c r="O57" s="9" t="str">
        <f t="shared" ca="1" si="1"/>
        <v/>
      </c>
      <c r="P57" s="10" t="str">
        <f ca="1">IF(B57="","",IF(OR(J57="Ganho",J57="Perdido"),"ENCERRADA",IF(H57="","SEM DATA",IF(H57&lt;TODAY(),"ATRASADA",IF(H57=TODAY(),"HOJE",IF(H57&lt;=TODAY()+LISTAS!$M$2,"PRÓX. 7 DIAS","EM DIA"))))))</f>
        <v/>
      </c>
      <c r="Q57" s="5"/>
      <c r="R57" s="3"/>
    </row>
    <row r="58" spans="1:18" ht="21.95" customHeight="1">
      <c r="A58" s="3"/>
      <c r="B58" s="3"/>
      <c r="C58" s="3"/>
      <c r="D58" s="3"/>
      <c r="E58" s="3"/>
      <c r="F58" s="5"/>
      <c r="G58" s="3"/>
      <c r="H58" s="5"/>
      <c r="I58" s="3"/>
      <c r="J58" s="3"/>
      <c r="K58" s="6"/>
      <c r="L58" s="7" t="str">
        <f>IF(J58="","",INDEX(LISTAS!$B$2:$B$8,MATCH(J58,LISTAS!$A$2:$A$8,0)))</f>
        <v/>
      </c>
      <c r="M58" s="8" t="str">
        <f t="shared" si="0"/>
        <v/>
      </c>
      <c r="N58" s="3"/>
      <c r="O58" s="9" t="str">
        <f t="shared" ca="1" si="1"/>
        <v/>
      </c>
      <c r="P58" s="10" t="str">
        <f ca="1">IF(B58="","",IF(OR(J58="Ganho",J58="Perdido"),"ENCERRADA",IF(H58="","SEM DATA",IF(H58&lt;TODAY(),"ATRASADA",IF(H58=TODAY(),"HOJE",IF(H58&lt;=TODAY()+LISTAS!$M$2,"PRÓX. 7 DIAS","EM DIA"))))))</f>
        <v/>
      </c>
      <c r="Q58" s="5"/>
      <c r="R58" s="3"/>
    </row>
    <row r="59" spans="1:18" ht="21.95" customHeight="1">
      <c r="A59" s="3"/>
      <c r="B59" s="3"/>
      <c r="C59" s="3"/>
      <c r="D59" s="3"/>
      <c r="E59" s="3"/>
      <c r="F59" s="5"/>
      <c r="G59" s="3"/>
      <c r="H59" s="5"/>
      <c r="I59" s="3"/>
      <c r="J59" s="3"/>
      <c r="K59" s="6"/>
      <c r="L59" s="7" t="str">
        <f>IF(J59="","",INDEX(LISTAS!$B$2:$B$8,MATCH(J59,LISTAS!$A$2:$A$8,0)))</f>
        <v/>
      </c>
      <c r="M59" s="8" t="str">
        <f t="shared" si="0"/>
        <v/>
      </c>
      <c r="N59" s="3"/>
      <c r="O59" s="9" t="str">
        <f t="shared" ca="1" si="1"/>
        <v/>
      </c>
      <c r="P59" s="10" t="str">
        <f ca="1">IF(B59="","",IF(OR(J59="Ganho",J59="Perdido"),"ENCERRADA",IF(H59="","SEM DATA",IF(H59&lt;TODAY(),"ATRASADA",IF(H59=TODAY(),"HOJE",IF(H59&lt;=TODAY()+LISTAS!$M$2,"PRÓX. 7 DIAS","EM DIA"))))))</f>
        <v/>
      </c>
      <c r="Q59" s="5"/>
      <c r="R59" s="3"/>
    </row>
    <row r="60" spans="1:18" ht="21.95" customHeight="1">
      <c r="A60" s="3"/>
      <c r="B60" s="3"/>
      <c r="C60" s="3"/>
      <c r="D60" s="3"/>
      <c r="E60" s="3"/>
      <c r="F60" s="5"/>
      <c r="G60" s="3"/>
      <c r="H60" s="5"/>
      <c r="I60" s="3"/>
      <c r="J60" s="3"/>
      <c r="K60" s="6"/>
      <c r="L60" s="7" t="str">
        <f>IF(J60="","",INDEX(LISTAS!$B$2:$B$8,MATCH(J60,LISTAS!$A$2:$A$8,0)))</f>
        <v/>
      </c>
      <c r="M60" s="8" t="str">
        <f t="shared" si="0"/>
        <v/>
      </c>
      <c r="N60" s="3"/>
      <c r="O60" s="9" t="str">
        <f t="shared" ca="1" si="1"/>
        <v/>
      </c>
      <c r="P60" s="10" t="str">
        <f ca="1">IF(B60="","",IF(OR(J60="Ganho",J60="Perdido"),"ENCERRADA",IF(H60="","SEM DATA",IF(H60&lt;TODAY(),"ATRASADA",IF(H60=TODAY(),"HOJE",IF(H60&lt;=TODAY()+LISTAS!$M$2,"PRÓX. 7 DIAS","EM DIA"))))))</f>
        <v/>
      </c>
      <c r="Q60" s="5"/>
      <c r="R60" s="3"/>
    </row>
    <row r="61" spans="1:18" ht="21.95" customHeight="1">
      <c r="A61" s="3"/>
      <c r="B61" s="3"/>
      <c r="C61" s="3"/>
      <c r="D61" s="3"/>
      <c r="E61" s="3"/>
      <c r="F61" s="5"/>
      <c r="G61" s="3"/>
      <c r="H61" s="5"/>
      <c r="I61" s="3"/>
      <c r="J61" s="3"/>
      <c r="K61" s="6"/>
      <c r="L61" s="7" t="str">
        <f>IF(J61="","",INDEX(LISTAS!$B$2:$B$8,MATCH(J61,LISTAS!$A$2:$A$8,0)))</f>
        <v/>
      </c>
      <c r="M61" s="8" t="str">
        <f t="shared" si="0"/>
        <v/>
      </c>
      <c r="N61" s="3"/>
      <c r="O61" s="9" t="str">
        <f t="shared" ca="1" si="1"/>
        <v/>
      </c>
      <c r="P61" s="10" t="str">
        <f ca="1">IF(B61="","",IF(OR(J61="Ganho",J61="Perdido"),"ENCERRADA",IF(H61="","SEM DATA",IF(H61&lt;TODAY(),"ATRASADA",IF(H61=TODAY(),"HOJE",IF(H61&lt;=TODAY()+LISTAS!$M$2,"PRÓX. 7 DIAS","EM DIA"))))))</f>
        <v/>
      </c>
      <c r="Q61" s="5"/>
      <c r="R61" s="3"/>
    </row>
    <row r="62" spans="1:18" ht="21.95" customHeight="1">
      <c r="A62" s="3"/>
      <c r="B62" s="3"/>
      <c r="C62" s="3"/>
      <c r="D62" s="3"/>
      <c r="E62" s="3"/>
      <c r="F62" s="5"/>
      <c r="G62" s="3"/>
      <c r="H62" s="5"/>
      <c r="I62" s="3"/>
      <c r="J62" s="3"/>
      <c r="K62" s="6"/>
      <c r="L62" s="7" t="str">
        <f>IF(J62="","",INDEX(LISTAS!$B$2:$B$8,MATCH(J62,LISTAS!$A$2:$A$8,0)))</f>
        <v/>
      </c>
      <c r="M62" s="8" t="str">
        <f t="shared" si="0"/>
        <v/>
      </c>
      <c r="N62" s="3"/>
      <c r="O62" s="9" t="str">
        <f t="shared" ca="1" si="1"/>
        <v/>
      </c>
      <c r="P62" s="10" t="str">
        <f ca="1">IF(B62="","",IF(OR(J62="Ganho",J62="Perdido"),"ENCERRADA",IF(H62="","SEM DATA",IF(H62&lt;TODAY(),"ATRASADA",IF(H62=TODAY(),"HOJE",IF(H62&lt;=TODAY()+LISTAS!$M$2,"PRÓX. 7 DIAS","EM DIA"))))))</f>
        <v/>
      </c>
      <c r="Q62" s="5"/>
      <c r="R62" s="3"/>
    </row>
    <row r="63" spans="1:18" ht="21.95" customHeight="1">
      <c r="A63" s="3"/>
      <c r="B63" s="3"/>
      <c r="C63" s="3"/>
      <c r="D63" s="3"/>
      <c r="E63" s="3"/>
      <c r="F63" s="5"/>
      <c r="G63" s="3"/>
      <c r="H63" s="5"/>
      <c r="I63" s="3"/>
      <c r="J63" s="3"/>
      <c r="K63" s="6"/>
      <c r="L63" s="7" t="str">
        <f>IF(J63="","",INDEX(LISTAS!$B$2:$B$8,MATCH(J63,LISTAS!$A$2:$A$8,0)))</f>
        <v/>
      </c>
      <c r="M63" s="8" t="str">
        <f t="shared" si="0"/>
        <v/>
      </c>
      <c r="N63" s="3"/>
      <c r="O63" s="9" t="str">
        <f t="shared" ca="1" si="1"/>
        <v/>
      </c>
      <c r="P63" s="10" t="str">
        <f ca="1">IF(B63="","",IF(OR(J63="Ganho",J63="Perdido"),"ENCERRADA",IF(H63="","SEM DATA",IF(H63&lt;TODAY(),"ATRASADA",IF(H63=TODAY(),"HOJE",IF(H63&lt;=TODAY()+LISTAS!$M$2,"PRÓX. 7 DIAS","EM DIA"))))))</f>
        <v/>
      </c>
      <c r="Q63" s="5"/>
      <c r="R63" s="3"/>
    </row>
    <row r="64" spans="1:18" ht="21.95" customHeight="1">
      <c r="A64" s="3"/>
      <c r="B64" s="3"/>
      <c r="C64" s="3"/>
      <c r="D64" s="3"/>
      <c r="E64" s="3"/>
      <c r="F64" s="5"/>
      <c r="G64" s="3"/>
      <c r="H64" s="5"/>
      <c r="I64" s="3"/>
      <c r="J64" s="3"/>
      <c r="K64" s="6"/>
      <c r="L64" s="7" t="str">
        <f>IF(J64="","",INDEX(LISTAS!$B$2:$B$8,MATCH(J64,LISTAS!$A$2:$A$8,0)))</f>
        <v/>
      </c>
      <c r="M64" s="8" t="str">
        <f t="shared" si="0"/>
        <v/>
      </c>
      <c r="N64" s="3"/>
      <c r="O64" s="9" t="str">
        <f t="shared" ca="1" si="1"/>
        <v/>
      </c>
      <c r="P64" s="10" t="str">
        <f ca="1">IF(B64="","",IF(OR(J64="Ganho",J64="Perdido"),"ENCERRADA",IF(H64="","SEM DATA",IF(H64&lt;TODAY(),"ATRASADA",IF(H64=TODAY(),"HOJE",IF(H64&lt;=TODAY()+LISTAS!$M$2,"PRÓX. 7 DIAS","EM DIA"))))))</f>
        <v/>
      </c>
      <c r="Q64" s="5"/>
      <c r="R64" s="3"/>
    </row>
    <row r="65" spans="1:18" ht="21.95" customHeight="1">
      <c r="A65" s="3"/>
      <c r="B65" s="3"/>
      <c r="C65" s="3"/>
      <c r="D65" s="3"/>
      <c r="E65" s="3"/>
      <c r="F65" s="5"/>
      <c r="G65" s="3"/>
      <c r="H65" s="5"/>
      <c r="I65" s="3"/>
      <c r="J65" s="3"/>
      <c r="K65" s="6"/>
      <c r="L65" s="7" t="str">
        <f>IF(J65="","",INDEX(LISTAS!$B$2:$B$8,MATCH(J65,LISTAS!$A$2:$A$8,0)))</f>
        <v/>
      </c>
      <c r="M65" s="8" t="str">
        <f t="shared" si="0"/>
        <v/>
      </c>
      <c r="N65" s="3"/>
      <c r="O65" s="9" t="str">
        <f t="shared" ca="1" si="1"/>
        <v/>
      </c>
      <c r="P65" s="10" t="str">
        <f ca="1">IF(B65="","",IF(OR(J65="Ganho",J65="Perdido"),"ENCERRADA",IF(H65="","SEM DATA",IF(H65&lt;TODAY(),"ATRASADA",IF(H65=TODAY(),"HOJE",IF(H65&lt;=TODAY()+LISTAS!$M$2,"PRÓX. 7 DIAS","EM DIA"))))))</f>
        <v/>
      </c>
      <c r="Q65" s="5"/>
      <c r="R65" s="3"/>
    </row>
    <row r="66" spans="1:18" ht="21.95" customHeight="1">
      <c r="A66" s="3"/>
      <c r="B66" s="3"/>
      <c r="C66" s="3"/>
      <c r="D66" s="3"/>
      <c r="E66" s="3"/>
      <c r="F66" s="5"/>
      <c r="G66" s="3"/>
      <c r="H66" s="5"/>
      <c r="I66" s="3"/>
      <c r="J66" s="3"/>
      <c r="K66" s="6"/>
      <c r="L66" s="7" t="str">
        <f>IF(J66="","",INDEX(LISTAS!$B$2:$B$8,MATCH(J66,LISTAS!$A$2:$A$8,0)))</f>
        <v/>
      </c>
      <c r="M66" s="8" t="str">
        <f t="shared" si="0"/>
        <v/>
      </c>
      <c r="N66" s="3"/>
      <c r="O66" s="9" t="str">
        <f t="shared" ca="1" si="1"/>
        <v/>
      </c>
      <c r="P66" s="10" t="str">
        <f ca="1">IF(B66="","",IF(OR(J66="Ganho",J66="Perdido"),"ENCERRADA",IF(H66="","SEM DATA",IF(H66&lt;TODAY(),"ATRASADA",IF(H66=TODAY(),"HOJE",IF(H66&lt;=TODAY()+LISTAS!$M$2,"PRÓX. 7 DIAS","EM DIA"))))))</f>
        <v/>
      </c>
      <c r="Q66" s="5"/>
      <c r="R66" s="3"/>
    </row>
    <row r="67" spans="1:18" ht="21.95" customHeight="1">
      <c r="A67" s="3"/>
      <c r="B67" s="3"/>
      <c r="C67" s="3"/>
      <c r="D67" s="3"/>
      <c r="E67" s="3"/>
      <c r="F67" s="5"/>
      <c r="G67" s="3"/>
      <c r="H67" s="5"/>
      <c r="I67" s="3"/>
      <c r="J67" s="3"/>
      <c r="K67" s="6"/>
      <c r="L67" s="7" t="str">
        <f>IF(J67="","",INDEX(LISTAS!$B$2:$B$8,MATCH(J67,LISTAS!$A$2:$A$8,0)))</f>
        <v/>
      </c>
      <c r="M67" s="8" t="str">
        <f t="shared" si="0"/>
        <v/>
      </c>
      <c r="N67" s="3"/>
      <c r="O67" s="9" t="str">
        <f t="shared" ca="1" si="1"/>
        <v/>
      </c>
      <c r="P67" s="10" t="str">
        <f ca="1">IF(B67="","",IF(OR(J67="Ganho",J67="Perdido"),"ENCERRADA",IF(H67="","SEM DATA",IF(H67&lt;TODAY(),"ATRASADA",IF(H67=TODAY(),"HOJE",IF(H67&lt;=TODAY()+LISTAS!$M$2,"PRÓX. 7 DIAS","EM DIA"))))))</f>
        <v/>
      </c>
      <c r="Q67" s="5"/>
      <c r="R67" s="3"/>
    </row>
    <row r="68" spans="1:18" ht="21.95" customHeight="1">
      <c r="A68" s="3"/>
      <c r="B68" s="3"/>
      <c r="C68" s="3"/>
      <c r="D68" s="3"/>
      <c r="E68" s="3"/>
      <c r="F68" s="5"/>
      <c r="G68" s="3"/>
      <c r="H68" s="5"/>
      <c r="I68" s="3"/>
      <c r="J68" s="3"/>
      <c r="K68" s="6"/>
      <c r="L68" s="7" t="str">
        <f>IF(J68="","",INDEX(LISTAS!$B$2:$B$8,MATCH(J68,LISTAS!$A$2:$A$8,0)))</f>
        <v/>
      </c>
      <c r="M68" s="8" t="str">
        <f t="shared" si="0"/>
        <v/>
      </c>
      <c r="N68" s="3"/>
      <c r="O68" s="9" t="str">
        <f t="shared" ca="1" si="1"/>
        <v/>
      </c>
      <c r="P68" s="10" t="str">
        <f ca="1">IF(B68="","",IF(OR(J68="Ganho",J68="Perdido"),"ENCERRADA",IF(H68="","SEM DATA",IF(H68&lt;TODAY(),"ATRASADA",IF(H68=TODAY(),"HOJE",IF(H68&lt;=TODAY()+LISTAS!$M$2,"PRÓX. 7 DIAS","EM DIA"))))))</f>
        <v/>
      </c>
      <c r="Q68" s="5"/>
      <c r="R68" s="3"/>
    </row>
    <row r="69" spans="1:18" ht="21.95" customHeight="1">
      <c r="A69" s="3"/>
      <c r="B69" s="3"/>
      <c r="C69" s="3"/>
      <c r="D69" s="3"/>
      <c r="E69" s="3"/>
      <c r="F69" s="5"/>
      <c r="G69" s="3"/>
      <c r="H69" s="5"/>
      <c r="I69" s="3"/>
      <c r="J69" s="3"/>
      <c r="K69" s="6"/>
      <c r="L69" s="7" t="str">
        <f>IF(J69="","",INDEX(LISTAS!$B$2:$B$8,MATCH(J69,LISTAS!$A$2:$A$8,0)))</f>
        <v/>
      </c>
      <c r="M69" s="8" t="str">
        <f t="shared" ref="M69:M132" si="2">IF(K69="","",K69*L69)</f>
        <v/>
      </c>
      <c r="N69" s="3"/>
      <c r="O69" s="9" t="str">
        <f t="shared" ref="O69:O132" ca="1" si="3">IF(F69="","",TODAY()-F69)</f>
        <v/>
      </c>
      <c r="P69" s="10" t="str">
        <f ca="1">IF(B69="","",IF(OR(J69="Ganho",J69="Perdido"),"ENCERRADA",IF(H69="","SEM DATA",IF(H69&lt;TODAY(),"ATRASADA",IF(H69=TODAY(),"HOJE",IF(H69&lt;=TODAY()+LISTAS!$M$2,"PRÓX. 7 DIAS","EM DIA"))))))</f>
        <v/>
      </c>
      <c r="Q69" s="5"/>
      <c r="R69" s="3"/>
    </row>
    <row r="70" spans="1:18" ht="21.95" customHeight="1">
      <c r="A70" s="3"/>
      <c r="B70" s="3"/>
      <c r="C70" s="3"/>
      <c r="D70" s="3"/>
      <c r="E70" s="3"/>
      <c r="F70" s="5"/>
      <c r="G70" s="3"/>
      <c r="H70" s="5"/>
      <c r="I70" s="3"/>
      <c r="J70" s="3"/>
      <c r="K70" s="6"/>
      <c r="L70" s="7" t="str">
        <f>IF(J70="","",INDEX(LISTAS!$B$2:$B$8,MATCH(J70,LISTAS!$A$2:$A$8,0)))</f>
        <v/>
      </c>
      <c r="M70" s="8" t="str">
        <f t="shared" si="2"/>
        <v/>
      </c>
      <c r="N70" s="3"/>
      <c r="O70" s="9" t="str">
        <f t="shared" ca="1" si="3"/>
        <v/>
      </c>
      <c r="P70" s="10" t="str">
        <f ca="1">IF(B70="","",IF(OR(J70="Ganho",J70="Perdido"),"ENCERRADA",IF(H70="","SEM DATA",IF(H70&lt;TODAY(),"ATRASADA",IF(H70=TODAY(),"HOJE",IF(H70&lt;=TODAY()+LISTAS!$M$2,"PRÓX. 7 DIAS","EM DIA"))))))</f>
        <v/>
      </c>
      <c r="Q70" s="5"/>
      <c r="R70" s="3"/>
    </row>
    <row r="71" spans="1:18" ht="21.95" customHeight="1">
      <c r="A71" s="3"/>
      <c r="B71" s="3"/>
      <c r="C71" s="3"/>
      <c r="D71" s="3"/>
      <c r="E71" s="3"/>
      <c r="F71" s="5"/>
      <c r="G71" s="3"/>
      <c r="H71" s="5"/>
      <c r="I71" s="3"/>
      <c r="J71" s="3"/>
      <c r="K71" s="6"/>
      <c r="L71" s="7" t="str">
        <f>IF(J71="","",INDEX(LISTAS!$B$2:$B$8,MATCH(J71,LISTAS!$A$2:$A$8,0)))</f>
        <v/>
      </c>
      <c r="M71" s="8" t="str">
        <f t="shared" si="2"/>
        <v/>
      </c>
      <c r="N71" s="3"/>
      <c r="O71" s="9" t="str">
        <f t="shared" ca="1" si="3"/>
        <v/>
      </c>
      <c r="P71" s="10" t="str">
        <f ca="1">IF(B71="","",IF(OR(J71="Ganho",J71="Perdido"),"ENCERRADA",IF(H71="","SEM DATA",IF(H71&lt;TODAY(),"ATRASADA",IF(H71=TODAY(),"HOJE",IF(H71&lt;=TODAY()+LISTAS!$M$2,"PRÓX. 7 DIAS","EM DIA"))))))</f>
        <v/>
      </c>
      <c r="Q71" s="5"/>
      <c r="R71" s="3"/>
    </row>
    <row r="72" spans="1:18" ht="21.95" customHeight="1">
      <c r="A72" s="3"/>
      <c r="B72" s="3"/>
      <c r="C72" s="3"/>
      <c r="D72" s="3"/>
      <c r="E72" s="3"/>
      <c r="F72" s="5"/>
      <c r="G72" s="3"/>
      <c r="H72" s="5"/>
      <c r="I72" s="3"/>
      <c r="J72" s="3"/>
      <c r="K72" s="6"/>
      <c r="L72" s="7" t="str">
        <f>IF(J72="","",INDEX(LISTAS!$B$2:$B$8,MATCH(J72,LISTAS!$A$2:$A$8,0)))</f>
        <v/>
      </c>
      <c r="M72" s="8" t="str">
        <f t="shared" si="2"/>
        <v/>
      </c>
      <c r="N72" s="3"/>
      <c r="O72" s="9" t="str">
        <f t="shared" ca="1" si="3"/>
        <v/>
      </c>
      <c r="P72" s="10" t="str">
        <f ca="1">IF(B72="","",IF(OR(J72="Ganho",J72="Perdido"),"ENCERRADA",IF(H72="","SEM DATA",IF(H72&lt;TODAY(),"ATRASADA",IF(H72=TODAY(),"HOJE",IF(H72&lt;=TODAY()+LISTAS!$M$2,"PRÓX. 7 DIAS","EM DIA"))))))</f>
        <v/>
      </c>
      <c r="Q72" s="5"/>
      <c r="R72" s="3"/>
    </row>
    <row r="73" spans="1:18" ht="21.95" customHeight="1">
      <c r="A73" s="3"/>
      <c r="B73" s="3"/>
      <c r="C73" s="3"/>
      <c r="D73" s="3"/>
      <c r="E73" s="3"/>
      <c r="F73" s="5"/>
      <c r="G73" s="3"/>
      <c r="H73" s="5"/>
      <c r="I73" s="3"/>
      <c r="J73" s="3"/>
      <c r="K73" s="6"/>
      <c r="L73" s="7" t="str">
        <f>IF(J73="","",INDEX(LISTAS!$B$2:$B$8,MATCH(J73,LISTAS!$A$2:$A$8,0)))</f>
        <v/>
      </c>
      <c r="M73" s="8" t="str">
        <f t="shared" si="2"/>
        <v/>
      </c>
      <c r="N73" s="3"/>
      <c r="O73" s="9" t="str">
        <f t="shared" ca="1" si="3"/>
        <v/>
      </c>
      <c r="P73" s="10" t="str">
        <f ca="1">IF(B73="","",IF(OR(J73="Ganho",J73="Perdido"),"ENCERRADA",IF(H73="","SEM DATA",IF(H73&lt;TODAY(),"ATRASADA",IF(H73=TODAY(),"HOJE",IF(H73&lt;=TODAY()+LISTAS!$M$2,"PRÓX. 7 DIAS","EM DIA"))))))</f>
        <v/>
      </c>
      <c r="Q73" s="5"/>
      <c r="R73" s="3"/>
    </row>
    <row r="74" spans="1:18" ht="21.95" customHeight="1">
      <c r="A74" s="3"/>
      <c r="B74" s="3"/>
      <c r="C74" s="3"/>
      <c r="D74" s="3"/>
      <c r="E74" s="3"/>
      <c r="F74" s="5"/>
      <c r="G74" s="3"/>
      <c r="H74" s="5"/>
      <c r="I74" s="3"/>
      <c r="J74" s="3"/>
      <c r="K74" s="6"/>
      <c r="L74" s="7" t="str">
        <f>IF(J74="","",INDEX(LISTAS!$B$2:$B$8,MATCH(J74,LISTAS!$A$2:$A$8,0)))</f>
        <v/>
      </c>
      <c r="M74" s="8" t="str">
        <f t="shared" si="2"/>
        <v/>
      </c>
      <c r="N74" s="3"/>
      <c r="O74" s="9" t="str">
        <f t="shared" ca="1" si="3"/>
        <v/>
      </c>
      <c r="P74" s="10" t="str">
        <f ca="1">IF(B74="","",IF(OR(J74="Ganho",J74="Perdido"),"ENCERRADA",IF(H74="","SEM DATA",IF(H74&lt;TODAY(),"ATRASADA",IF(H74=TODAY(),"HOJE",IF(H74&lt;=TODAY()+LISTAS!$M$2,"PRÓX. 7 DIAS","EM DIA"))))))</f>
        <v/>
      </c>
      <c r="Q74" s="5"/>
      <c r="R74" s="3"/>
    </row>
    <row r="75" spans="1:18" ht="21.95" customHeight="1">
      <c r="A75" s="3"/>
      <c r="B75" s="3"/>
      <c r="C75" s="3"/>
      <c r="D75" s="3"/>
      <c r="E75" s="3"/>
      <c r="F75" s="5"/>
      <c r="G75" s="3"/>
      <c r="H75" s="5"/>
      <c r="I75" s="3"/>
      <c r="J75" s="3"/>
      <c r="K75" s="6"/>
      <c r="L75" s="7" t="str">
        <f>IF(J75="","",INDEX(LISTAS!$B$2:$B$8,MATCH(J75,LISTAS!$A$2:$A$8,0)))</f>
        <v/>
      </c>
      <c r="M75" s="8" t="str">
        <f t="shared" si="2"/>
        <v/>
      </c>
      <c r="N75" s="3"/>
      <c r="O75" s="9" t="str">
        <f t="shared" ca="1" si="3"/>
        <v/>
      </c>
      <c r="P75" s="10" t="str">
        <f ca="1">IF(B75="","",IF(OR(J75="Ganho",J75="Perdido"),"ENCERRADA",IF(H75="","SEM DATA",IF(H75&lt;TODAY(),"ATRASADA",IF(H75=TODAY(),"HOJE",IF(H75&lt;=TODAY()+LISTAS!$M$2,"PRÓX. 7 DIAS","EM DIA"))))))</f>
        <v/>
      </c>
      <c r="Q75" s="5"/>
      <c r="R75" s="3"/>
    </row>
    <row r="76" spans="1:18" ht="21.95" customHeight="1">
      <c r="A76" s="3"/>
      <c r="B76" s="3"/>
      <c r="C76" s="3"/>
      <c r="D76" s="3"/>
      <c r="E76" s="3"/>
      <c r="F76" s="5"/>
      <c r="G76" s="3"/>
      <c r="H76" s="5"/>
      <c r="I76" s="3"/>
      <c r="J76" s="3"/>
      <c r="K76" s="6"/>
      <c r="L76" s="7" t="str">
        <f>IF(J76="","",INDEX(LISTAS!$B$2:$B$8,MATCH(J76,LISTAS!$A$2:$A$8,0)))</f>
        <v/>
      </c>
      <c r="M76" s="8" t="str">
        <f t="shared" si="2"/>
        <v/>
      </c>
      <c r="N76" s="3"/>
      <c r="O76" s="9" t="str">
        <f t="shared" ca="1" si="3"/>
        <v/>
      </c>
      <c r="P76" s="10" t="str">
        <f ca="1">IF(B76="","",IF(OR(J76="Ganho",J76="Perdido"),"ENCERRADA",IF(H76="","SEM DATA",IF(H76&lt;TODAY(),"ATRASADA",IF(H76=TODAY(),"HOJE",IF(H76&lt;=TODAY()+LISTAS!$M$2,"PRÓX. 7 DIAS","EM DIA"))))))</f>
        <v/>
      </c>
      <c r="Q76" s="5"/>
      <c r="R76" s="3"/>
    </row>
    <row r="77" spans="1:18" ht="21.95" customHeight="1">
      <c r="A77" s="3"/>
      <c r="B77" s="3"/>
      <c r="C77" s="3"/>
      <c r="D77" s="3"/>
      <c r="E77" s="3"/>
      <c r="F77" s="5"/>
      <c r="G77" s="3"/>
      <c r="H77" s="5"/>
      <c r="I77" s="3"/>
      <c r="J77" s="3"/>
      <c r="K77" s="6"/>
      <c r="L77" s="7" t="str">
        <f>IF(J77="","",INDEX(LISTAS!$B$2:$B$8,MATCH(J77,LISTAS!$A$2:$A$8,0)))</f>
        <v/>
      </c>
      <c r="M77" s="8" t="str">
        <f t="shared" si="2"/>
        <v/>
      </c>
      <c r="N77" s="3"/>
      <c r="O77" s="9" t="str">
        <f t="shared" ca="1" si="3"/>
        <v/>
      </c>
      <c r="P77" s="10" t="str">
        <f ca="1">IF(B77="","",IF(OR(J77="Ganho",J77="Perdido"),"ENCERRADA",IF(H77="","SEM DATA",IF(H77&lt;TODAY(),"ATRASADA",IF(H77=TODAY(),"HOJE",IF(H77&lt;=TODAY()+LISTAS!$M$2,"PRÓX. 7 DIAS","EM DIA"))))))</f>
        <v/>
      </c>
      <c r="Q77" s="5"/>
      <c r="R77" s="3"/>
    </row>
    <row r="78" spans="1:18" ht="21.95" customHeight="1">
      <c r="A78" s="3"/>
      <c r="B78" s="3"/>
      <c r="C78" s="3"/>
      <c r="D78" s="3"/>
      <c r="E78" s="3"/>
      <c r="F78" s="5"/>
      <c r="G78" s="3"/>
      <c r="H78" s="5"/>
      <c r="I78" s="3"/>
      <c r="J78" s="3"/>
      <c r="K78" s="6"/>
      <c r="L78" s="7" t="str">
        <f>IF(J78="","",INDEX(LISTAS!$B$2:$B$8,MATCH(J78,LISTAS!$A$2:$A$8,0)))</f>
        <v/>
      </c>
      <c r="M78" s="8" t="str">
        <f t="shared" si="2"/>
        <v/>
      </c>
      <c r="N78" s="3"/>
      <c r="O78" s="9" t="str">
        <f t="shared" ca="1" si="3"/>
        <v/>
      </c>
      <c r="P78" s="10" t="str">
        <f ca="1">IF(B78="","",IF(OR(J78="Ganho",J78="Perdido"),"ENCERRADA",IF(H78="","SEM DATA",IF(H78&lt;TODAY(),"ATRASADA",IF(H78=TODAY(),"HOJE",IF(H78&lt;=TODAY()+LISTAS!$M$2,"PRÓX. 7 DIAS","EM DIA"))))))</f>
        <v/>
      </c>
      <c r="Q78" s="5"/>
      <c r="R78" s="3"/>
    </row>
    <row r="79" spans="1:18" ht="21.95" customHeight="1">
      <c r="A79" s="3"/>
      <c r="B79" s="3"/>
      <c r="C79" s="3"/>
      <c r="D79" s="3"/>
      <c r="E79" s="3"/>
      <c r="F79" s="5"/>
      <c r="G79" s="3"/>
      <c r="H79" s="5"/>
      <c r="I79" s="3"/>
      <c r="J79" s="3"/>
      <c r="K79" s="6"/>
      <c r="L79" s="7" t="str">
        <f>IF(J79="","",INDEX(LISTAS!$B$2:$B$8,MATCH(J79,LISTAS!$A$2:$A$8,0)))</f>
        <v/>
      </c>
      <c r="M79" s="8" t="str">
        <f t="shared" si="2"/>
        <v/>
      </c>
      <c r="N79" s="3"/>
      <c r="O79" s="9" t="str">
        <f t="shared" ca="1" si="3"/>
        <v/>
      </c>
      <c r="P79" s="10" t="str">
        <f ca="1">IF(B79="","",IF(OR(J79="Ganho",J79="Perdido"),"ENCERRADA",IF(H79="","SEM DATA",IF(H79&lt;TODAY(),"ATRASADA",IF(H79=TODAY(),"HOJE",IF(H79&lt;=TODAY()+LISTAS!$M$2,"PRÓX. 7 DIAS","EM DIA"))))))</f>
        <v/>
      </c>
      <c r="Q79" s="5"/>
      <c r="R79" s="3"/>
    </row>
    <row r="80" spans="1:18" ht="21.95" customHeight="1">
      <c r="A80" s="3"/>
      <c r="B80" s="3"/>
      <c r="C80" s="3"/>
      <c r="D80" s="3"/>
      <c r="E80" s="3"/>
      <c r="F80" s="5"/>
      <c r="G80" s="3"/>
      <c r="H80" s="5"/>
      <c r="I80" s="3"/>
      <c r="J80" s="3"/>
      <c r="K80" s="6"/>
      <c r="L80" s="7" t="str">
        <f>IF(J80="","",INDEX(LISTAS!$B$2:$B$8,MATCH(J80,LISTAS!$A$2:$A$8,0)))</f>
        <v/>
      </c>
      <c r="M80" s="8" t="str">
        <f t="shared" si="2"/>
        <v/>
      </c>
      <c r="N80" s="3"/>
      <c r="O80" s="9" t="str">
        <f t="shared" ca="1" si="3"/>
        <v/>
      </c>
      <c r="P80" s="10" t="str">
        <f ca="1">IF(B80="","",IF(OR(J80="Ganho",J80="Perdido"),"ENCERRADA",IF(H80="","SEM DATA",IF(H80&lt;TODAY(),"ATRASADA",IF(H80=TODAY(),"HOJE",IF(H80&lt;=TODAY()+LISTAS!$M$2,"PRÓX. 7 DIAS","EM DIA"))))))</f>
        <v/>
      </c>
      <c r="Q80" s="5"/>
      <c r="R80" s="3"/>
    </row>
    <row r="81" spans="1:18" ht="21.95" customHeight="1">
      <c r="A81" s="3"/>
      <c r="B81" s="3"/>
      <c r="C81" s="3"/>
      <c r="D81" s="3"/>
      <c r="E81" s="3"/>
      <c r="F81" s="5"/>
      <c r="G81" s="3"/>
      <c r="H81" s="5"/>
      <c r="I81" s="3"/>
      <c r="J81" s="3"/>
      <c r="K81" s="6"/>
      <c r="L81" s="7" t="str">
        <f>IF(J81="","",INDEX(LISTAS!$B$2:$B$8,MATCH(J81,LISTAS!$A$2:$A$8,0)))</f>
        <v/>
      </c>
      <c r="M81" s="8" t="str">
        <f t="shared" si="2"/>
        <v/>
      </c>
      <c r="N81" s="3"/>
      <c r="O81" s="9" t="str">
        <f t="shared" ca="1" si="3"/>
        <v/>
      </c>
      <c r="P81" s="10" t="str">
        <f ca="1">IF(B81="","",IF(OR(J81="Ganho",J81="Perdido"),"ENCERRADA",IF(H81="","SEM DATA",IF(H81&lt;TODAY(),"ATRASADA",IF(H81=TODAY(),"HOJE",IF(H81&lt;=TODAY()+LISTAS!$M$2,"PRÓX. 7 DIAS","EM DIA"))))))</f>
        <v/>
      </c>
      <c r="Q81" s="5"/>
      <c r="R81" s="3"/>
    </row>
    <row r="82" spans="1:18" ht="21.95" customHeight="1">
      <c r="A82" s="3"/>
      <c r="B82" s="3"/>
      <c r="C82" s="3"/>
      <c r="D82" s="3"/>
      <c r="E82" s="3"/>
      <c r="F82" s="5"/>
      <c r="G82" s="3"/>
      <c r="H82" s="5"/>
      <c r="I82" s="3"/>
      <c r="J82" s="3"/>
      <c r="K82" s="6"/>
      <c r="L82" s="7" t="str">
        <f>IF(J82="","",INDEX(LISTAS!$B$2:$B$8,MATCH(J82,LISTAS!$A$2:$A$8,0)))</f>
        <v/>
      </c>
      <c r="M82" s="8" t="str">
        <f t="shared" si="2"/>
        <v/>
      </c>
      <c r="N82" s="3"/>
      <c r="O82" s="9" t="str">
        <f t="shared" ca="1" si="3"/>
        <v/>
      </c>
      <c r="P82" s="10" t="str">
        <f ca="1">IF(B82="","",IF(OR(J82="Ganho",J82="Perdido"),"ENCERRADA",IF(H82="","SEM DATA",IF(H82&lt;TODAY(),"ATRASADA",IF(H82=TODAY(),"HOJE",IF(H82&lt;=TODAY()+LISTAS!$M$2,"PRÓX. 7 DIAS","EM DIA"))))))</f>
        <v/>
      </c>
      <c r="Q82" s="5"/>
      <c r="R82" s="3"/>
    </row>
    <row r="83" spans="1:18" ht="21.95" customHeight="1">
      <c r="A83" s="3"/>
      <c r="B83" s="3"/>
      <c r="C83" s="3"/>
      <c r="D83" s="3"/>
      <c r="E83" s="3"/>
      <c r="F83" s="5"/>
      <c r="G83" s="3"/>
      <c r="H83" s="5"/>
      <c r="I83" s="3"/>
      <c r="J83" s="3"/>
      <c r="K83" s="6"/>
      <c r="L83" s="7" t="str">
        <f>IF(J83="","",INDEX(LISTAS!$B$2:$B$8,MATCH(J83,LISTAS!$A$2:$A$8,0)))</f>
        <v/>
      </c>
      <c r="M83" s="8" t="str">
        <f t="shared" si="2"/>
        <v/>
      </c>
      <c r="N83" s="3"/>
      <c r="O83" s="9" t="str">
        <f t="shared" ca="1" si="3"/>
        <v/>
      </c>
      <c r="P83" s="10" t="str">
        <f ca="1">IF(B83="","",IF(OR(J83="Ganho",J83="Perdido"),"ENCERRADA",IF(H83="","SEM DATA",IF(H83&lt;TODAY(),"ATRASADA",IF(H83=TODAY(),"HOJE",IF(H83&lt;=TODAY()+LISTAS!$M$2,"PRÓX. 7 DIAS","EM DIA"))))))</f>
        <v/>
      </c>
      <c r="Q83" s="5"/>
      <c r="R83" s="3"/>
    </row>
    <row r="84" spans="1:18" ht="21.95" customHeight="1">
      <c r="A84" s="3"/>
      <c r="B84" s="3"/>
      <c r="C84" s="3"/>
      <c r="D84" s="3"/>
      <c r="E84" s="3"/>
      <c r="F84" s="5"/>
      <c r="G84" s="3"/>
      <c r="H84" s="5"/>
      <c r="I84" s="3"/>
      <c r="J84" s="3"/>
      <c r="K84" s="6"/>
      <c r="L84" s="7" t="str">
        <f>IF(J84="","",INDEX(LISTAS!$B$2:$B$8,MATCH(J84,LISTAS!$A$2:$A$8,0)))</f>
        <v/>
      </c>
      <c r="M84" s="8" t="str">
        <f t="shared" si="2"/>
        <v/>
      </c>
      <c r="N84" s="3"/>
      <c r="O84" s="9" t="str">
        <f t="shared" ca="1" si="3"/>
        <v/>
      </c>
      <c r="P84" s="10" t="str">
        <f ca="1">IF(B84="","",IF(OR(J84="Ganho",J84="Perdido"),"ENCERRADA",IF(H84="","SEM DATA",IF(H84&lt;TODAY(),"ATRASADA",IF(H84=TODAY(),"HOJE",IF(H84&lt;=TODAY()+LISTAS!$M$2,"PRÓX. 7 DIAS","EM DIA"))))))</f>
        <v/>
      </c>
      <c r="Q84" s="5"/>
      <c r="R84" s="3"/>
    </row>
    <row r="85" spans="1:18" ht="21.95" customHeight="1">
      <c r="A85" s="3"/>
      <c r="B85" s="3"/>
      <c r="C85" s="3"/>
      <c r="D85" s="3"/>
      <c r="E85" s="3"/>
      <c r="F85" s="5"/>
      <c r="G85" s="3"/>
      <c r="H85" s="5"/>
      <c r="I85" s="3"/>
      <c r="J85" s="3"/>
      <c r="K85" s="6"/>
      <c r="L85" s="7" t="str">
        <f>IF(J85="","",INDEX(LISTAS!$B$2:$B$8,MATCH(J85,LISTAS!$A$2:$A$8,0)))</f>
        <v/>
      </c>
      <c r="M85" s="8" t="str">
        <f t="shared" si="2"/>
        <v/>
      </c>
      <c r="N85" s="3"/>
      <c r="O85" s="9" t="str">
        <f t="shared" ca="1" si="3"/>
        <v/>
      </c>
      <c r="P85" s="10" t="str">
        <f ca="1">IF(B85="","",IF(OR(J85="Ganho",J85="Perdido"),"ENCERRADA",IF(H85="","SEM DATA",IF(H85&lt;TODAY(),"ATRASADA",IF(H85=TODAY(),"HOJE",IF(H85&lt;=TODAY()+LISTAS!$M$2,"PRÓX. 7 DIAS","EM DIA"))))))</f>
        <v/>
      </c>
      <c r="Q85" s="5"/>
      <c r="R85" s="3"/>
    </row>
    <row r="86" spans="1:18" ht="21.95" customHeight="1">
      <c r="A86" s="3"/>
      <c r="B86" s="3"/>
      <c r="C86" s="3"/>
      <c r="D86" s="3"/>
      <c r="E86" s="3"/>
      <c r="F86" s="5"/>
      <c r="G86" s="3"/>
      <c r="H86" s="5"/>
      <c r="I86" s="3"/>
      <c r="J86" s="3"/>
      <c r="K86" s="6"/>
      <c r="L86" s="7" t="str">
        <f>IF(J86="","",INDEX(LISTAS!$B$2:$B$8,MATCH(J86,LISTAS!$A$2:$A$8,0)))</f>
        <v/>
      </c>
      <c r="M86" s="8" t="str">
        <f t="shared" si="2"/>
        <v/>
      </c>
      <c r="N86" s="3"/>
      <c r="O86" s="9" t="str">
        <f t="shared" ca="1" si="3"/>
        <v/>
      </c>
      <c r="P86" s="10" t="str">
        <f ca="1">IF(B86="","",IF(OR(J86="Ganho",J86="Perdido"),"ENCERRADA",IF(H86="","SEM DATA",IF(H86&lt;TODAY(),"ATRASADA",IF(H86=TODAY(),"HOJE",IF(H86&lt;=TODAY()+LISTAS!$M$2,"PRÓX. 7 DIAS","EM DIA"))))))</f>
        <v/>
      </c>
      <c r="Q86" s="5"/>
      <c r="R86" s="3"/>
    </row>
    <row r="87" spans="1:18" ht="21.95" customHeight="1">
      <c r="A87" s="3"/>
      <c r="B87" s="3"/>
      <c r="C87" s="3"/>
      <c r="D87" s="3"/>
      <c r="E87" s="3"/>
      <c r="F87" s="5"/>
      <c r="G87" s="3"/>
      <c r="H87" s="5"/>
      <c r="I87" s="3"/>
      <c r="J87" s="3"/>
      <c r="K87" s="6"/>
      <c r="L87" s="7" t="str">
        <f>IF(J87="","",INDEX(LISTAS!$B$2:$B$8,MATCH(J87,LISTAS!$A$2:$A$8,0)))</f>
        <v/>
      </c>
      <c r="M87" s="8" t="str">
        <f t="shared" si="2"/>
        <v/>
      </c>
      <c r="N87" s="3"/>
      <c r="O87" s="9" t="str">
        <f t="shared" ca="1" si="3"/>
        <v/>
      </c>
      <c r="P87" s="10" t="str">
        <f ca="1">IF(B87="","",IF(OR(J87="Ganho",J87="Perdido"),"ENCERRADA",IF(H87="","SEM DATA",IF(H87&lt;TODAY(),"ATRASADA",IF(H87=TODAY(),"HOJE",IF(H87&lt;=TODAY()+LISTAS!$M$2,"PRÓX. 7 DIAS","EM DIA"))))))</f>
        <v/>
      </c>
      <c r="Q87" s="5"/>
      <c r="R87" s="3"/>
    </row>
    <row r="88" spans="1:18" ht="21.95" customHeight="1">
      <c r="A88" s="3"/>
      <c r="B88" s="3"/>
      <c r="C88" s="3"/>
      <c r="D88" s="3"/>
      <c r="E88" s="3"/>
      <c r="F88" s="5"/>
      <c r="G88" s="3"/>
      <c r="H88" s="5"/>
      <c r="I88" s="3"/>
      <c r="J88" s="3"/>
      <c r="K88" s="6"/>
      <c r="L88" s="7" t="str">
        <f>IF(J88="","",INDEX(LISTAS!$B$2:$B$8,MATCH(J88,LISTAS!$A$2:$A$8,0)))</f>
        <v/>
      </c>
      <c r="M88" s="8" t="str">
        <f t="shared" si="2"/>
        <v/>
      </c>
      <c r="N88" s="3"/>
      <c r="O88" s="9" t="str">
        <f t="shared" ca="1" si="3"/>
        <v/>
      </c>
      <c r="P88" s="10" t="str">
        <f ca="1">IF(B88="","",IF(OR(J88="Ganho",J88="Perdido"),"ENCERRADA",IF(H88="","SEM DATA",IF(H88&lt;TODAY(),"ATRASADA",IF(H88=TODAY(),"HOJE",IF(H88&lt;=TODAY()+LISTAS!$M$2,"PRÓX. 7 DIAS","EM DIA"))))))</f>
        <v/>
      </c>
      <c r="Q88" s="5"/>
      <c r="R88" s="3"/>
    </row>
    <row r="89" spans="1:18" ht="21.95" customHeight="1">
      <c r="A89" s="3"/>
      <c r="B89" s="3"/>
      <c r="C89" s="3"/>
      <c r="D89" s="3"/>
      <c r="E89" s="3"/>
      <c r="F89" s="5"/>
      <c r="G89" s="3"/>
      <c r="H89" s="5"/>
      <c r="I89" s="3"/>
      <c r="J89" s="3"/>
      <c r="K89" s="6"/>
      <c r="L89" s="7" t="str">
        <f>IF(J89="","",INDEX(LISTAS!$B$2:$B$8,MATCH(J89,LISTAS!$A$2:$A$8,0)))</f>
        <v/>
      </c>
      <c r="M89" s="8" t="str">
        <f t="shared" si="2"/>
        <v/>
      </c>
      <c r="N89" s="3"/>
      <c r="O89" s="9" t="str">
        <f t="shared" ca="1" si="3"/>
        <v/>
      </c>
      <c r="P89" s="10" t="str">
        <f ca="1">IF(B89="","",IF(OR(J89="Ganho",J89="Perdido"),"ENCERRADA",IF(H89="","SEM DATA",IF(H89&lt;TODAY(),"ATRASADA",IF(H89=TODAY(),"HOJE",IF(H89&lt;=TODAY()+LISTAS!$M$2,"PRÓX. 7 DIAS","EM DIA"))))))</f>
        <v/>
      </c>
      <c r="Q89" s="5"/>
      <c r="R89" s="3"/>
    </row>
    <row r="90" spans="1:18" ht="21.95" customHeight="1">
      <c r="A90" s="3"/>
      <c r="B90" s="3"/>
      <c r="C90" s="3"/>
      <c r="D90" s="3"/>
      <c r="E90" s="3"/>
      <c r="F90" s="5"/>
      <c r="G90" s="3"/>
      <c r="H90" s="5"/>
      <c r="I90" s="3"/>
      <c r="J90" s="3"/>
      <c r="K90" s="6"/>
      <c r="L90" s="7" t="str">
        <f>IF(J90="","",INDEX(LISTAS!$B$2:$B$8,MATCH(J90,LISTAS!$A$2:$A$8,0)))</f>
        <v/>
      </c>
      <c r="M90" s="8" t="str">
        <f t="shared" si="2"/>
        <v/>
      </c>
      <c r="N90" s="3"/>
      <c r="O90" s="9" t="str">
        <f t="shared" ca="1" si="3"/>
        <v/>
      </c>
      <c r="P90" s="10" t="str">
        <f ca="1">IF(B90="","",IF(OR(J90="Ganho",J90="Perdido"),"ENCERRADA",IF(H90="","SEM DATA",IF(H90&lt;TODAY(),"ATRASADA",IF(H90=TODAY(),"HOJE",IF(H90&lt;=TODAY()+LISTAS!$M$2,"PRÓX. 7 DIAS","EM DIA"))))))</f>
        <v/>
      </c>
      <c r="Q90" s="5"/>
      <c r="R90" s="3"/>
    </row>
    <row r="91" spans="1:18" ht="21.95" customHeight="1">
      <c r="A91" s="3"/>
      <c r="B91" s="3"/>
      <c r="C91" s="3"/>
      <c r="D91" s="3"/>
      <c r="E91" s="3"/>
      <c r="F91" s="5"/>
      <c r="G91" s="3"/>
      <c r="H91" s="5"/>
      <c r="I91" s="3"/>
      <c r="J91" s="3"/>
      <c r="K91" s="6"/>
      <c r="L91" s="7" t="str">
        <f>IF(J91="","",INDEX(LISTAS!$B$2:$B$8,MATCH(J91,LISTAS!$A$2:$A$8,0)))</f>
        <v/>
      </c>
      <c r="M91" s="8" t="str">
        <f t="shared" si="2"/>
        <v/>
      </c>
      <c r="N91" s="3"/>
      <c r="O91" s="9" t="str">
        <f t="shared" ca="1" si="3"/>
        <v/>
      </c>
      <c r="P91" s="10" t="str">
        <f ca="1">IF(B91="","",IF(OR(J91="Ganho",J91="Perdido"),"ENCERRADA",IF(H91="","SEM DATA",IF(H91&lt;TODAY(),"ATRASADA",IF(H91=TODAY(),"HOJE",IF(H91&lt;=TODAY()+LISTAS!$M$2,"PRÓX. 7 DIAS","EM DIA"))))))</f>
        <v/>
      </c>
      <c r="Q91" s="5"/>
      <c r="R91" s="3"/>
    </row>
    <row r="92" spans="1:18" ht="21.95" customHeight="1">
      <c r="A92" s="3"/>
      <c r="B92" s="3"/>
      <c r="C92" s="3"/>
      <c r="D92" s="3"/>
      <c r="E92" s="3"/>
      <c r="F92" s="5"/>
      <c r="G92" s="3"/>
      <c r="H92" s="5"/>
      <c r="I92" s="3"/>
      <c r="J92" s="3"/>
      <c r="K92" s="6"/>
      <c r="L92" s="7" t="str">
        <f>IF(J92="","",INDEX(LISTAS!$B$2:$B$8,MATCH(J92,LISTAS!$A$2:$A$8,0)))</f>
        <v/>
      </c>
      <c r="M92" s="8" t="str">
        <f t="shared" si="2"/>
        <v/>
      </c>
      <c r="N92" s="3"/>
      <c r="O92" s="9" t="str">
        <f t="shared" ca="1" si="3"/>
        <v/>
      </c>
      <c r="P92" s="10" t="str">
        <f ca="1">IF(B92="","",IF(OR(J92="Ganho",J92="Perdido"),"ENCERRADA",IF(H92="","SEM DATA",IF(H92&lt;TODAY(),"ATRASADA",IF(H92=TODAY(),"HOJE",IF(H92&lt;=TODAY()+LISTAS!$M$2,"PRÓX. 7 DIAS","EM DIA"))))))</f>
        <v/>
      </c>
      <c r="Q92" s="5"/>
      <c r="R92" s="3"/>
    </row>
    <row r="93" spans="1:18" ht="21.95" customHeight="1">
      <c r="A93" s="3"/>
      <c r="B93" s="3"/>
      <c r="C93" s="3"/>
      <c r="D93" s="3"/>
      <c r="E93" s="3"/>
      <c r="F93" s="5"/>
      <c r="G93" s="3"/>
      <c r="H93" s="5"/>
      <c r="I93" s="3"/>
      <c r="J93" s="3"/>
      <c r="K93" s="6"/>
      <c r="L93" s="7" t="str">
        <f>IF(J93="","",INDEX(LISTAS!$B$2:$B$8,MATCH(J93,LISTAS!$A$2:$A$8,0)))</f>
        <v/>
      </c>
      <c r="M93" s="8" t="str">
        <f t="shared" si="2"/>
        <v/>
      </c>
      <c r="N93" s="3"/>
      <c r="O93" s="9" t="str">
        <f t="shared" ca="1" si="3"/>
        <v/>
      </c>
      <c r="P93" s="10" t="str">
        <f ca="1">IF(B93="","",IF(OR(J93="Ganho",J93="Perdido"),"ENCERRADA",IF(H93="","SEM DATA",IF(H93&lt;TODAY(),"ATRASADA",IF(H93=TODAY(),"HOJE",IF(H93&lt;=TODAY()+LISTAS!$M$2,"PRÓX. 7 DIAS","EM DIA"))))))</f>
        <v/>
      </c>
      <c r="Q93" s="5"/>
      <c r="R93" s="3"/>
    </row>
    <row r="94" spans="1:18" ht="21.95" customHeight="1">
      <c r="A94" s="3"/>
      <c r="B94" s="3"/>
      <c r="C94" s="3"/>
      <c r="D94" s="3"/>
      <c r="E94" s="3"/>
      <c r="F94" s="5"/>
      <c r="G94" s="3"/>
      <c r="H94" s="5"/>
      <c r="I94" s="3"/>
      <c r="J94" s="3"/>
      <c r="K94" s="6"/>
      <c r="L94" s="7" t="str">
        <f>IF(J94="","",INDEX(LISTAS!$B$2:$B$8,MATCH(J94,LISTAS!$A$2:$A$8,0)))</f>
        <v/>
      </c>
      <c r="M94" s="8" t="str">
        <f t="shared" si="2"/>
        <v/>
      </c>
      <c r="N94" s="3"/>
      <c r="O94" s="9" t="str">
        <f t="shared" ca="1" si="3"/>
        <v/>
      </c>
      <c r="P94" s="10" t="str">
        <f ca="1">IF(B94="","",IF(OR(J94="Ganho",J94="Perdido"),"ENCERRADA",IF(H94="","SEM DATA",IF(H94&lt;TODAY(),"ATRASADA",IF(H94=TODAY(),"HOJE",IF(H94&lt;=TODAY()+LISTAS!$M$2,"PRÓX. 7 DIAS","EM DIA"))))))</f>
        <v/>
      </c>
      <c r="Q94" s="5"/>
      <c r="R94" s="3"/>
    </row>
    <row r="95" spans="1:18" ht="21.95" customHeight="1">
      <c r="A95" s="3"/>
      <c r="B95" s="3"/>
      <c r="C95" s="3"/>
      <c r="D95" s="3"/>
      <c r="E95" s="3"/>
      <c r="F95" s="5"/>
      <c r="G95" s="3"/>
      <c r="H95" s="5"/>
      <c r="I95" s="3"/>
      <c r="J95" s="3"/>
      <c r="K95" s="6"/>
      <c r="L95" s="7" t="str">
        <f>IF(J95="","",INDEX(LISTAS!$B$2:$B$8,MATCH(J95,LISTAS!$A$2:$A$8,0)))</f>
        <v/>
      </c>
      <c r="M95" s="8" t="str">
        <f t="shared" si="2"/>
        <v/>
      </c>
      <c r="N95" s="3"/>
      <c r="O95" s="9" t="str">
        <f t="shared" ca="1" si="3"/>
        <v/>
      </c>
      <c r="P95" s="10" t="str">
        <f ca="1">IF(B95="","",IF(OR(J95="Ganho",J95="Perdido"),"ENCERRADA",IF(H95="","SEM DATA",IF(H95&lt;TODAY(),"ATRASADA",IF(H95=TODAY(),"HOJE",IF(H95&lt;=TODAY()+LISTAS!$M$2,"PRÓX. 7 DIAS","EM DIA"))))))</f>
        <v/>
      </c>
      <c r="Q95" s="5"/>
      <c r="R95" s="3"/>
    </row>
    <row r="96" spans="1:18" ht="21.95" customHeight="1">
      <c r="A96" s="3"/>
      <c r="B96" s="3"/>
      <c r="C96" s="3"/>
      <c r="D96" s="3"/>
      <c r="E96" s="3"/>
      <c r="F96" s="5"/>
      <c r="G96" s="3"/>
      <c r="H96" s="5"/>
      <c r="I96" s="3"/>
      <c r="J96" s="3"/>
      <c r="K96" s="6"/>
      <c r="L96" s="7" t="str">
        <f>IF(J96="","",INDEX(LISTAS!$B$2:$B$8,MATCH(J96,LISTAS!$A$2:$A$8,0)))</f>
        <v/>
      </c>
      <c r="M96" s="8" t="str">
        <f t="shared" si="2"/>
        <v/>
      </c>
      <c r="N96" s="3"/>
      <c r="O96" s="9" t="str">
        <f t="shared" ca="1" si="3"/>
        <v/>
      </c>
      <c r="P96" s="10" t="str">
        <f ca="1">IF(B96="","",IF(OR(J96="Ganho",J96="Perdido"),"ENCERRADA",IF(H96="","SEM DATA",IF(H96&lt;TODAY(),"ATRASADA",IF(H96=TODAY(),"HOJE",IF(H96&lt;=TODAY()+LISTAS!$M$2,"PRÓX. 7 DIAS","EM DIA"))))))</f>
        <v/>
      </c>
      <c r="Q96" s="5"/>
      <c r="R96" s="3"/>
    </row>
    <row r="97" spans="1:18" ht="21.95" customHeight="1">
      <c r="A97" s="3"/>
      <c r="B97" s="3"/>
      <c r="C97" s="3"/>
      <c r="D97" s="3"/>
      <c r="E97" s="3"/>
      <c r="F97" s="5"/>
      <c r="G97" s="3"/>
      <c r="H97" s="5"/>
      <c r="I97" s="3"/>
      <c r="J97" s="3"/>
      <c r="K97" s="6"/>
      <c r="L97" s="7" t="str">
        <f>IF(J97="","",INDEX(LISTAS!$B$2:$B$8,MATCH(J97,LISTAS!$A$2:$A$8,0)))</f>
        <v/>
      </c>
      <c r="M97" s="8" t="str">
        <f t="shared" si="2"/>
        <v/>
      </c>
      <c r="N97" s="3"/>
      <c r="O97" s="9" t="str">
        <f t="shared" ca="1" si="3"/>
        <v/>
      </c>
      <c r="P97" s="10" t="str">
        <f ca="1">IF(B97="","",IF(OR(J97="Ganho",J97="Perdido"),"ENCERRADA",IF(H97="","SEM DATA",IF(H97&lt;TODAY(),"ATRASADA",IF(H97=TODAY(),"HOJE",IF(H97&lt;=TODAY()+LISTAS!$M$2,"PRÓX. 7 DIAS","EM DIA"))))))</f>
        <v/>
      </c>
      <c r="Q97" s="5"/>
      <c r="R97" s="3"/>
    </row>
    <row r="98" spans="1:18" ht="21.95" customHeight="1">
      <c r="A98" s="3"/>
      <c r="B98" s="3"/>
      <c r="C98" s="3"/>
      <c r="D98" s="3"/>
      <c r="E98" s="3"/>
      <c r="F98" s="5"/>
      <c r="G98" s="3"/>
      <c r="H98" s="5"/>
      <c r="I98" s="3"/>
      <c r="J98" s="3"/>
      <c r="K98" s="6"/>
      <c r="L98" s="7" t="str">
        <f>IF(J98="","",INDEX(LISTAS!$B$2:$B$8,MATCH(J98,LISTAS!$A$2:$A$8,0)))</f>
        <v/>
      </c>
      <c r="M98" s="8" t="str">
        <f t="shared" si="2"/>
        <v/>
      </c>
      <c r="N98" s="3"/>
      <c r="O98" s="9" t="str">
        <f t="shared" ca="1" si="3"/>
        <v/>
      </c>
      <c r="P98" s="10" t="str">
        <f ca="1">IF(B98="","",IF(OR(J98="Ganho",J98="Perdido"),"ENCERRADA",IF(H98="","SEM DATA",IF(H98&lt;TODAY(),"ATRASADA",IF(H98=TODAY(),"HOJE",IF(H98&lt;=TODAY()+LISTAS!$M$2,"PRÓX. 7 DIAS","EM DIA"))))))</f>
        <v/>
      </c>
      <c r="Q98" s="5"/>
      <c r="R98" s="3"/>
    </row>
    <row r="99" spans="1:18" ht="21.95" customHeight="1">
      <c r="A99" s="3"/>
      <c r="B99" s="3"/>
      <c r="C99" s="3"/>
      <c r="D99" s="3"/>
      <c r="E99" s="3"/>
      <c r="F99" s="5"/>
      <c r="G99" s="3"/>
      <c r="H99" s="5"/>
      <c r="I99" s="3"/>
      <c r="J99" s="3"/>
      <c r="K99" s="6"/>
      <c r="L99" s="7" t="str">
        <f>IF(J99="","",INDEX(LISTAS!$B$2:$B$8,MATCH(J99,LISTAS!$A$2:$A$8,0)))</f>
        <v/>
      </c>
      <c r="M99" s="8" t="str">
        <f t="shared" si="2"/>
        <v/>
      </c>
      <c r="N99" s="3"/>
      <c r="O99" s="9" t="str">
        <f t="shared" ca="1" si="3"/>
        <v/>
      </c>
      <c r="P99" s="10" t="str">
        <f ca="1">IF(B99="","",IF(OR(J99="Ganho",J99="Perdido"),"ENCERRADA",IF(H99="","SEM DATA",IF(H99&lt;TODAY(),"ATRASADA",IF(H99=TODAY(),"HOJE",IF(H99&lt;=TODAY()+LISTAS!$M$2,"PRÓX. 7 DIAS","EM DIA"))))))</f>
        <v/>
      </c>
      <c r="Q99" s="5"/>
      <c r="R99" s="3"/>
    </row>
    <row r="100" spans="1:18" ht="21.95" customHeight="1">
      <c r="A100" s="3"/>
      <c r="B100" s="3"/>
      <c r="C100" s="3"/>
      <c r="D100" s="3"/>
      <c r="E100" s="3"/>
      <c r="F100" s="5"/>
      <c r="G100" s="3"/>
      <c r="H100" s="5"/>
      <c r="I100" s="3"/>
      <c r="J100" s="3"/>
      <c r="K100" s="6"/>
      <c r="L100" s="7" t="str">
        <f>IF(J100="","",INDEX(LISTAS!$B$2:$B$8,MATCH(J100,LISTAS!$A$2:$A$8,0)))</f>
        <v/>
      </c>
      <c r="M100" s="8" t="str">
        <f t="shared" si="2"/>
        <v/>
      </c>
      <c r="N100" s="3"/>
      <c r="O100" s="9" t="str">
        <f t="shared" ca="1" si="3"/>
        <v/>
      </c>
      <c r="P100" s="10" t="str">
        <f ca="1">IF(B100="","",IF(OR(J100="Ganho",J100="Perdido"),"ENCERRADA",IF(H100="","SEM DATA",IF(H100&lt;TODAY(),"ATRASADA",IF(H100=TODAY(),"HOJE",IF(H100&lt;=TODAY()+LISTAS!$M$2,"PRÓX. 7 DIAS","EM DIA"))))))</f>
        <v/>
      </c>
      <c r="Q100" s="5"/>
      <c r="R100" s="3"/>
    </row>
    <row r="101" spans="1:18" ht="21.95" customHeight="1">
      <c r="A101" s="3"/>
      <c r="B101" s="3"/>
      <c r="C101" s="3"/>
      <c r="D101" s="3"/>
      <c r="E101" s="3"/>
      <c r="F101" s="5"/>
      <c r="G101" s="3"/>
      <c r="H101" s="5"/>
      <c r="I101" s="3"/>
      <c r="J101" s="3"/>
      <c r="K101" s="6"/>
      <c r="L101" s="7" t="str">
        <f>IF(J101="","",INDEX(LISTAS!$B$2:$B$8,MATCH(J101,LISTAS!$A$2:$A$8,0)))</f>
        <v/>
      </c>
      <c r="M101" s="8" t="str">
        <f t="shared" si="2"/>
        <v/>
      </c>
      <c r="N101" s="3"/>
      <c r="O101" s="9" t="str">
        <f t="shared" ca="1" si="3"/>
        <v/>
      </c>
      <c r="P101" s="10" t="str">
        <f ca="1">IF(B101="","",IF(OR(J101="Ganho",J101="Perdido"),"ENCERRADA",IF(H101="","SEM DATA",IF(H101&lt;TODAY(),"ATRASADA",IF(H101=TODAY(),"HOJE",IF(H101&lt;=TODAY()+LISTAS!$M$2,"PRÓX. 7 DIAS","EM DIA"))))))</f>
        <v/>
      </c>
      <c r="Q101" s="5"/>
      <c r="R101" s="3"/>
    </row>
    <row r="102" spans="1:18" ht="21.95" customHeight="1">
      <c r="A102" s="3"/>
      <c r="B102" s="3"/>
      <c r="C102" s="3"/>
      <c r="D102" s="3"/>
      <c r="E102" s="3"/>
      <c r="F102" s="5"/>
      <c r="G102" s="3"/>
      <c r="H102" s="5"/>
      <c r="I102" s="3"/>
      <c r="J102" s="3"/>
      <c r="K102" s="6"/>
      <c r="L102" s="7" t="str">
        <f>IF(J102="","",INDEX(LISTAS!$B$2:$B$8,MATCH(J102,LISTAS!$A$2:$A$8,0)))</f>
        <v/>
      </c>
      <c r="M102" s="8" t="str">
        <f t="shared" si="2"/>
        <v/>
      </c>
      <c r="N102" s="3"/>
      <c r="O102" s="9" t="str">
        <f t="shared" ca="1" si="3"/>
        <v/>
      </c>
      <c r="P102" s="10" t="str">
        <f ca="1">IF(B102="","",IF(OR(J102="Ganho",J102="Perdido"),"ENCERRADA",IF(H102="","SEM DATA",IF(H102&lt;TODAY(),"ATRASADA",IF(H102=TODAY(),"HOJE",IF(H102&lt;=TODAY()+LISTAS!$M$2,"PRÓX. 7 DIAS","EM DIA"))))))</f>
        <v/>
      </c>
      <c r="Q102" s="5"/>
      <c r="R102" s="3"/>
    </row>
    <row r="103" spans="1:18" ht="21.95" customHeight="1">
      <c r="A103" s="3"/>
      <c r="B103" s="3"/>
      <c r="C103" s="3"/>
      <c r="D103" s="3"/>
      <c r="E103" s="3"/>
      <c r="F103" s="5"/>
      <c r="G103" s="3"/>
      <c r="H103" s="5"/>
      <c r="I103" s="3"/>
      <c r="J103" s="3"/>
      <c r="K103" s="6"/>
      <c r="L103" s="7" t="str">
        <f>IF(J103="","",INDEX(LISTAS!$B$2:$B$8,MATCH(J103,LISTAS!$A$2:$A$8,0)))</f>
        <v/>
      </c>
      <c r="M103" s="8" t="str">
        <f t="shared" si="2"/>
        <v/>
      </c>
      <c r="N103" s="3"/>
      <c r="O103" s="9" t="str">
        <f t="shared" ca="1" si="3"/>
        <v/>
      </c>
      <c r="P103" s="10" t="str">
        <f ca="1">IF(B103="","",IF(OR(J103="Ganho",J103="Perdido"),"ENCERRADA",IF(H103="","SEM DATA",IF(H103&lt;TODAY(),"ATRASADA",IF(H103=TODAY(),"HOJE",IF(H103&lt;=TODAY()+LISTAS!$M$2,"PRÓX. 7 DIAS","EM DIA"))))))</f>
        <v/>
      </c>
      <c r="Q103" s="5"/>
      <c r="R103" s="3"/>
    </row>
    <row r="104" spans="1:18" ht="21.95" customHeight="1">
      <c r="A104" s="3"/>
      <c r="B104" s="3"/>
      <c r="C104" s="3"/>
      <c r="D104" s="3"/>
      <c r="E104" s="3"/>
      <c r="F104" s="5"/>
      <c r="G104" s="3"/>
      <c r="H104" s="5"/>
      <c r="I104" s="3"/>
      <c r="J104" s="3"/>
      <c r="K104" s="6"/>
      <c r="L104" s="7" t="str">
        <f>IF(J104="","",INDEX(LISTAS!$B$2:$B$8,MATCH(J104,LISTAS!$A$2:$A$8,0)))</f>
        <v/>
      </c>
      <c r="M104" s="8" t="str">
        <f t="shared" si="2"/>
        <v/>
      </c>
      <c r="N104" s="3"/>
      <c r="O104" s="9" t="str">
        <f t="shared" ca="1" si="3"/>
        <v/>
      </c>
      <c r="P104" s="10" t="str">
        <f ca="1">IF(B104="","",IF(OR(J104="Ganho",J104="Perdido"),"ENCERRADA",IF(H104="","SEM DATA",IF(H104&lt;TODAY(),"ATRASADA",IF(H104=TODAY(),"HOJE",IF(H104&lt;=TODAY()+LISTAS!$M$2,"PRÓX. 7 DIAS","EM DIA"))))))</f>
        <v/>
      </c>
      <c r="Q104" s="5"/>
      <c r="R104" s="3"/>
    </row>
    <row r="105" spans="1:18" ht="21.95" customHeight="1">
      <c r="A105" s="3"/>
      <c r="B105" s="3"/>
      <c r="C105" s="3"/>
      <c r="D105" s="3"/>
      <c r="E105" s="3"/>
      <c r="F105" s="5"/>
      <c r="G105" s="3"/>
      <c r="H105" s="5"/>
      <c r="I105" s="3"/>
      <c r="J105" s="3"/>
      <c r="K105" s="6"/>
      <c r="L105" s="7" t="str">
        <f>IF(J105="","",INDEX(LISTAS!$B$2:$B$8,MATCH(J105,LISTAS!$A$2:$A$8,0)))</f>
        <v/>
      </c>
      <c r="M105" s="8" t="str">
        <f t="shared" si="2"/>
        <v/>
      </c>
      <c r="N105" s="3"/>
      <c r="O105" s="9" t="str">
        <f t="shared" ca="1" si="3"/>
        <v/>
      </c>
      <c r="P105" s="10" t="str">
        <f ca="1">IF(B105="","",IF(OR(J105="Ganho",J105="Perdido"),"ENCERRADA",IF(H105="","SEM DATA",IF(H105&lt;TODAY(),"ATRASADA",IF(H105=TODAY(),"HOJE",IF(H105&lt;=TODAY()+LISTAS!$M$2,"PRÓX. 7 DIAS","EM DIA"))))))</f>
        <v/>
      </c>
      <c r="Q105" s="5"/>
      <c r="R105" s="3"/>
    </row>
    <row r="106" spans="1:18" ht="21.95" customHeight="1">
      <c r="A106" s="3"/>
      <c r="B106" s="3"/>
      <c r="C106" s="3"/>
      <c r="D106" s="3"/>
      <c r="E106" s="3"/>
      <c r="F106" s="5"/>
      <c r="G106" s="3"/>
      <c r="H106" s="5"/>
      <c r="I106" s="3"/>
      <c r="J106" s="3"/>
      <c r="K106" s="6"/>
      <c r="L106" s="7" t="str">
        <f>IF(J106="","",INDEX(LISTAS!$B$2:$B$8,MATCH(J106,LISTAS!$A$2:$A$8,0)))</f>
        <v/>
      </c>
      <c r="M106" s="8" t="str">
        <f t="shared" si="2"/>
        <v/>
      </c>
      <c r="N106" s="3"/>
      <c r="O106" s="9" t="str">
        <f t="shared" ca="1" si="3"/>
        <v/>
      </c>
      <c r="P106" s="10" t="str">
        <f ca="1">IF(B106="","",IF(OR(J106="Ganho",J106="Perdido"),"ENCERRADA",IF(H106="","SEM DATA",IF(H106&lt;TODAY(),"ATRASADA",IF(H106=TODAY(),"HOJE",IF(H106&lt;=TODAY()+LISTAS!$M$2,"PRÓX. 7 DIAS","EM DIA"))))))</f>
        <v/>
      </c>
      <c r="Q106" s="5"/>
      <c r="R106" s="3"/>
    </row>
    <row r="107" spans="1:18" ht="21.95" customHeight="1">
      <c r="A107" s="3"/>
      <c r="B107" s="3"/>
      <c r="C107" s="3"/>
      <c r="D107" s="3"/>
      <c r="E107" s="3"/>
      <c r="F107" s="5"/>
      <c r="G107" s="3"/>
      <c r="H107" s="5"/>
      <c r="I107" s="3"/>
      <c r="J107" s="3"/>
      <c r="K107" s="6"/>
      <c r="L107" s="7" t="str">
        <f>IF(J107="","",INDEX(LISTAS!$B$2:$B$8,MATCH(J107,LISTAS!$A$2:$A$8,0)))</f>
        <v/>
      </c>
      <c r="M107" s="8" t="str">
        <f t="shared" si="2"/>
        <v/>
      </c>
      <c r="N107" s="3"/>
      <c r="O107" s="9" t="str">
        <f t="shared" ca="1" si="3"/>
        <v/>
      </c>
      <c r="P107" s="10" t="str">
        <f ca="1">IF(B107="","",IF(OR(J107="Ganho",J107="Perdido"),"ENCERRADA",IF(H107="","SEM DATA",IF(H107&lt;TODAY(),"ATRASADA",IF(H107=TODAY(),"HOJE",IF(H107&lt;=TODAY()+LISTAS!$M$2,"PRÓX. 7 DIAS","EM DIA"))))))</f>
        <v/>
      </c>
      <c r="Q107" s="5"/>
      <c r="R107" s="3"/>
    </row>
    <row r="108" spans="1:18" ht="21.95" customHeight="1">
      <c r="A108" s="3"/>
      <c r="B108" s="3"/>
      <c r="C108" s="3"/>
      <c r="D108" s="3"/>
      <c r="E108" s="3"/>
      <c r="F108" s="5"/>
      <c r="G108" s="3"/>
      <c r="H108" s="5"/>
      <c r="I108" s="3"/>
      <c r="J108" s="3"/>
      <c r="K108" s="6"/>
      <c r="L108" s="7" t="str">
        <f>IF(J108="","",INDEX(LISTAS!$B$2:$B$8,MATCH(J108,LISTAS!$A$2:$A$8,0)))</f>
        <v/>
      </c>
      <c r="M108" s="8" t="str">
        <f t="shared" si="2"/>
        <v/>
      </c>
      <c r="N108" s="3"/>
      <c r="O108" s="9" t="str">
        <f t="shared" ca="1" si="3"/>
        <v/>
      </c>
      <c r="P108" s="10" t="str">
        <f ca="1">IF(B108="","",IF(OR(J108="Ganho",J108="Perdido"),"ENCERRADA",IF(H108="","SEM DATA",IF(H108&lt;TODAY(),"ATRASADA",IF(H108=TODAY(),"HOJE",IF(H108&lt;=TODAY()+LISTAS!$M$2,"PRÓX. 7 DIAS","EM DIA"))))))</f>
        <v/>
      </c>
      <c r="Q108" s="5"/>
      <c r="R108" s="3"/>
    </row>
    <row r="109" spans="1:18" ht="21.95" customHeight="1">
      <c r="A109" s="3"/>
      <c r="B109" s="3"/>
      <c r="C109" s="3"/>
      <c r="D109" s="3"/>
      <c r="E109" s="3"/>
      <c r="F109" s="5"/>
      <c r="G109" s="3"/>
      <c r="H109" s="5"/>
      <c r="I109" s="3"/>
      <c r="J109" s="3"/>
      <c r="K109" s="6"/>
      <c r="L109" s="7" t="str">
        <f>IF(J109="","",INDEX(LISTAS!$B$2:$B$8,MATCH(J109,LISTAS!$A$2:$A$8,0)))</f>
        <v/>
      </c>
      <c r="M109" s="8" t="str">
        <f t="shared" si="2"/>
        <v/>
      </c>
      <c r="N109" s="3"/>
      <c r="O109" s="9" t="str">
        <f t="shared" ca="1" si="3"/>
        <v/>
      </c>
      <c r="P109" s="10" t="str">
        <f ca="1">IF(B109="","",IF(OR(J109="Ganho",J109="Perdido"),"ENCERRADA",IF(H109="","SEM DATA",IF(H109&lt;TODAY(),"ATRASADA",IF(H109=TODAY(),"HOJE",IF(H109&lt;=TODAY()+LISTAS!$M$2,"PRÓX. 7 DIAS","EM DIA"))))))</f>
        <v/>
      </c>
      <c r="Q109" s="5"/>
      <c r="R109" s="3"/>
    </row>
    <row r="110" spans="1:18" ht="21.95" customHeight="1">
      <c r="A110" s="3"/>
      <c r="B110" s="3"/>
      <c r="C110" s="3"/>
      <c r="D110" s="3"/>
      <c r="E110" s="3"/>
      <c r="F110" s="5"/>
      <c r="G110" s="3"/>
      <c r="H110" s="5"/>
      <c r="I110" s="3"/>
      <c r="J110" s="3"/>
      <c r="K110" s="6"/>
      <c r="L110" s="7" t="str">
        <f>IF(J110="","",INDEX(LISTAS!$B$2:$B$8,MATCH(J110,LISTAS!$A$2:$A$8,0)))</f>
        <v/>
      </c>
      <c r="M110" s="8" t="str">
        <f t="shared" si="2"/>
        <v/>
      </c>
      <c r="N110" s="3"/>
      <c r="O110" s="9" t="str">
        <f t="shared" ca="1" si="3"/>
        <v/>
      </c>
      <c r="P110" s="10" t="str">
        <f ca="1">IF(B110="","",IF(OR(J110="Ganho",J110="Perdido"),"ENCERRADA",IF(H110="","SEM DATA",IF(H110&lt;TODAY(),"ATRASADA",IF(H110=TODAY(),"HOJE",IF(H110&lt;=TODAY()+LISTAS!$M$2,"PRÓX. 7 DIAS","EM DIA"))))))</f>
        <v/>
      </c>
      <c r="Q110" s="5"/>
      <c r="R110" s="3"/>
    </row>
    <row r="111" spans="1:18" ht="21.95" customHeight="1">
      <c r="A111" s="3"/>
      <c r="B111" s="3"/>
      <c r="C111" s="3"/>
      <c r="D111" s="3"/>
      <c r="E111" s="3"/>
      <c r="F111" s="5"/>
      <c r="G111" s="3"/>
      <c r="H111" s="5"/>
      <c r="I111" s="3"/>
      <c r="J111" s="3"/>
      <c r="K111" s="6"/>
      <c r="L111" s="7" t="str">
        <f>IF(J111="","",INDEX(LISTAS!$B$2:$B$8,MATCH(J111,LISTAS!$A$2:$A$8,0)))</f>
        <v/>
      </c>
      <c r="M111" s="8" t="str">
        <f t="shared" si="2"/>
        <v/>
      </c>
      <c r="N111" s="3"/>
      <c r="O111" s="9" t="str">
        <f t="shared" ca="1" si="3"/>
        <v/>
      </c>
      <c r="P111" s="10" t="str">
        <f ca="1">IF(B111="","",IF(OR(J111="Ganho",J111="Perdido"),"ENCERRADA",IF(H111="","SEM DATA",IF(H111&lt;TODAY(),"ATRASADA",IF(H111=TODAY(),"HOJE",IF(H111&lt;=TODAY()+LISTAS!$M$2,"PRÓX. 7 DIAS","EM DIA"))))))</f>
        <v/>
      </c>
      <c r="Q111" s="5"/>
      <c r="R111" s="3"/>
    </row>
    <row r="112" spans="1:18" ht="21.95" customHeight="1">
      <c r="A112" s="3"/>
      <c r="B112" s="3"/>
      <c r="C112" s="3"/>
      <c r="D112" s="3"/>
      <c r="E112" s="3"/>
      <c r="F112" s="5"/>
      <c r="G112" s="3"/>
      <c r="H112" s="5"/>
      <c r="I112" s="3"/>
      <c r="J112" s="3"/>
      <c r="K112" s="6"/>
      <c r="L112" s="7" t="str">
        <f>IF(J112="","",INDEX(LISTAS!$B$2:$B$8,MATCH(J112,LISTAS!$A$2:$A$8,0)))</f>
        <v/>
      </c>
      <c r="M112" s="8" t="str">
        <f t="shared" si="2"/>
        <v/>
      </c>
      <c r="N112" s="3"/>
      <c r="O112" s="9" t="str">
        <f t="shared" ca="1" si="3"/>
        <v/>
      </c>
      <c r="P112" s="10" t="str">
        <f ca="1">IF(B112="","",IF(OR(J112="Ganho",J112="Perdido"),"ENCERRADA",IF(H112="","SEM DATA",IF(H112&lt;TODAY(),"ATRASADA",IF(H112=TODAY(),"HOJE",IF(H112&lt;=TODAY()+LISTAS!$M$2,"PRÓX. 7 DIAS","EM DIA"))))))</f>
        <v/>
      </c>
      <c r="Q112" s="5"/>
      <c r="R112" s="3"/>
    </row>
    <row r="113" spans="1:18" ht="21.95" customHeight="1">
      <c r="A113" s="3"/>
      <c r="B113" s="3"/>
      <c r="C113" s="3"/>
      <c r="D113" s="3"/>
      <c r="E113" s="3"/>
      <c r="F113" s="5"/>
      <c r="G113" s="3"/>
      <c r="H113" s="5"/>
      <c r="I113" s="3"/>
      <c r="J113" s="3"/>
      <c r="K113" s="6"/>
      <c r="L113" s="7" t="str">
        <f>IF(J113="","",INDEX(LISTAS!$B$2:$B$8,MATCH(J113,LISTAS!$A$2:$A$8,0)))</f>
        <v/>
      </c>
      <c r="M113" s="8" t="str">
        <f t="shared" si="2"/>
        <v/>
      </c>
      <c r="N113" s="3"/>
      <c r="O113" s="9" t="str">
        <f t="shared" ca="1" si="3"/>
        <v/>
      </c>
      <c r="P113" s="10" t="str">
        <f ca="1">IF(B113="","",IF(OR(J113="Ganho",J113="Perdido"),"ENCERRADA",IF(H113="","SEM DATA",IF(H113&lt;TODAY(),"ATRASADA",IF(H113=TODAY(),"HOJE",IF(H113&lt;=TODAY()+LISTAS!$M$2,"PRÓX. 7 DIAS","EM DIA"))))))</f>
        <v/>
      </c>
      <c r="Q113" s="5"/>
      <c r="R113" s="3"/>
    </row>
    <row r="114" spans="1:18" ht="21.95" customHeight="1">
      <c r="A114" s="3"/>
      <c r="B114" s="3"/>
      <c r="C114" s="3"/>
      <c r="D114" s="3"/>
      <c r="E114" s="3"/>
      <c r="F114" s="5"/>
      <c r="G114" s="3"/>
      <c r="H114" s="5"/>
      <c r="I114" s="3"/>
      <c r="J114" s="3"/>
      <c r="K114" s="6"/>
      <c r="L114" s="7" t="str">
        <f>IF(J114="","",INDEX(LISTAS!$B$2:$B$8,MATCH(J114,LISTAS!$A$2:$A$8,0)))</f>
        <v/>
      </c>
      <c r="M114" s="8" t="str">
        <f t="shared" si="2"/>
        <v/>
      </c>
      <c r="N114" s="3"/>
      <c r="O114" s="9" t="str">
        <f t="shared" ca="1" si="3"/>
        <v/>
      </c>
      <c r="P114" s="10" t="str">
        <f ca="1">IF(B114="","",IF(OR(J114="Ganho",J114="Perdido"),"ENCERRADA",IF(H114="","SEM DATA",IF(H114&lt;TODAY(),"ATRASADA",IF(H114=TODAY(),"HOJE",IF(H114&lt;=TODAY()+LISTAS!$M$2,"PRÓX. 7 DIAS","EM DIA"))))))</f>
        <v/>
      </c>
      <c r="Q114" s="5"/>
      <c r="R114" s="3"/>
    </row>
    <row r="115" spans="1:18" ht="21.95" customHeight="1">
      <c r="A115" s="3"/>
      <c r="B115" s="3"/>
      <c r="C115" s="3"/>
      <c r="D115" s="3"/>
      <c r="E115" s="3"/>
      <c r="F115" s="5"/>
      <c r="G115" s="3"/>
      <c r="H115" s="5"/>
      <c r="I115" s="3"/>
      <c r="J115" s="3"/>
      <c r="K115" s="6"/>
      <c r="L115" s="7" t="str">
        <f>IF(J115="","",INDEX(LISTAS!$B$2:$B$8,MATCH(J115,LISTAS!$A$2:$A$8,0)))</f>
        <v/>
      </c>
      <c r="M115" s="8" t="str">
        <f t="shared" si="2"/>
        <v/>
      </c>
      <c r="N115" s="3"/>
      <c r="O115" s="9" t="str">
        <f t="shared" ca="1" si="3"/>
        <v/>
      </c>
      <c r="P115" s="10" t="str">
        <f ca="1">IF(B115="","",IF(OR(J115="Ganho",J115="Perdido"),"ENCERRADA",IF(H115="","SEM DATA",IF(H115&lt;TODAY(),"ATRASADA",IF(H115=TODAY(),"HOJE",IF(H115&lt;=TODAY()+LISTAS!$M$2,"PRÓX. 7 DIAS","EM DIA"))))))</f>
        <v/>
      </c>
      <c r="Q115" s="5"/>
      <c r="R115" s="3"/>
    </row>
    <row r="116" spans="1:18" ht="21.95" customHeight="1">
      <c r="A116" s="3"/>
      <c r="B116" s="3"/>
      <c r="C116" s="3"/>
      <c r="D116" s="3"/>
      <c r="E116" s="3"/>
      <c r="F116" s="5"/>
      <c r="G116" s="3"/>
      <c r="H116" s="5"/>
      <c r="I116" s="3"/>
      <c r="J116" s="3"/>
      <c r="K116" s="6"/>
      <c r="L116" s="7" t="str">
        <f>IF(J116="","",INDEX(LISTAS!$B$2:$B$8,MATCH(J116,LISTAS!$A$2:$A$8,0)))</f>
        <v/>
      </c>
      <c r="M116" s="8" t="str">
        <f t="shared" si="2"/>
        <v/>
      </c>
      <c r="N116" s="3"/>
      <c r="O116" s="9" t="str">
        <f t="shared" ca="1" si="3"/>
        <v/>
      </c>
      <c r="P116" s="10" t="str">
        <f ca="1">IF(B116="","",IF(OR(J116="Ganho",J116="Perdido"),"ENCERRADA",IF(H116="","SEM DATA",IF(H116&lt;TODAY(),"ATRASADA",IF(H116=TODAY(),"HOJE",IF(H116&lt;=TODAY()+LISTAS!$M$2,"PRÓX. 7 DIAS","EM DIA"))))))</f>
        <v/>
      </c>
      <c r="Q116" s="5"/>
      <c r="R116" s="3"/>
    </row>
    <row r="117" spans="1:18" ht="21.95" customHeight="1">
      <c r="A117" s="3"/>
      <c r="B117" s="3"/>
      <c r="C117" s="3"/>
      <c r="D117" s="3"/>
      <c r="E117" s="3"/>
      <c r="F117" s="5"/>
      <c r="G117" s="3"/>
      <c r="H117" s="5"/>
      <c r="I117" s="3"/>
      <c r="J117" s="3"/>
      <c r="K117" s="6"/>
      <c r="L117" s="7" t="str">
        <f>IF(J117="","",INDEX(LISTAS!$B$2:$B$8,MATCH(J117,LISTAS!$A$2:$A$8,0)))</f>
        <v/>
      </c>
      <c r="M117" s="8" t="str">
        <f t="shared" si="2"/>
        <v/>
      </c>
      <c r="N117" s="3"/>
      <c r="O117" s="9" t="str">
        <f t="shared" ca="1" si="3"/>
        <v/>
      </c>
      <c r="P117" s="10" t="str">
        <f ca="1">IF(B117="","",IF(OR(J117="Ganho",J117="Perdido"),"ENCERRADA",IF(H117="","SEM DATA",IF(H117&lt;TODAY(),"ATRASADA",IF(H117=TODAY(),"HOJE",IF(H117&lt;=TODAY()+LISTAS!$M$2,"PRÓX. 7 DIAS","EM DIA"))))))</f>
        <v/>
      </c>
      <c r="Q117" s="5"/>
      <c r="R117" s="3"/>
    </row>
    <row r="118" spans="1:18" ht="21.95" customHeight="1">
      <c r="A118" s="3"/>
      <c r="B118" s="3"/>
      <c r="C118" s="3"/>
      <c r="D118" s="3"/>
      <c r="E118" s="3"/>
      <c r="F118" s="5"/>
      <c r="G118" s="3"/>
      <c r="H118" s="5"/>
      <c r="I118" s="3"/>
      <c r="J118" s="3"/>
      <c r="K118" s="6"/>
      <c r="L118" s="7" t="str">
        <f>IF(J118="","",INDEX(LISTAS!$B$2:$B$8,MATCH(J118,LISTAS!$A$2:$A$8,0)))</f>
        <v/>
      </c>
      <c r="M118" s="8" t="str">
        <f t="shared" si="2"/>
        <v/>
      </c>
      <c r="N118" s="3"/>
      <c r="O118" s="9" t="str">
        <f t="shared" ca="1" si="3"/>
        <v/>
      </c>
      <c r="P118" s="10" t="str">
        <f ca="1">IF(B118="","",IF(OR(J118="Ganho",J118="Perdido"),"ENCERRADA",IF(H118="","SEM DATA",IF(H118&lt;TODAY(),"ATRASADA",IF(H118=TODAY(),"HOJE",IF(H118&lt;=TODAY()+LISTAS!$M$2,"PRÓX. 7 DIAS","EM DIA"))))))</f>
        <v/>
      </c>
      <c r="Q118" s="5"/>
      <c r="R118" s="3"/>
    </row>
    <row r="119" spans="1:18" ht="21.95" customHeight="1">
      <c r="A119" s="3"/>
      <c r="B119" s="3"/>
      <c r="C119" s="3"/>
      <c r="D119" s="3"/>
      <c r="E119" s="3"/>
      <c r="F119" s="5"/>
      <c r="G119" s="3"/>
      <c r="H119" s="5"/>
      <c r="I119" s="3"/>
      <c r="J119" s="3"/>
      <c r="K119" s="6"/>
      <c r="L119" s="7" t="str">
        <f>IF(J119="","",INDEX(LISTAS!$B$2:$B$8,MATCH(J119,LISTAS!$A$2:$A$8,0)))</f>
        <v/>
      </c>
      <c r="M119" s="8" t="str">
        <f t="shared" si="2"/>
        <v/>
      </c>
      <c r="N119" s="3"/>
      <c r="O119" s="9" t="str">
        <f t="shared" ca="1" si="3"/>
        <v/>
      </c>
      <c r="P119" s="10" t="str">
        <f ca="1">IF(B119="","",IF(OR(J119="Ganho",J119="Perdido"),"ENCERRADA",IF(H119="","SEM DATA",IF(H119&lt;TODAY(),"ATRASADA",IF(H119=TODAY(),"HOJE",IF(H119&lt;=TODAY()+LISTAS!$M$2,"PRÓX. 7 DIAS","EM DIA"))))))</f>
        <v/>
      </c>
      <c r="Q119" s="5"/>
      <c r="R119" s="3"/>
    </row>
    <row r="120" spans="1:18" ht="21.95" customHeight="1">
      <c r="A120" s="3"/>
      <c r="B120" s="3"/>
      <c r="C120" s="3"/>
      <c r="D120" s="3"/>
      <c r="E120" s="3"/>
      <c r="F120" s="5"/>
      <c r="G120" s="3"/>
      <c r="H120" s="5"/>
      <c r="I120" s="3"/>
      <c r="J120" s="3"/>
      <c r="K120" s="6"/>
      <c r="L120" s="7" t="str">
        <f>IF(J120="","",INDEX(LISTAS!$B$2:$B$8,MATCH(J120,LISTAS!$A$2:$A$8,0)))</f>
        <v/>
      </c>
      <c r="M120" s="8" t="str">
        <f t="shared" si="2"/>
        <v/>
      </c>
      <c r="N120" s="3"/>
      <c r="O120" s="9" t="str">
        <f t="shared" ca="1" si="3"/>
        <v/>
      </c>
      <c r="P120" s="10" t="str">
        <f ca="1">IF(B120="","",IF(OR(J120="Ganho",J120="Perdido"),"ENCERRADA",IF(H120="","SEM DATA",IF(H120&lt;TODAY(),"ATRASADA",IF(H120=TODAY(),"HOJE",IF(H120&lt;=TODAY()+LISTAS!$M$2,"PRÓX. 7 DIAS","EM DIA"))))))</f>
        <v/>
      </c>
      <c r="Q120" s="5"/>
      <c r="R120" s="3"/>
    </row>
    <row r="121" spans="1:18" ht="21.95" customHeight="1">
      <c r="A121" s="3"/>
      <c r="B121" s="3"/>
      <c r="C121" s="3"/>
      <c r="D121" s="3"/>
      <c r="E121" s="3"/>
      <c r="F121" s="5"/>
      <c r="G121" s="3"/>
      <c r="H121" s="5"/>
      <c r="I121" s="3"/>
      <c r="J121" s="3"/>
      <c r="K121" s="6"/>
      <c r="L121" s="7" t="str">
        <f>IF(J121="","",INDEX(LISTAS!$B$2:$B$8,MATCH(J121,LISTAS!$A$2:$A$8,0)))</f>
        <v/>
      </c>
      <c r="M121" s="8" t="str">
        <f t="shared" si="2"/>
        <v/>
      </c>
      <c r="N121" s="3"/>
      <c r="O121" s="9" t="str">
        <f t="shared" ca="1" si="3"/>
        <v/>
      </c>
      <c r="P121" s="10" t="str">
        <f ca="1">IF(B121="","",IF(OR(J121="Ganho",J121="Perdido"),"ENCERRADA",IF(H121="","SEM DATA",IF(H121&lt;TODAY(),"ATRASADA",IF(H121=TODAY(),"HOJE",IF(H121&lt;=TODAY()+LISTAS!$M$2,"PRÓX. 7 DIAS","EM DIA"))))))</f>
        <v/>
      </c>
      <c r="Q121" s="5"/>
      <c r="R121" s="3"/>
    </row>
    <row r="122" spans="1:18" ht="21.95" customHeight="1">
      <c r="A122" s="3"/>
      <c r="B122" s="3"/>
      <c r="C122" s="3"/>
      <c r="D122" s="3"/>
      <c r="E122" s="3"/>
      <c r="F122" s="5"/>
      <c r="G122" s="3"/>
      <c r="H122" s="5"/>
      <c r="I122" s="3"/>
      <c r="J122" s="3"/>
      <c r="K122" s="6"/>
      <c r="L122" s="7" t="str">
        <f>IF(J122="","",INDEX(LISTAS!$B$2:$B$8,MATCH(J122,LISTAS!$A$2:$A$8,0)))</f>
        <v/>
      </c>
      <c r="M122" s="8" t="str">
        <f t="shared" si="2"/>
        <v/>
      </c>
      <c r="N122" s="3"/>
      <c r="O122" s="9" t="str">
        <f t="shared" ca="1" si="3"/>
        <v/>
      </c>
      <c r="P122" s="10" t="str">
        <f ca="1">IF(B122="","",IF(OR(J122="Ganho",J122="Perdido"),"ENCERRADA",IF(H122="","SEM DATA",IF(H122&lt;TODAY(),"ATRASADA",IF(H122=TODAY(),"HOJE",IF(H122&lt;=TODAY()+LISTAS!$M$2,"PRÓX. 7 DIAS","EM DIA"))))))</f>
        <v/>
      </c>
      <c r="Q122" s="5"/>
      <c r="R122" s="3"/>
    </row>
    <row r="123" spans="1:18" ht="21.95" customHeight="1">
      <c r="A123" s="3"/>
      <c r="B123" s="3"/>
      <c r="C123" s="3"/>
      <c r="D123" s="3"/>
      <c r="E123" s="3"/>
      <c r="F123" s="5"/>
      <c r="G123" s="3"/>
      <c r="H123" s="5"/>
      <c r="I123" s="3"/>
      <c r="J123" s="3"/>
      <c r="K123" s="6"/>
      <c r="L123" s="7" t="str">
        <f>IF(J123="","",INDEX(LISTAS!$B$2:$B$8,MATCH(J123,LISTAS!$A$2:$A$8,0)))</f>
        <v/>
      </c>
      <c r="M123" s="8" t="str">
        <f t="shared" si="2"/>
        <v/>
      </c>
      <c r="N123" s="3"/>
      <c r="O123" s="9" t="str">
        <f t="shared" ca="1" si="3"/>
        <v/>
      </c>
      <c r="P123" s="10" t="str">
        <f ca="1">IF(B123="","",IF(OR(J123="Ganho",J123="Perdido"),"ENCERRADA",IF(H123="","SEM DATA",IF(H123&lt;TODAY(),"ATRASADA",IF(H123=TODAY(),"HOJE",IF(H123&lt;=TODAY()+LISTAS!$M$2,"PRÓX. 7 DIAS","EM DIA"))))))</f>
        <v/>
      </c>
      <c r="Q123" s="5"/>
      <c r="R123" s="3"/>
    </row>
    <row r="124" spans="1:18" ht="21.95" customHeight="1">
      <c r="A124" s="3"/>
      <c r="B124" s="3"/>
      <c r="C124" s="3"/>
      <c r="D124" s="3"/>
      <c r="E124" s="3"/>
      <c r="F124" s="5"/>
      <c r="G124" s="3"/>
      <c r="H124" s="5"/>
      <c r="I124" s="3"/>
      <c r="J124" s="3"/>
      <c r="K124" s="6"/>
      <c r="L124" s="7" t="str">
        <f>IF(J124="","",INDEX(LISTAS!$B$2:$B$8,MATCH(J124,LISTAS!$A$2:$A$8,0)))</f>
        <v/>
      </c>
      <c r="M124" s="8" t="str">
        <f t="shared" si="2"/>
        <v/>
      </c>
      <c r="N124" s="3"/>
      <c r="O124" s="9" t="str">
        <f t="shared" ca="1" si="3"/>
        <v/>
      </c>
      <c r="P124" s="10" t="str">
        <f ca="1">IF(B124="","",IF(OR(J124="Ganho",J124="Perdido"),"ENCERRADA",IF(H124="","SEM DATA",IF(H124&lt;TODAY(),"ATRASADA",IF(H124=TODAY(),"HOJE",IF(H124&lt;=TODAY()+LISTAS!$M$2,"PRÓX. 7 DIAS","EM DIA"))))))</f>
        <v/>
      </c>
      <c r="Q124" s="5"/>
      <c r="R124" s="3"/>
    </row>
    <row r="125" spans="1:18" ht="21.95" customHeight="1">
      <c r="A125" s="3"/>
      <c r="B125" s="3"/>
      <c r="C125" s="3"/>
      <c r="D125" s="3"/>
      <c r="E125" s="3"/>
      <c r="F125" s="5"/>
      <c r="G125" s="3"/>
      <c r="H125" s="5"/>
      <c r="I125" s="3"/>
      <c r="J125" s="3"/>
      <c r="K125" s="6"/>
      <c r="L125" s="7" t="str">
        <f>IF(J125="","",INDEX(LISTAS!$B$2:$B$8,MATCH(J125,LISTAS!$A$2:$A$8,0)))</f>
        <v/>
      </c>
      <c r="M125" s="8" t="str">
        <f t="shared" si="2"/>
        <v/>
      </c>
      <c r="N125" s="3"/>
      <c r="O125" s="9" t="str">
        <f t="shared" ca="1" si="3"/>
        <v/>
      </c>
      <c r="P125" s="10" t="str">
        <f ca="1">IF(B125="","",IF(OR(J125="Ganho",J125="Perdido"),"ENCERRADA",IF(H125="","SEM DATA",IF(H125&lt;TODAY(),"ATRASADA",IF(H125=TODAY(),"HOJE",IF(H125&lt;=TODAY()+LISTAS!$M$2,"PRÓX. 7 DIAS","EM DIA"))))))</f>
        <v/>
      </c>
      <c r="Q125" s="5"/>
      <c r="R125" s="3"/>
    </row>
    <row r="126" spans="1:18" ht="21.95" customHeight="1">
      <c r="A126" s="3"/>
      <c r="B126" s="3"/>
      <c r="C126" s="3"/>
      <c r="D126" s="3"/>
      <c r="E126" s="3"/>
      <c r="F126" s="5"/>
      <c r="G126" s="3"/>
      <c r="H126" s="5"/>
      <c r="I126" s="3"/>
      <c r="J126" s="3"/>
      <c r="K126" s="6"/>
      <c r="L126" s="7" t="str">
        <f>IF(J126="","",INDEX(LISTAS!$B$2:$B$8,MATCH(J126,LISTAS!$A$2:$A$8,0)))</f>
        <v/>
      </c>
      <c r="M126" s="8" t="str">
        <f t="shared" si="2"/>
        <v/>
      </c>
      <c r="N126" s="3"/>
      <c r="O126" s="9" t="str">
        <f t="shared" ca="1" si="3"/>
        <v/>
      </c>
      <c r="P126" s="10" t="str">
        <f ca="1">IF(B126="","",IF(OR(J126="Ganho",J126="Perdido"),"ENCERRADA",IF(H126="","SEM DATA",IF(H126&lt;TODAY(),"ATRASADA",IF(H126=TODAY(),"HOJE",IF(H126&lt;=TODAY()+LISTAS!$M$2,"PRÓX. 7 DIAS","EM DIA"))))))</f>
        <v/>
      </c>
      <c r="Q126" s="5"/>
      <c r="R126" s="3"/>
    </row>
    <row r="127" spans="1:18" ht="21.95" customHeight="1">
      <c r="A127" s="3"/>
      <c r="B127" s="3"/>
      <c r="C127" s="3"/>
      <c r="D127" s="3"/>
      <c r="E127" s="3"/>
      <c r="F127" s="5"/>
      <c r="G127" s="3"/>
      <c r="H127" s="5"/>
      <c r="I127" s="3"/>
      <c r="J127" s="3"/>
      <c r="K127" s="6"/>
      <c r="L127" s="7" t="str">
        <f>IF(J127="","",INDEX(LISTAS!$B$2:$B$8,MATCH(J127,LISTAS!$A$2:$A$8,0)))</f>
        <v/>
      </c>
      <c r="M127" s="8" t="str">
        <f t="shared" si="2"/>
        <v/>
      </c>
      <c r="N127" s="3"/>
      <c r="O127" s="9" t="str">
        <f t="shared" ca="1" si="3"/>
        <v/>
      </c>
      <c r="P127" s="10" t="str">
        <f ca="1">IF(B127="","",IF(OR(J127="Ganho",J127="Perdido"),"ENCERRADA",IF(H127="","SEM DATA",IF(H127&lt;TODAY(),"ATRASADA",IF(H127=TODAY(),"HOJE",IF(H127&lt;=TODAY()+LISTAS!$M$2,"PRÓX. 7 DIAS","EM DIA"))))))</f>
        <v/>
      </c>
      <c r="Q127" s="5"/>
      <c r="R127" s="3"/>
    </row>
    <row r="128" spans="1:18" ht="21.95" customHeight="1">
      <c r="A128" s="3"/>
      <c r="B128" s="3"/>
      <c r="C128" s="3"/>
      <c r="D128" s="3"/>
      <c r="E128" s="3"/>
      <c r="F128" s="5"/>
      <c r="G128" s="3"/>
      <c r="H128" s="5"/>
      <c r="I128" s="3"/>
      <c r="J128" s="3"/>
      <c r="K128" s="6"/>
      <c r="L128" s="7" t="str">
        <f>IF(J128="","",INDEX(LISTAS!$B$2:$B$8,MATCH(J128,LISTAS!$A$2:$A$8,0)))</f>
        <v/>
      </c>
      <c r="M128" s="8" t="str">
        <f t="shared" si="2"/>
        <v/>
      </c>
      <c r="N128" s="3"/>
      <c r="O128" s="9" t="str">
        <f t="shared" ca="1" si="3"/>
        <v/>
      </c>
      <c r="P128" s="10" t="str">
        <f ca="1">IF(B128="","",IF(OR(J128="Ganho",J128="Perdido"),"ENCERRADA",IF(H128="","SEM DATA",IF(H128&lt;TODAY(),"ATRASADA",IF(H128=TODAY(),"HOJE",IF(H128&lt;=TODAY()+LISTAS!$M$2,"PRÓX. 7 DIAS","EM DIA"))))))</f>
        <v/>
      </c>
      <c r="Q128" s="5"/>
      <c r="R128" s="3"/>
    </row>
    <row r="129" spans="1:18" ht="21.95" customHeight="1">
      <c r="A129" s="3"/>
      <c r="B129" s="3"/>
      <c r="C129" s="3"/>
      <c r="D129" s="3"/>
      <c r="E129" s="3"/>
      <c r="F129" s="5"/>
      <c r="G129" s="3"/>
      <c r="H129" s="5"/>
      <c r="I129" s="3"/>
      <c r="J129" s="3"/>
      <c r="K129" s="6"/>
      <c r="L129" s="7" t="str">
        <f>IF(J129="","",INDEX(LISTAS!$B$2:$B$8,MATCH(J129,LISTAS!$A$2:$A$8,0)))</f>
        <v/>
      </c>
      <c r="M129" s="8" t="str">
        <f t="shared" si="2"/>
        <v/>
      </c>
      <c r="N129" s="3"/>
      <c r="O129" s="9" t="str">
        <f t="shared" ca="1" si="3"/>
        <v/>
      </c>
      <c r="P129" s="10" t="str">
        <f ca="1">IF(B129="","",IF(OR(J129="Ganho",J129="Perdido"),"ENCERRADA",IF(H129="","SEM DATA",IF(H129&lt;TODAY(),"ATRASADA",IF(H129=TODAY(),"HOJE",IF(H129&lt;=TODAY()+LISTAS!$M$2,"PRÓX. 7 DIAS","EM DIA"))))))</f>
        <v/>
      </c>
      <c r="Q129" s="5"/>
      <c r="R129" s="3"/>
    </row>
    <row r="130" spans="1:18" ht="21.95" customHeight="1">
      <c r="A130" s="3"/>
      <c r="B130" s="3"/>
      <c r="C130" s="3"/>
      <c r="D130" s="3"/>
      <c r="E130" s="3"/>
      <c r="F130" s="5"/>
      <c r="G130" s="3"/>
      <c r="H130" s="5"/>
      <c r="I130" s="3"/>
      <c r="J130" s="3"/>
      <c r="K130" s="6"/>
      <c r="L130" s="7" t="str">
        <f>IF(J130="","",INDEX(LISTAS!$B$2:$B$8,MATCH(J130,LISTAS!$A$2:$A$8,0)))</f>
        <v/>
      </c>
      <c r="M130" s="8" t="str">
        <f t="shared" si="2"/>
        <v/>
      </c>
      <c r="N130" s="3"/>
      <c r="O130" s="9" t="str">
        <f t="shared" ca="1" si="3"/>
        <v/>
      </c>
      <c r="P130" s="10" t="str">
        <f ca="1">IF(B130="","",IF(OR(J130="Ganho",J130="Perdido"),"ENCERRADA",IF(H130="","SEM DATA",IF(H130&lt;TODAY(),"ATRASADA",IF(H130=TODAY(),"HOJE",IF(H130&lt;=TODAY()+LISTAS!$M$2,"PRÓX. 7 DIAS","EM DIA"))))))</f>
        <v/>
      </c>
      <c r="Q130" s="5"/>
      <c r="R130" s="3"/>
    </row>
    <row r="131" spans="1:18" ht="21.95" customHeight="1">
      <c r="A131" s="3"/>
      <c r="B131" s="3"/>
      <c r="C131" s="3"/>
      <c r="D131" s="3"/>
      <c r="E131" s="3"/>
      <c r="F131" s="5"/>
      <c r="G131" s="3"/>
      <c r="H131" s="5"/>
      <c r="I131" s="3"/>
      <c r="J131" s="3"/>
      <c r="K131" s="6"/>
      <c r="L131" s="7" t="str">
        <f>IF(J131="","",INDEX(LISTAS!$B$2:$B$8,MATCH(J131,LISTAS!$A$2:$A$8,0)))</f>
        <v/>
      </c>
      <c r="M131" s="8" t="str">
        <f t="shared" si="2"/>
        <v/>
      </c>
      <c r="N131" s="3"/>
      <c r="O131" s="9" t="str">
        <f t="shared" ca="1" si="3"/>
        <v/>
      </c>
      <c r="P131" s="10" t="str">
        <f ca="1">IF(B131="","",IF(OR(J131="Ganho",J131="Perdido"),"ENCERRADA",IF(H131="","SEM DATA",IF(H131&lt;TODAY(),"ATRASADA",IF(H131=TODAY(),"HOJE",IF(H131&lt;=TODAY()+LISTAS!$M$2,"PRÓX. 7 DIAS","EM DIA"))))))</f>
        <v/>
      </c>
      <c r="Q131" s="5"/>
      <c r="R131" s="3"/>
    </row>
    <row r="132" spans="1:18" ht="21.95" customHeight="1">
      <c r="A132" s="3"/>
      <c r="B132" s="3"/>
      <c r="C132" s="3"/>
      <c r="D132" s="3"/>
      <c r="E132" s="3"/>
      <c r="F132" s="5"/>
      <c r="G132" s="3"/>
      <c r="H132" s="5"/>
      <c r="I132" s="3"/>
      <c r="J132" s="3"/>
      <c r="K132" s="6"/>
      <c r="L132" s="7" t="str">
        <f>IF(J132="","",INDEX(LISTAS!$B$2:$B$8,MATCH(J132,LISTAS!$A$2:$A$8,0)))</f>
        <v/>
      </c>
      <c r="M132" s="8" t="str">
        <f t="shared" si="2"/>
        <v/>
      </c>
      <c r="N132" s="3"/>
      <c r="O132" s="9" t="str">
        <f t="shared" ca="1" si="3"/>
        <v/>
      </c>
      <c r="P132" s="10" t="str">
        <f ca="1">IF(B132="","",IF(OR(J132="Ganho",J132="Perdido"),"ENCERRADA",IF(H132="","SEM DATA",IF(H132&lt;TODAY(),"ATRASADA",IF(H132=TODAY(),"HOJE",IF(H132&lt;=TODAY()+LISTAS!$M$2,"PRÓX. 7 DIAS","EM DIA"))))))</f>
        <v/>
      </c>
      <c r="Q132" s="5"/>
      <c r="R132" s="3"/>
    </row>
    <row r="133" spans="1:18" ht="21.95" customHeight="1">
      <c r="A133" s="3"/>
      <c r="B133" s="3"/>
      <c r="C133" s="3"/>
      <c r="D133" s="3"/>
      <c r="E133" s="3"/>
      <c r="F133" s="5"/>
      <c r="G133" s="3"/>
      <c r="H133" s="5"/>
      <c r="I133" s="3"/>
      <c r="J133" s="3"/>
      <c r="K133" s="6"/>
      <c r="L133" s="7" t="str">
        <f>IF(J133="","",INDEX(LISTAS!$B$2:$B$8,MATCH(J133,LISTAS!$A$2:$A$8,0)))</f>
        <v/>
      </c>
      <c r="M133" s="8" t="str">
        <f t="shared" ref="M133:M196" si="4">IF(K133="","",K133*L133)</f>
        <v/>
      </c>
      <c r="N133" s="3"/>
      <c r="O133" s="9" t="str">
        <f t="shared" ref="O133:O196" ca="1" si="5">IF(F133="","",TODAY()-F133)</f>
        <v/>
      </c>
      <c r="P133" s="10" t="str">
        <f ca="1">IF(B133="","",IF(OR(J133="Ganho",J133="Perdido"),"ENCERRADA",IF(H133="","SEM DATA",IF(H133&lt;TODAY(),"ATRASADA",IF(H133=TODAY(),"HOJE",IF(H133&lt;=TODAY()+LISTAS!$M$2,"PRÓX. 7 DIAS","EM DIA"))))))</f>
        <v/>
      </c>
      <c r="Q133" s="5"/>
      <c r="R133" s="3"/>
    </row>
    <row r="134" spans="1:18" ht="21.95" customHeight="1">
      <c r="A134" s="3"/>
      <c r="B134" s="3"/>
      <c r="C134" s="3"/>
      <c r="D134" s="3"/>
      <c r="E134" s="3"/>
      <c r="F134" s="5"/>
      <c r="G134" s="3"/>
      <c r="H134" s="5"/>
      <c r="I134" s="3"/>
      <c r="J134" s="3"/>
      <c r="K134" s="6"/>
      <c r="L134" s="7" t="str">
        <f>IF(J134="","",INDEX(LISTAS!$B$2:$B$8,MATCH(J134,LISTAS!$A$2:$A$8,0)))</f>
        <v/>
      </c>
      <c r="M134" s="8" t="str">
        <f t="shared" si="4"/>
        <v/>
      </c>
      <c r="N134" s="3"/>
      <c r="O134" s="9" t="str">
        <f t="shared" ca="1" si="5"/>
        <v/>
      </c>
      <c r="P134" s="10" t="str">
        <f ca="1">IF(B134="","",IF(OR(J134="Ganho",J134="Perdido"),"ENCERRADA",IF(H134="","SEM DATA",IF(H134&lt;TODAY(),"ATRASADA",IF(H134=TODAY(),"HOJE",IF(H134&lt;=TODAY()+LISTAS!$M$2,"PRÓX. 7 DIAS","EM DIA"))))))</f>
        <v/>
      </c>
      <c r="Q134" s="5"/>
      <c r="R134" s="3"/>
    </row>
    <row r="135" spans="1:18" ht="21.95" customHeight="1">
      <c r="A135" s="3"/>
      <c r="B135" s="3"/>
      <c r="C135" s="3"/>
      <c r="D135" s="3"/>
      <c r="E135" s="3"/>
      <c r="F135" s="5"/>
      <c r="G135" s="3"/>
      <c r="H135" s="5"/>
      <c r="I135" s="3"/>
      <c r="J135" s="3"/>
      <c r="K135" s="6"/>
      <c r="L135" s="7" t="str">
        <f>IF(J135="","",INDEX(LISTAS!$B$2:$B$8,MATCH(J135,LISTAS!$A$2:$A$8,0)))</f>
        <v/>
      </c>
      <c r="M135" s="8" t="str">
        <f t="shared" si="4"/>
        <v/>
      </c>
      <c r="N135" s="3"/>
      <c r="O135" s="9" t="str">
        <f t="shared" ca="1" si="5"/>
        <v/>
      </c>
      <c r="P135" s="10" t="str">
        <f ca="1">IF(B135="","",IF(OR(J135="Ganho",J135="Perdido"),"ENCERRADA",IF(H135="","SEM DATA",IF(H135&lt;TODAY(),"ATRASADA",IF(H135=TODAY(),"HOJE",IF(H135&lt;=TODAY()+LISTAS!$M$2,"PRÓX. 7 DIAS","EM DIA"))))))</f>
        <v/>
      </c>
      <c r="Q135" s="5"/>
      <c r="R135" s="3"/>
    </row>
    <row r="136" spans="1:18" ht="21.95" customHeight="1">
      <c r="A136" s="3"/>
      <c r="B136" s="3"/>
      <c r="C136" s="3"/>
      <c r="D136" s="3"/>
      <c r="E136" s="3"/>
      <c r="F136" s="5"/>
      <c r="G136" s="3"/>
      <c r="H136" s="5"/>
      <c r="I136" s="3"/>
      <c r="J136" s="3"/>
      <c r="K136" s="6"/>
      <c r="L136" s="7" t="str">
        <f>IF(J136="","",INDEX(LISTAS!$B$2:$B$8,MATCH(J136,LISTAS!$A$2:$A$8,0)))</f>
        <v/>
      </c>
      <c r="M136" s="8" t="str">
        <f t="shared" si="4"/>
        <v/>
      </c>
      <c r="N136" s="3"/>
      <c r="O136" s="9" t="str">
        <f t="shared" ca="1" si="5"/>
        <v/>
      </c>
      <c r="P136" s="10" t="str">
        <f ca="1">IF(B136="","",IF(OR(J136="Ganho",J136="Perdido"),"ENCERRADA",IF(H136="","SEM DATA",IF(H136&lt;TODAY(),"ATRASADA",IF(H136=TODAY(),"HOJE",IF(H136&lt;=TODAY()+LISTAS!$M$2,"PRÓX. 7 DIAS","EM DIA"))))))</f>
        <v/>
      </c>
      <c r="Q136" s="5"/>
      <c r="R136" s="3"/>
    </row>
    <row r="137" spans="1:18" ht="21.95" customHeight="1">
      <c r="A137" s="3"/>
      <c r="B137" s="3"/>
      <c r="C137" s="3"/>
      <c r="D137" s="3"/>
      <c r="E137" s="3"/>
      <c r="F137" s="5"/>
      <c r="G137" s="3"/>
      <c r="H137" s="5"/>
      <c r="I137" s="3"/>
      <c r="J137" s="3"/>
      <c r="K137" s="6"/>
      <c r="L137" s="7" t="str">
        <f>IF(J137="","",INDEX(LISTAS!$B$2:$B$8,MATCH(J137,LISTAS!$A$2:$A$8,0)))</f>
        <v/>
      </c>
      <c r="M137" s="8" t="str">
        <f t="shared" si="4"/>
        <v/>
      </c>
      <c r="N137" s="3"/>
      <c r="O137" s="9" t="str">
        <f t="shared" ca="1" si="5"/>
        <v/>
      </c>
      <c r="P137" s="10" t="str">
        <f ca="1">IF(B137="","",IF(OR(J137="Ganho",J137="Perdido"),"ENCERRADA",IF(H137="","SEM DATA",IF(H137&lt;TODAY(),"ATRASADA",IF(H137=TODAY(),"HOJE",IF(H137&lt;=TODAY()+LISTAS!$M$2,"PRÓX. 7 DIAS","EM DIA"))))))</f>
        <v/>
      </c>
      <c r="Q137" s="5"/>
      <c r="R137" s="3"/>
    </row>
    <row r="138" spans="1:18" ht="21.95" customHeight="1">
      <c r="A138" s="3"/>
      <c r="B138" s="3"/>
      <c r="C138" s="3"/>
      <c r="D138" s="3"/>
      <c r="E138" s="3"/>
      <c r="F138" s="5"/>
      <c r="G138" s="3"/>
      <c r="H138" s="5"/>
      <c r="I138" s="3"/>
      <c r="J138" s="3"/>
      <c r="K138" s="6"/>
      <c r="L138" s="7" t="str">
        <f>IF(J138="","",INDEX(LISTAS!$B$2:$B$8,MATCH(J138,LISTAS!$A$2:$A$8,0)))</f>
        <v/>
      </c>
      <c r="M138" s="8" t="str">
        <f t="shared" si="4"/>
        <v/>
      </c>
      <c r="N138" s="3"/>
      <c r="O138" s="9" t="str">
        <f t="shared" ca="1" si="5"/>
        <v/>
      </c>
      <c r="P138" s="10" t="str">
        <f ca="1">IF(B138="","",IF(OR(J138="Ganho",J138="Perdido"),"ENCERRADA",IF(H138="","SEM DATA",IF(H138&lt;TODAY(),"ATRASADA",IF(H138=TODAY(),"HOJE",IF(H138&lt;=TODAY()+LISTAS!$M$2,"PRÓX. 7 DIAS","EM DIA"))))))</f>
        <v/>
      </c>
      <c r="Q138" s="5"/>
      <c r="R138" s="3"/>
    </row>
    <row r="139" spans="1:18" ht="21.95" customHeight="1">
      <c r="A139" s="3"/>
      <c r="B139" s="3"/>
      <c r="C139" s="3"/>
      <c r="D139" s="3"/>
      <c r="E139" s="3"/>
      <c r="F139" s="5"/>
      <c r="G139" s="3"/>
      <c r="H139" s="5"/>
      <c r="I139" s="3"/>
      <c r="J139" s="3"/>
      <c r="K139" s="6"/>
      <c r="L139" s="7" t="str">
        <f>IF(J139="","",INDEX(LISTAS!$B$2:$B$8,MATCH(J139,LISTAS!$A$2:$A$8,0)))</f>
        <v/>
      </c>
      <c r="M139" s="8" t="str">
        <f t="shared" si="4"/>
        <v/>
      </c>
      <c r="N139" s="3"/>
      <c r="O139" s="9" t="str">
        <f t="shared" ca="1" si="5"/>
        <v/>
      </c>
      <c r="P139" s="10" t="str">
        <f ca="1">IF(B139="","",IF(OR(J139="Ganho",J139="Perdido"),"ENCERRADA",IF(H139="","SEM DATA",IF(H139&lt;TODAY(),"ATRASADA",IF(H139=TODAY(),"HOJE",IF(H139&lt;=TODAY()+LISTAS!$M$2,"PRÓX. 7 DIAS","EM DIA"))))))</f>
        <v/>
      </c>
      <c r="Q139" s="5"/>
      <c r="R139" s="3"/>
    </row>
    <row r="140" spans="1:18" ht="21.95" customHeight="1">
      <c r="A140" s="3"/>
      <c r="B140" s="3"/>
      <c r="C140" s="3"/>
      <c r="D140" s="3"/>
      <c r="E140" s="3"/>
      <c r="F140" s="5"/>
      <c r="G140" s="3"/>
      <c r="H140" s="5"/>
      <c r="I140" s="3"/>
      <c r="J140" s="3"/>
      <c r="K140" s="6"/>
      <c r="L140" s="7" t="str">
        <f>IF(J140="","",INDEX(LISTAS!$B$2:$B$8,MATCH(J140,LISTAS!$A$2:$A$8,0)))</f>
        <v/>
      </c>
      <c r="M140" s="8" t="str">
        <f t="shared" si="4"/>
        <v/>
      </c>
      <c r="N140" s="3"/>
      <c r="O140" s="9" t="str">
        <f t="shared" ca="1" si="5"/>
        <v/>
      </c>
      <c r="P140" s="10" t="str">
        <f ca="1">IF(B140="","",IF(OR(J140="Ganho",J140="Perdido"),"ENCERRADA",IF(H140="","SEM DATA",IF(H140&lt;TODAY(),"ATRASADA",IF(H140=TODAY(),"HOJE",IF(H140&lt;=TODAY()+LISTAS!$M$2,"PRÓX. 7 DIAS","EM DIA"))))))</f>
        <v/>
      </c>
      <c r="Q140" s="5"/>
      <c r="R140" s="3"/>
    </row>
    <row r="141" spans="1:18" ht="21.95" customHeight="1">
      <c r="A141" s="3"/>
      <c r="B141" s="3"/>
      <c r="C141" s="3"/>
      <c r="D141" s="3"/>
      <c r="E141" s="3"/>
      <c r="F141" s="5"/>
      <c r="G141" s="3"/>
      <c r="H141" s="5"/>
      <c r="I141" s="3"/>
      <c r="J141" s="3"/>
      <c r="K141" s="6"/>
      <c r="L141" s="7" t="str">
        <f>IF(J141="","",INDEX(LISTAS!$B$2:$B$8,MATCH(J141,LISTAS!$A$2:$A$8,0)))</f>
        <v/>
      </c>
      <c r="M141" s="8" t="str">
        <f t="shared" si="4"/>
        <v/>
      </c>
      <c r="N141" s="3"/>
      <c r="O141" s="9" t="str">
        <f t="shared" ca="1" si="5"/>
        <v/>
      </c>
      <c r="P141" s="10" t="str">
        <f ca="1">IF(B141="","",IF(OR(J141="Ganho",J141="Perdido"),"ENCERRADA",IF(H141="","SEM DATA",IF(H141&lt;TODAY(),"ATRASADA",IF(H141=TODAY(),"HOJE",IF(H141&lt;=TODAY()+LISTAS!$M$2,"PRÓX. 7 DIAS","EM DIA"))))))</f>
        <v/>
      </c>
      <c r="Q141" s="5"/>
      <c r="R141" s="3"/>
    </row>
    <row r="142" spans="1:18" ht="21.95" customHeight="1">
      <c r="A142" s="3"/>
      <c r="B142" s="3"/>
      <c r="C142" s="3"/>
      <c r="D142" s="3"/>
      <c r="E142" s="3"/>
      <c r="F142" s="5"/>
      <c r="G142" s="3"/>
      <c r="H142" s="5"/>
      <c r="I142" s="3"/>
      <c r="J142" s="3"/>
      <c r="K142" s="6"/>
      <c r="L142" s="7" t="str">
        <f>IF(J142="","",INDEX(LISTAS!$B$2:$B$8,MATCH(J142,LISTAS!$A$2:$A$8,0)))</f>
        <v/>
      </c>
      <c r="M142" s="8" t="str">
        <f t="shared" si="4"/>
        <v/>
      </c>
      <c r="N142" s="3"/>
      <c r="O142" s="9" t="str">
        <f t="shared" ca="1" si="5"/>
        <v/>
      </c>
      <c r="P142" s="10" t="str">
        <f ca="1">IF(B142="","",IF(OR(J142="Ganho",J142="Perdido"),"ENCERRADA",IF(H142="","SEM DATA",IF(H142&lt;TODAY(),"ATRASADA",IF(H142=TODAY(),"HOJE",IF(H142&lt;=TODAY()+LISTAS!$M$2,"PRÓX. 7 DIAS","EM DIA"))))))</f>
        <v/>
      </c>
      <c r="Q142" s="5"/>
      <c r="R142" s="3"/>
    </row>
    <row r="143" spans="1:18" ht="21.95" customHeight="1">
      <c r="A143" s="3"/>
      <c r="B143" s="3"/>
      <c r="C143" s="3"/>
      <c r="D143" s="3"/>
      <c r="E143" s="3"/>
      <c r="F143" s="5"/>
      <c r="G143" s="3"/>
      <c r="H143" s="5"/>
      <c r="I143" s="3"/>
      <c r="J143" s="3"/>
      <c r="K143" s="6"/>
      <c r="L143" s="7" t="str">
        <f>IF(J143="","",INDEX(LISTAS!$B$2:$B$8,MATCH(J143,LISTAS!$A$2:$A$8,0)))</f>
        <v/>
      </c>
      <c r="M143" s="8" t="str">
        <f t="shared" si="4"/>
        <v/>
      </c>
      <c r="N143" s="3"/>
      <c r="O143" s="9" t="str">
        <f t="shared" ca="1" si="5"/>
        <v/>
      </c>
      <c r="P143" s="10" t="str">
        <f ca="1">IF(B143="","",IF(OR(J143="Ganho",J143="Perdido"),"ENCERRADA",IF(H143="","SEM DATA",IF(H143&lt;TODAY(),"ATRASADA",IF(H143=TODAY(),"HOJE",IF(H143&lt;=TODAY()+LISTAS!$M$2,"PRÓX. 7 DIAS","EM DIA"))))))</f>
        <v/>
      </c>
      <c r="Q143" s="5"/>
      <c r="R143" s="3"/>
    </row>
    <row r="144" spans="1:18" ht="21.95" customHeight="1">
      <c r="A144" s="3"/>
      <c r="B144" s="3"/>
      <c r="C144" s="3"/>
      <c r="D144" s="3"/>
      <c r="E144" s="3"/>
      <c r="F144" s="5"/>
      <c r="G144" s="3"/>
      <c r="H144" s="5"/>
      <c r="I144" s="3"/>
      <c r="J144" s="3"/>
      <c r="K144" s="6"/>
      <c r="L144" s="7" t="str">
        <f>IF(J144="","",INDEX(LISTAS!$B$2:$B$8,MATCH(J144,LISTAS!$A$2:$A$8,0)))</f>
        <v/>
      </c>
      <c r="M144" s="8" t="str">
        <f t="shared" si="4"/>
        <v/>
      </c>
      <c r="N144" s="3"/>
      <c r="O144" s="9" t="str">
        <f t="shared" ca="1" si="5"/>
        <v/>
      </c>
      <c r="P144" s="10" t="str">
        <f ca="1">IF(B144="","",IF(OR(J144="Ganho",J144="Perdido"),"ENCERRADA",IF(H144="","SEM DATA",IF(H144&lt;TODAY(),"ATRASADA",IF(H144=TODAY(),"HOJE",IF(H144&lt;=TODAY()+LISTAS!$M$2,"PRÓX. 7 DIAS","EM DIA"))))))</f>
        <v/>
      </c>
      <c r="Q144" s="5"/>
      <c r="R144" s="3"/>
    </row>
    <row r="145" spans="1:18" ht="21.95" customHeight="1">
      <c r="A145" s="3"/>
      <c r="B145" s="3"/>
      <c r="C145" s="3"/>
      <c r="D145" s="3"/>
      <c r="E145" s="3"/>
      <c r="F145" s="5"/>
      <c r="G145" s="3"/>
      <c r="H145" s="5"/>
      <c r="I145" s="3"/>
      <c r="J145" s="3"/>
      <c r="K145" s="6"/>
      <c r="L145" s="7" t="str">
        <f>IF(J145="","",INDEX(LISTAS!$B$2:$B$8,MATCH(J145,LISTAS!$A$2:$A$8,0)))</f>
        <v/>
      </c>
      <c r="M145" s="8" t="str">
        <f t="shared" si="4"/>
        <v/>
      </c>
      <c r="N145" s="3"/>
      <c r="O145" s="9" t="str">
        <f t="shared" ca="1" si="5"/>
        <v/>
      </c>
      <c r="P145" s="10" t="str">
        <f ca="1">IF(B145="","",IF(OR(J145="Ganho",J145="Perdido"),"ENCERRADA",IF(H145="","SEM DATA",IF(H145&lt;TODAY(),"ATRASADA",IF(H145=TODAY(),"HOJE",IF(H145&lt;=TODAY()+LISTAS!$M$2,"PRÓX. 7 DIAS","EM DIA"))))))</f>
        <v/>
      </c>
      <c r="Q145" s="5"/>
      <c r="R145" s="3"/>
    </row>
    <row r="146" spans="1:18" ht="21.95" customHeight="1">
      <c r="A146" s="3"/>
      <c r="B146" s="3"/>
      <c r="C146" s="3"/>
      <c r="D146" s="3"/>
      <c r="E146" s="3"/>
      <c r="F146" s="5"/>
      <c r="G146" s="3"/>
      <c r="H146" s="5"/>
      <c r="I146" s="3"/>
      <c r="J146" s="3"/>
      <c r="K146" s="6"/>
      <c r="L146" s="7" t="str">
        <f>IF(J146="","",INDEX(LISTAS!$B$2:$B$8,MATCH(J146,LISTAS!$A$2:$A$8,0)))</f>
        <v/>
      </c>
      <c r="M146" s="8" t="str">
        <f t="shared" si="4"/>
        <v/>
      </c>
      <c r="N146" s="3"/>
      <c r="O146" s="9" t="str">
        <f t="shared" ca="1" si="5"/>
        <v/>
      </c>
      <c r="P146" s="10" t="str">
        <f ca="1">IF(B146="","",IF(OR(J146="Ganho",J146="Perdido"),"ENCERRADA",IF(H146="","SEM DATA",IF(H146&lt;TODAY(),"ATRASADA",IF(H146=TODAY(),"HOJE",IF(H146&lt;=TODAY()+LISTAS!$M$2,"PRÓX. 7 DIAS","EM DIA"))))))</f>
        <v/>
      </c>
      <c r="Q146" s="5"/>
      <c r="R146" s="3"/>
    </row>
    <row r="147" spans="1:18" ht="21.95" customHeight="1">
      <c r="A147" s="3"/>
      <c r="B147" s="3"/>
      <c r="C147" s="3"/>
      <c r="D147" s="3"/>
      <c r="E147" s="3"/>
      <c r="F147" s="5"/>
      <c r="G147" s="3"/>
      <c r="H147" s="5"/>
      <c r="I147" s="3"/>
      <c r="J147" s="3"/>
      <c r="K147" s="6"/>
      <c r="L147" s="7" t="str">
        <f>IF(J147="","",INDEX(LISTAS!$B$2:$B$8,MATCH(J147,LISTAS!$A$2:$A$8,0)))</f>
        <v/>
      </c>
      <c r="M147" s="8" t="str">
        <f t="shared" si="4"/>
        <v/>
      </c>
      <c r="N147" s="3"/>
      <c r="O147" s="9" t="str">
        <f t="shared" ca="1" si="5"/>
        <v/>
      </c>
      <c r="P147" s="10" t="str">
        <f ca="1">IF(B147="","",IF(OR(J147="Ganho",J147="Perdido"),"ENCERRADA",IF(H147="","SEM DATA",IF(H147&lt;TODAY(),"ATRASADA",IF(H147=TODAY(),"HOJE",IF(H147&lt;=TODAY()+LISTAS!$M$2,"PRÓX. 7 DIAS","EM DIA"))))))</f>
        <v/>
      </c>
      <c r="Q147" s="5"/>
      <c r="R147" s="3"/>
    </row>
    <row r="148" spans="1:18" ht="21.95" customHeight="1">
      <c r="A148" s="3"/>
      <c r="B148" s="3"/>
      <c r="C148" s="3"/>
      <c r="D148" s="3"/>
      <c r="E148" s="3"/>
      <c r="F148" s="5"/>
      <c r="G148" s="3"/>
      <c r="H148" s="5"/>
      <c r="I148" s="3"/>
      <c r="J148" s="3"/>
      <c r="K148" s="6"/>
      <c r="L148" s="7" t="str">
        <f>IF(J148="","",INDEX(LISTAS!$B$2:$B$8,MATCH(J148,LISTAS!$A$2:$A$8,0)))</f>
        <v/>
      </c>
      <c r="M148" s="8" t="str">
        <f t="shared" si="4"/>
        <v/>
      </c>
      <c r="N148" s="3"/>
      <c r="O148" s="9" t="str">
        <f t="shared" ca="1" si="5"/>
        <v/>
      </c>
      <c r="P148" s="10" t="str">
        <f ca="1">IF(B148="","",IF(OR(J148="Ganho",J148="Perdido"),"ENCERRADA",IF(H148="","SEM DATA",IF(H148&lt;TODAY(),"ATRASADA",IF(H148=TODAY(),"HOJE",IF(H148&lt;=TODAY()+LISTAS!$M$2,"PRÓX. 7 DIAS","EM DIA"))))))</f>
        <v/>
      </c>
      <c r="Q148" s="5"/>
      <c r="R148" s="3"/>
    </row>
    <row r="149" spans="1:18" ht="21.95" customHeight="1">
      <c r="A149" s="3"/>
      <c r="B149" s="3"/>
      <c r="C149" s="3"/>
      <c r="D149" s="3"/>
      <c r="E149" s="3"/>
      <c r="F149" s="5"/>
      <c r="G149" s="3"/>
      <c r="H149" s="5"/>
      <c r="I149" s="3"/>
      <c r="J149" s="3"/>
      <c r="K149" s="6"/>
      <c r="L149" s="7" t="str">
        <f>IF(J149="","",INDEX(LISTAS!$B$2:$B$8,MATCH(J149,LISTAS!$A$2:$A$8,0)))</f>
        <v/>
      </c>
      <c r="M149" s="8" t="str">
        <f t="shared" si="4"/>
        <v/>
      </c>
      <c r="N149" s="3"/>
      <c r="O149" s="9" t="str">
        <f t="shared" ca="1" si="5"/>
        <v/>
      </c>
      <c r="P149" s="10" t="str">
        <f ca="1">IF(B149="","",IF(OR(J149="Ganho",J149="Perdido"),"ENCERRADA",IF(H149="","SEM DATA",IF(H149&lt;TODAY(),"ATRASADA",IF(H149=TODAY(),"HOJE",IF(H149&lt;=TODAY()+LISTAS!$M$2,"PRÓX. 7 DIAS","EM DIA"))))))</f>
        <v/>
      </c>
      <c r="Q149" s="5"/>
      <c r="R149" s="3"/>
    </row>
    <row r="150" spans="1:18" ht="21.95" customHeight="1">
      <c r="A150" s="3"/>
      <c r="B150" s="3"/>
      <c r="C150" s="3"/>
      <c r="D150" s="3"/>
      <c r="E150" s="3"/>
      <c r="F150" s="5"/>
      <c r="G150" s="3"/>
      <c r="H150" s="5"/>
      <c r="I150" s="3"/>
      <c r="J150" s="3"/>
      <c r="K150" s="6"/>
      <c r="L150" s="7" t="str">
        <f>IF(J150="","",INDEX(LISTAS!$B$2:$B$8,MATCH(J150,LISTAS!$A$2:$A$8,0)))</f>
        <v/>
      </c>
      <c r="M150" s="8" t="str">
        <f t="shared" si="4"/>
        <v/>
      </c>
      <c r="N150" s="3"/>
      <c r="O150" s="9" t="str">
        <f t="shared" ca="1" si="5"/>
        <v/>
      </c>
      <c r="P150" s="10" t="str">
        <f ca="1">IF(B150="","",IF(OR(J150="Ganho",J150="Perdido"),"ENCERRADA",IF(H150="","SEM DATA",IF(H150&lt;TODAY(),"ATRASADA",IF(H150=TODAY(),"HOJE",IF(H150&lt;=TODAY()+LISTAS!$M$2,"PRÓX. 7 DIAS","EM DIA"))))))</f>
        <v/>
      </c>
      <c r="Q150" s="5"/>
      <c r="R150" s="3"/>
    </row>
    <row r="151" spans="1:18" ht="21.95" customHeight="1">
      <c r="A151" s="3"/>
      <c r="B151" s="3"/>
      <c r="C151" s="3"/>
      <c r="D151" s="3"/>
      <c r="E151" s="3"/>
      <c r="F151" s="5"/>
      <c r="G151" s="3"/>
      <c r="H151" s="5"/>
      <c r="I151" s="3"/>
      <c r="J151" s="3"/>
      <c r="K151" s="6"/>
      <c r="L151" s="7" t="str">
        <f>IF(J151="","",INDEX(LISTAS!$B$2:$B$8,MATCH(J151,LISTAS!$A$2:$A$8,0)))</f>
        <v/>
      </c>
      <c r="M151" s="8" t="str">
        <f t="shared" si="4"/>
        <v/>
      </c>
      <c r="N151" s="3"/>
      <c r="O151" s="9" t="str">
        <f t="shared" ca="1" si="5"/>
        <v/>
      </c>
      <c r="P151" s="10" t="str">
        <f ca="1">IF(B151="","",IF(OR(J151="Ganho",J151="Perdido"),"ENCERRADA",IF(H151="","SEM DATA",IF(H151&lt;TODAY(),"ATRASADA",IF(H151=TODAY(),"HOJE",IF(H151&lt;=TODAY()+LISTAS!$M$2,"PRÓX. 7 DIAS","EM DIA"))))))</f>
        <v/>
      </c>
      <c r="Q151" s="5"/>
      <c r="R151" s="3"/>
    </row>
    <row r="152" spans="1:18" ht="21.95" customHeight="1">
      <c r="A152" s="3"/>
      <c r="B152" s="3"/>
      <c r="C152" s="3"/>
      <c r="D152" s="3"/>
      <c r="E152" s="3"/>
      <c r="F152" s="5"/>
      <c r="G152" s="3"/>
      <c r="H152" s="5"/>
      <c r="I152" s="3"/>
      <c r="J152" s="3"/>
      <c r="K152" s="6"/>
      <c r="L152" s="7" t="str">
        <f>IF(J152="","",INDEX(LISTAS!$B$2:$B$8,MATCH(J152,LISTAS!$A$2:$A$8,0)))</f>
        <v/>
      </c>
      <c r="M152" s="8" t="str">
        <f t="shared" si="4"/>
        <v/>
      </c>
      <c r="N152" s="3"/>
      <c r="O152" s="9" t="str">
        <f t="shared" ca="1" si="5"/>
        <v/>
      </c>
      <c r="P152" s="10" t="str">
        <f ca="1">IF(B152="","",IF(OR(J152="Ganho",J152="Perdido"),"ENCERRADA",IF(H152="","SEM DATA",IF(H152&lt;TODAY(),"ATRASADA",IF(H152=TODAY(),"HOJE",IF(H152&lt;=TODAY()+LISTAS!$M$2,"PRÓX. 7 DIAS","EM DIA"))))))</f>
        <v/>
      </c>
      <c r="Q152" s="5"/>
      <c r="R152" s="3"/>
    </row>
    <row r="153" spans="1:18" ht="21.95" customHeight="1">
      <c r="A153" s="3"/>
      <c r="B153" s="3"/>
      <c r="C153" s="3"/>
      <c r="D153" s="3"/>
      <c r="E153" s="3"/>
      <c r="F153" s="5"/>
      <c r="G153" s="3"/>
      <c r="H153" s="5"/>
      <c r="I153" s="3"/>
      <c r="J153" s="3"/>
      <c r="K153" s="6"/>
      <c r="L153" s="7" t="str">
        <f>IF(J153="","",INDEX(LISTAS!$B$2:$B$8,MATCH(J153,LISTAS!$A$2:$A$8,0)))</f>
        <v/>
      </c>
      <c r="M153" s="8" t="str">
        <f t="shared" si="4"/>
        <v/>
      </c>
      <c r="N153" s="3"/>
      <c r="O153" s="9" t="str">
        <f t="shared" ca="1" si="5"/>
        <v/>
      </c>
      <c r="P153" s="10" t="str">
        <f ca="1">IF(B153="","",IF(OR(J153="Ganho",J153="Perdido"),"ENCERRADA",IF(H153="","SEM DATA",IF(H153&lt;TODAY(),"ATRASADA",IF(H153=TODAY(),"HOJE",IF(H153&lt;=TODAY()+LISTAS!$M$2,"PRÓX. 7 DIAS","EM DIA"))))))</f>
        <v/>
      </c>
      <c r="Q153" s="5"/>
      <c r="R153" s="3"/>
    </row>
    <row r="154" spans="1:18" ht="21.95" customHeight="1">
      <c r="A154" s="3"/>
      <c r="B154" s="3"/>
      <c r="C154" s="3"/>
      <c r="D154" s="3"/>
      <c r="E154" s="3"/>
      <c r="F154" s="5"/>
      <c r="G154" s="3"/>
      <c r="H154" s="5"/>
      <c r="I154" s="3"/>
      <c r="J154" s="3"/>
      <c r="K154" s="6"/>
      <c r="L154" s="7" t="str">
        <f>IF(J154="","",INDEX(LISTAS!$B$2:$B$8,MATCH(J154,LISTAS!$A$2:$A$8,0)))</f>
        <v/>
      </c>
      <c r="M154" s="8" t="str">
        <f t="shared" si="4"/>
        <v/>
      </c>
      <c r="N154" s="3"/>
      <c r="O154" s="9" t="str">
        <f t="shared" ca="1" si="5"/>
        <v/>
      </c>
      <c r="P154" s="10" t="str">
        <f ca="1">IF(B154="","",IF(OR(J154="Ganho",J154="Perdido"),"ENCERRADA",IF(H154="","SEM DATA",IF(H154&lt;TODAY(),"ATRASADA",IF(H154=TODAY(),"HOJE",IF(H154&lt;=TODAY()+LISTAS!$M$2,"PRÓX. 7 DIAS","EM DIA"))))))</f>
        <v/>
      </c>
      <c r="Q154" s="5"/>
      <c r="R154" s="3"/>
    </row>
    <row r="155" spans="1:18" ht="21.95" customHeight="1">
      <c r="A155" s="3"/>
      <c r="B155" s="3"/>
      <c r="C155" s="3"/>
      <c r="D155" s="3"/>
      <c r="E155" s="3"/>
      <c r="F155" s="5"/>
      <c r="G155" s="3"/>
      <c r="H155" s="5"/>
      <c r="I155" s="3"/>
      <c r="J155" s="3"/>
      <c r="K155" s="6"/>
      <c r="L155" s="7" t="str">
        <f>IF(J155="","",INDEX(LISTAS!$B$2:$B$8,MATCH(J155,LISTAS!$A$2:$A$8,0)))</f>
        <v/>
      </c>
      <c r="M155" s="8" t="str">
        <f t="shared" si="4"/>
        <v/>
      </c>
      <c r="N155" s="3"/>
      <c r="O155" s="9" t="str">
        <f t="shared" ca="1" si="5"/>
        <v/>
      </c>
      <c r="P155" s="10" t="str">
        <f ca="1">IF(B155="","",IF(OR(J155="Ganho",J155="Perdido"),"ENCERRADA",IF(H155="","SEM DATA",IF(H155&lt;TODAY(),"ATRASADA",IF(H155=TODAY(),"HOJE",IF(H155&lt;=TODAY()+LISTAS!$M$2,"PRÓX. 7 DIAS","EM DIA"))))))</f>
        <v/>
      </c>
      <c r="Q155" s="5"/>
      <c r="R155" s="3"/>
    </row>
    <row r="156" spans="1:18" ht="21.95" customHeight="1">
      <c r="A156" s="3"/>
      <c r="B156" s="3"/>
      <c r="C156" s="3"/>
      <c r="D156" s="3"/>
      <c r="E156" s="3"/>
      <c r="F156" s="5"/>
      <c r="G156" s="3"/>
      <c r="H156" s="5"/>
      <c r="I156" s="3"/>
      <c r="J156" s="3"/>
      <c r="K156" s="6"/>
      <c r="L156" s="7" t="str">
        <f>IF(J156="","",INDEX(LISTAS!$B$2:$B$8,MATCH(J156,LISTAS!$A$2:$A$8,0)))</f>
        <v/>
      </c>
      <c r="M156" s="8" t="str">
        <f t="shared" si="4"/>
        <v/>
      </c>
      <c r="N156" s="3"/>
      <c r="O156" s="9" t="str">
        <f t="shared" ca="1" si="5"/>
        <v/>
      </c>
      <c r="P156" s="10" t="str">
        <f ca="1">IF(B156="","",IF(OR(J156="Ganho",J156="Perdido"),"ENCERRADA",IF(H156="","SEM DATA",IF(H156&lt;TODAY(),"ATRASADA",IF(H156=TODAY(),"HOJE",IF(H156&lt;=TODAY()+LISTAS!$M$2,"PRÓX. 7 DIAS","EM DIA"))))))</f>
        <v/>
      </c>
      <c r="Q156" s="5"/>
      <c r="R156" s="3"/>
    </row>
    <row r="157" spans="1:18" ht="21.95" customHeight="1">
      <c r="A157" s="3"/>
      <c r="B157" s="3"/>
      <c r="C157" s="3"/>
      <c r="D157" s="3"/>
      <c r="E157" s="3"/>
      <c r="F157" s="5"/>
      <c r="G157" s="3"/>
      <c r="H157" s="5"/>
      <c r="I157" s="3"/>
      <c r="J157" s="3"/>
      <c r="K157" s="6"/>
      <c r="L157" s="7" t="str">
        <f>IF(J157="","",INDEX(LISTAS!$B$2:$B$8,MATCH(J157,LISTAS!$A$2:$A$8,0)))</f>
        <v/>
      </c>
      <c r="M157" s="8" t="str">
        <f t="shared" si="4"/>
        <v/>
      </c>
      <c r="N157" s="3"/>
      <c r="O157" s="9" t="str">
        <f t="shared" ca="1" si="5"/>
        <v/>
      </c>
      <c r="P157" s="10" t="str">
        <f ca="1">IF(B157="","",IF(OR(J157="Ganho",J157="Perdido"),"ENCERRADA",IF(H157="","SEM DATA",IF(H157&lt;TODAY(),"ATRASADA",IF(H157=TODAY(),"HOJE",IF(H157&lt;=TODAY()+LISTAS!$M$2,"PRÓX. 7 DIAS","EM DIA"))))))</f>
        <v/>
      </c>
      <c r="Q157" s="5"/>
      <c r="R157" s="3"/>
    </row>
    <row r="158" spans="1:18" ht="21.95" customHeight="1">
      <c r="A158" s="3"/>
      <c r="B158" s="3"/>
      <c r="C158" s="3"/>
      <c r="D158" s="3"/>
      <c r="E158" s="3"/>
      <c r="F158" s="5"/>
      <c r="G158" s="3"/>
      <c r="H158" s="5"/>
      <c r="I158" s="3"/>
      <c r="J158" s="3"/>
      <c r="K158" s="6"/>
      <c r="L158" s="7" t="str">
        <f>IF(J158="","",INDEX(LISTAS!$B$2:$B$8,MATCH(J158,LISTAS!$A$2:$A$8,0)))</f>
        <v/>
      </c>
      <c r="M158" s="8" t="str">
        <f t="shared" si="4"/>
        <v/>
      </c>
      <c r="N158" s="3"/>
      <c r="O158" s="9" t="str">
        <f t="shared" ca="1" si="5"/>
        <v/>
      </c>
      <c r="P158" s="10" t="str">
        <f ca="1">IF(B158="","",IF(OR(J158="Ganho",J158="Perdido"),"ENCERRADA",IF(H158="","SEM DATA",IF(H158&lt;TODAY(),"ATRASADA",IF(H158=TODAY(),"HOJE",IF(H158&lt;=TODAY()+LISTAS!$M$2,"PRÓX. 7 DIAS","EM DIA"))))))</f>
        <v/>
      </c>
      <c r="Q158" s="5"/>
      <c r="R158" s="3"/>
    </row>
    <row r="159" spans="1:18" ht="21.95" customHeight="1">
      <c r="A159" s="3"/>
      <c r="B159" s="3"/>
      <c r="C159" s="3"/>
      <c r="D159" s="3"/>
      <c r="E159" s="3"/>
      <c r="F159" s="5"/>
      <c r="G159" s="3"/>
      <c r="H159" s="5"/>
      <c r="I159" s="3"/>
      <c r="J159" s="3"/>
      <c r="K159" s="6"/>
      <c r="L159" s="7" t="str">
        <f>IF(J159="","",INDEX(LISTAS!$B$2:$B$8,MATCH(J159,LISTAS!$A$2:$A$8,0)))</f>
        <v/>
      </c>
      <c r="M159" s="8" t="str">
        <f t="shared" si="4"/>
        <v/>
      </c>
      <c r="N159" s="3"/>
      <c r="O159" s="9" t="str">
        <f t="shared" ca="1" si="5"/>
        <v/>
      </c>
      <c r="P159" s="10" t="str">
        <f ca="1">IF(B159="","",IF(OR(J159="Ganho",J159="Perdido"),"ENCERRADA",IF(H159="","SEM DATA",IF(H159&lt;TODAY(),"ATRASADA",IF(H159=TODAY(),"HOJE",IF(H159&lt;=TODAY()+LISTAS!$M$2,"PRÓX. 7 DIAS","EM DIA"))))))</f>
        <v/>
      </c>
      <c r="Q159" s="5"/>
      <c r="R159" s="3"/>
    </row>
    <row r="160" spans="1:18" ht="21.95" customHeight="1">
      <c r="A160" s="3"/>
      <c r="B160" s="3"/>
      <c r="C160" s="3"/>
      <c r="D160" s="3"/>
      <c r="E160" s="3"/>
      <c r="F160" s="5"/>
      <c r="G160" s="3"/>
      <c r="H160" s="5"/>
      <c r="I160" s="3"/>
      <c r="J160" s="3"/>
      <c r="K160" s="6"/>
      <c r="L160" s="7" t="str">
        <f>IF(J160="","",INDEX(LISTAS!$B$2:$B$8,MATCH(J160,LISTAS!$A$2:$A$8,0)))</f>
        <v/>
      </c>
      <c r="M160" s="8" t="str">
        <f t="shared" si="4"/>
        <v/>
      </c>
      <c r="N160" s="3"/>
      <c r="O160" s="9" t="str">
        <f t="shared" ca="1" si="5"/>
        <v/>
      </c>
      <c r="P160" s="10" t="str">
        <f ca="1">IF(B160="","",IF(OR(J160="Ganho",J160="Perdido"),"ENCERRADA",IF(H160="","SEM DATA",IF(H160&lt;TODAY(),"ATRASADA",IF(H160=TODAY(),"HOJE",IF(H160&lt;=TODAY()+LISTAS!$M$2,"PRÓX. 7 DIAS","EM DIA"))))))</f>
        <v/>
      </c>
      <c r="Q160" s="5"/>
      <c r="R160" s="3"/>
    </row>
    <row r="161" spans="1:18" ht="21.95" customHeight="1">
      <c r="A161" s="3"/>
      <c r="B161" s="3"/>
      <c r="C161" s="3"/>
      <c r="D161" s="3"/>
      <c r="E161" s="3"/>
      <c r="F161" s="5"/>
      <c r="G161" s="3"/>
      <c r="H161" s="5"/>
      <c r="I161" s="3"/>
      <c r="J161" s="3"/>
      <c r="K161" s="6"/>
      <c r="L161" s="7" t="str">
        <f>IF(J161="","",INDEX(LISTAS!$B$2:$B$8,MATCH(J161,LISTAS!$A$2:$A$8,0)))</f>
        <v/>
      </c>
      <c r="M161" s="8" t="str">
        <f t="shared" si="4"/>
        <v/>
      </c>
      <c r="N161" s="3"/>
      <c r="O161" s="9" t="str">
        <f t="shared" ca="1" si="5"/>
        <v/>
      </c>
      <c r="P161" s="10" t="str">
        <f ca="1">IF(B161="","",IF(OR(J161="Ganho",J161="Perdido"),"ENCERRADA",IF(H161="","SEM DATA",IF(H161&lt;TODAY(),"ATRASADA",IF(H161=TODAY(),"HOJE",IF(H161&lt;=TODAY()+LISTAS!$M$2,"PRÓX. 7 DIAS","EM DIA"))))))</f>
        <v/>
      </c>
      <c r="Q161" s="5"/>
      <c r="R161" s="3"/>
    </row>
    <row r="162" spans="1:18" ht="21.95" customHeight="1">
      <c r="A162" s="3"/>
      <c r="B162" s="3"/>
      <c r="C162" s="3"/>
      <c r="D162" s="3"/>
      <c r="E162" s="3"/>
      <c r="F162" s="5"/>
      <c r="G162" s="3"/>
      <c r="H162" s="5"/>
      <c r="I162" s="3"/>
      <c r="J162" s="3"/>
      <c r="K162" s="6"/>
      <c r="L162" s="7" t="str">
        <f>IF(J162="","",INDEX(LISTAS!$B$2:$B$8,MATCH(J162,LISTAS!$A$2:$A$8,0)))</f>
        <v/>
      </c>
      <c r="M162" s="8" t="str">
        <f t="shared" si="4"/>
        <v/>
      </c>
      <c r="N162" s="3"/>
      <c r="O162" s="9" t="str">
        <f t="shared" ca="1" si="5"/>
        <v/>
      </c>
      <c r="P162" s="10" t="str">
        <f ca="1">IF(B162="","",IF(OR(J162="Ganho",J162="Perdido"),"ENCERRADA",IF(H162="","SEM DATA",IF(H162&lt;TODAY(),"ATRASADA",IF(H162=TODAY(),"HOJE",IF(H162&lt;=TODAY()+LISTAS!$M$2,"PRÓX. 7 DIAS","EM DIA"))))))</f>
        <v/>
      </c>
      <c r="Q162" s="5"/>
      <c r="R162" s="3"/>
    </row>
    <row r="163" spans="1:18" ht="21.95" customHeight="1">
      <c r="A163" s="3"/>
      <c r="B163" s="3"/>
      <c r="C163" s="3"/>
      <c r="D163" s="3"/>
      <c r="E163" s="3"/>
      <c r="F163" s="5"/>
      <c r="G163" s="3"/>
      <c r="H163" s="5"/>
      <c r="I163" s="3"/>
      <c r="J163" s="3"/>
      <c r="K163" s="6"/>
      <c r="L163" s="7" t="str">
        <f>IF(J163="","",INDEX(LISTAS!$B$2:$B$8,MATCH(J163,LISTAS!$A$2:$A$8,0)))</f>
        <v/>
      </c>
      <c r="M163" s="8" t="str">
        <f t="shared" si="4"/>
        <v/>
      </c>
      <c r="N163" s="3"/>
      <c r="O163" s="9" t="str">
        <f t="shared" ca="1" si="5"/>
        <v/>
      </c>
      <c r="P163" s="10" t="str">
        <f ca="1">IF(B163="","",IF(OR(J163="Ganho",J163="Perdido"),"ENCERRADA",IF(H163="","SEM DATA",IF(H163&lt;TODAY(),"ATRASADA",IF(H163=TODAY(),"HOJE",IF(H163&lt;=TODAY()+LISTAS!$M$2,"PRÓX. 7 DIAS","EM DIA"))))))</f>
        <v/>
      </c>
      <c r="Q163" s="5"/>
      <c r="R163" s="3"/>
    </row>
    <row r="164" spans="1:18" ht="21.95" customHeight="1">
      <c r="A164" s="3"/>
      <c r="B164" s="3"/>
      <c r="C164" s="3"/>
      <c r="D164" s="3"/>
      <c r="E164" s="3"/>
      <c r="F164" s="5"/>
      <c r="G164" s="3"/>
      <c r="H164" s="5"/>
      <c r="I164" s="3"/>
      <c r="J164" s="3"/>
      <c r="K164" s="6"/>
      <c r="L164" s="7" t="str">
        <f>IF(J164="","",INDEX(LISTAS!$B$2:$B$8,MATCH(J164,LISTAS!$A$2:$A$8,0)))</f>
        <v/>
      </c>
      <c r="M164" s="8" t="str">
        <f t="shared" si="4"/>
        <v/>
      </c>
      <c r="N164" s="3"/>
      <c r="O164" s="9" t="str">
        <f t="shared" ca="1" si="5"/>
        <v/>
      </c>
      <c r="P164" s="10" t="str">
        <f ca="1">IF(B164="","",IF(OR(J164="Ganho",J164="Perdido"),"ENCERRADA",IF(H164="","SEM DATA",IF(H164&lt;TODAY(),"ATRASADA",IF(H164=TODAY(),"HOJE",IF(H164&lt;=TODAY()+LISTAS!$M$2,"PRÓX. 7 DIAS","EM DIA"))))))</f>
        <v/>
      </c>
      <c r="Q164" s="5"/>
      <c r="R164" s="3"/>
    </row>
    <row r="165" spans="1:18" ht="21.95" customHeight="1">
      <c r="A165" s="3"/>
      <c r="B165" s="3"/>
      <c r="C165" s="3"/>
      <c r="D165" s="3"/>
      <c r="E165" s="3"/>
      <c r="F165" s="5"/>
      <c r="G165" s="3"/>
      <c r="H165" s="5"/>
      <c r="I165" s="3"/>
      <c r="J165" s="3"/>
      <c r="K165" s="6"/>
      <c r="L165" s="7" t="str">
        <f>IF(J165="","",INDEX(LISTAS!$B$2:$B$8,MATCH(J165,LISTAS!$A$2:$A$8,0)))</f>
        <v/>
      </c>
      <c r="M165" s="8" t="str">
        <f t="shared" si="4"/>
        <v/>
      </c>
      <c r="N165" s="3"/>
      <c r="O165" s="9" t="str">
        <f t="shared" ca="1" si="5"/>
        <v/>
      </c>
      <c r="P165" s="10" t="str">
        <f ca="1">IF(B165="","",IF(OR(J165="Ganho",J165="Perdido"),"ENCERRADA",IF(H165="","SEM DATA",IF(H165&lt;TODAY(),"ATRASADA",IF(H165=TODAY(),"HOJE",IF(H165&lt;=TODAY()+LISTAS!$M$2,"PRÓX. 7 DIAS","EM DIA"))))))</f>
        <v/>
      </c>
      <c r="Q165" s="5"/>
      <c r="R165" s="3"/>
    </row>
    <row r="166" spans="1:18" ht="21.95" customHeight="1">
      <c r="A166" s="3"/>
      <c r="B166" s="3"/>
      <c r="C166" s="3"/>
      <c r="D166" s="3"/>
      <c r="E166" s="3"/>
      <c r="F166" s="5"/>
      <c r="G166" s="3"/>
      <c r="H166" s="5"/>
      <c r="I166" s="3"/>
      <c r="J166" s="3"/>
      <c r="K166" s="6"/>
      <c r="L166" s="7" t="str">
        <f>IF(J166="","",INDEX(LISTAS!$B$2:$B$8,MATCH(J166,LISTAS!$A$2:$A$8,0)))</f>
        <v/>
      </c>
      <c r="M166" s="8" t="str">
        <f t="shared" si="4"/>
        <v/>
      </c>
      <c r="N166" s="3"/>
      <c r="O166" s="9" t="str">
        <f t="shared" ca="1" si="5"/>
        <v/>
      </c>
      <c r="P166" s="10" t="str">
        <f ca="1">IF(B166="","",IF(OR(J166="Ganho",J166="Perdido"),"ENCERRADA",IF(H166="","SEM DATA",IF(H166&lt;TODAY(),"ATRASADA",IF(H166=TODAY(),"HOJE",IF(H166&lt;=TODAY()+LISTAS!$M$2,"PRÓX. 7 DIAS","EM DIA"))))))</f>
        <v/>
      </c>
      <c r="Q166" s="5"/>
      <c r="R166" s="3"/>
    </row>
    <row r="167" spans="1:18" ht="21.95" customHeight="1">
      <c r="A167" s="3"/>
      <c r="B167" s="3"/>
      <c r="C167" s="3"/>
      <c r="D167" s="3"/>
      <c r="E167" s="3"/>
      <c r="F167" s="5"/>
      <c r="G167" s="3"/>
      <c r="H167" s="5"/>
      <c r="I167" s="3"/>
      <c r="J167" s="3"/>
      <c r="K167" s="6"/>
      <c r="L167" s="7" t="str">
        <f>IF(J167="","",INDEX(LISTAS!$B$2:$B$8,MATCH(J167,LISTAS!$A$2:$A$8,0)))</f>
        <v/>
      </c>
      <c r="M167" s="8" t="str">
        <f t="shared" si="4"/>
        <v/>
      </c>
      <c r="N167" s="3"/>
      <c r="O167" s="9" t="str">
        <f t="shared" ca="1" si="5"/>
        <v/>
      </c>
      <c r="P167" s="10" t="str">
        <f ca="1">IF(B167="","",IF(OR(J167="Ganho",J167="Perdido"),"ENCERRADA",IF(H167="","SEM DATA",IF(H167&lt;TODAY(),"ATRASADA",IF(H167=TODAY(),"HOJE",IF(H167&lt;=TODAY()+LISTAS!$M$2,"PRÓX. 7 DIAS","EM DIA"))))))</f>
        <v/>
      </c>
      <c r="Q167" s="5"/>
      <c r="R167" s="3"/>
    </row>
    <row r="168" spans="1:18" ht="21.95" customHeight="1">
      <c r="A168" s="3"/>
      <c r="B168" s="3"/>
      <c r="C168" s="3"/>
      <c r="D168" s="3"/>
      <c r="E168" s="3"/>
      <c r="F168" s="5"/>
      <c r="G168" s="3"/>
      <c r="H168" s="5"/>
      <c r="I168" s="3"/>
      <c r="J168" s="3"/>
      <c r="K168" s="6"/>
      <c r="L168" s="7" t="str">
        <f>IF(J168="","",INDEX(LISTAS!$B$2:$B$8,MATCH(J168,LISTAS!$A$2:$A$8,0)))</f>
        <v/>
      </c>
      <c r="M168" s="8" t="str">
        <f t="shared" si="4"/>
        <v/>
      </c>
      <c r="N168" s="3"/>
      <c r="O168" s="9" t="str">
        <f t="shared" ca="1" si="5"/>
        <v/>
      </c>
      <c r="P168" s="10" t="str">
        <f ca="1">IF(B168="","",IF(OR(J168="Ganho",J168="Perdido"),"ENCERRADA",IF(H168="","SEM DATA",IF(H168&lt;TODAY(),"ATRASADA",IF(H168=TODAY(),"HOJE",IF(H168&lt;=TODAY()+LISTAS!$M$2,"PRÓX. 7 DIAS","EM DIA"))))))</f>
        <v/>
      </c>
      <c r="Q168" s="5"/>
      <c r="R168" s="3"/>
    </row>
    <row r="169" spans="1:18" ht="21.95" customHeight="1">
      <c r="A169" s="3"/>
      <c r="B169" s="3"/>
      <c r="C169" s="3"/>
      <c r="D169" s="3"/>
      <c r="E169" s="3"/>
      <c r="F169" s="5"/>
      <c r="G169" s="3"/>
      <c r="H169" s="5"/>
      <c r="I169" s="3"/>
      <c r="J169" s="3"/>
      <c r="K169" s="6"/>
      <c r="L169" s="7" t="str">
        <f>IF(J169="","",INDEX(LISTAS!$B$2:$B$8,MATCH(J169,LISTAS!$A$2:$A$8,0)))</f>
        <v/>
      </c>
      <c r="M169" s="8" t="str">
        <f t="shared" si="4"/>
        <v/>
      </c>
      <c r="N169" s="3"/>
      <c r="O169" s="9" t="str">
        <f t="shared" ca="1" si="5"/>
        <v/>
      </c>
      <c r="P169" s="10" t="str">
        <f ca="1">IF(B169="","",IF(OR(J169="Ganho",J169="Perdido"),"ENCERRADA",IF(H169="","SEM DATA",IF(H169&lt;TODAY(),"ATRASADA",IF(H169=TODAY(),"HOJE",IF(H169&lt;=TODAY()+LISTAS!$M$2,"PRÓX. 7 DIAS","EM DIA"))))))</f>
        <v/>
      </c>
      <c r="Q169" s="5"/>
      <c r="R169" s="3"/>
    </row>
    <row r="170" spans="1:18" ht="21.95" customHeight="1">
      <c r="A170" s="3"/>
      <c r="B170" s="3"/>
      <c r="C170" s="3"/>
      <c r="D170" s="3"/>
      <c r="E170" s="3"/>
      <c r="F170" s="5"/>
      <c r="G170" s="3"/>
      <c r="H170" s="5"/>
      <c r="I170" s="3"/>
      <c r="J170" s="3"/>
      <c r="K170" s="6"/>
      <c r="L170" s="7" t="str">
        <f>IF(J170="","",INDEX(LISTAS!$B$2:$B$8,MATCH(J170,LISTAS!$A$2:$A$8,0)))</f>
        <v/>
      </c>
      <c r="M170" s="8" t="str">
        <f t="shared" si="4"/>
        <v/>
      </c>
      <c r="N170" s="3"/>
      <c r="O170" s="9" t="str">
        <f t="shared" ca="1" si="5"/>
        <v/>
      </c>
      <c r="P170" s="10" t="str">
        <f ca="1">IF(B170="","",IF(OR(J170="Ganho",J170="Perdido"),"ENCERRADA",IF(H170="","SEM DATA",IF(H170&lt;TODAY(),"ATRASADA",IF(H170=TODAY(),"HOJE",IF(H170&lt;=TODAY()+LISTAS!$M$2,"PRÓX. 7 DIAS","EM DIA"))))))</f>
        <v/>
      </c>
      <c r="Q170" s="5"/>
      <c r="R170" s="3"/>
    </row>
    <row r="171" spans="1:18" ht="21.95" customHeight="1">
      <c r="A171" s="3"/>
      <c r="B171" s="3"/>
      <c r="C171" s="3"/>
      <c r="D171" s="3"/>
      <c r="E171" s="3"/>
      <c r="F171" s="5"/>
      <c r="G171" s="3"/>
      <c r="H171" s="5"/>
      <c r="I171" s="3"/>
      <c r="J171" s="3"/>
      <c r="K171" s="6"/>
      <c r="L171" s="7" t="str">
        <f>IF(J171="","",INDEX(LISTAS!$B$2:$B$8,MATCH(J171,LISTAS!$A$2:$A$8,0)))</f>
        <v/>
      </c>
      <c r="M171" s="8" t="str">
        <f t="shared" si="4"/>
        <v/>
      </c>
      <c r="N171" s="3"/>
      <c r="O171" s="9" t="str">
        <f t="shared" ca="1" si="5"/>
        <v/>
      </c>
      <c r="P171" s="10" t="str">
        <f ca="1">IF(B171="","",IF(OR(J171="Ganho",J171="Perdido"),"ENCERRADA",IF(H171="","SEM DATA",IF(H171&lt;TODAY(),"ATRASADA",IF(H171=TODAY(),"HOJE",IF(H171&lt;=TODAY()+LISTAS!$M$2,"PRÓX. 7 DIAS","EM DIA"))))))</f>
        <v/>
      </c>
      <c r="Q171" s="5"/>
      <c r="R171" s="3"/>
    </row>
    <row r="172" spans="1:18" ht="21.95" customHeight="1">
      <c r="A172" s="3"/>
      <c r="B172" s="3"/>
      <c r="C172" s="3"/>
      <c r="D172" s="3"/>
      <c r="E172" s="3"/>
      <c r="F172" s="5"/>
      <c r="G172" s="3"/>
      <c r="H172" s="5"/>
      <c r="I172" s="3"/>
      <c r="J172" s="3"/>
      <c r="K172" s="6"/>
      <c r="L172" s="7" t="str">
        <f>IF(J172="","",INDEX(LISTAS!$B$2:$B$8,MATCH(J172,LISTAS!$A$2:$A$8,0)))</f>
        <v/>
      </c>
      <c r="M172" s="8" t="str">
        <f t="shared" si="4"/>
        <v/>
      </c>
      <c r="N172" s="3"/>
      <c r="O172" s="9" t="str">
        <f t="shared" ca="1" si="5"/>
        <v/>
      </c>
      <c r="P172" s="10" t="str">
        <f ca="1">IF(B172="","",IF(OR(J172="Ganho",J172="Perdido"),"ENCERRADA",IF(H172="","SEM DATA",IF(H172&lt;TODAY(),"ATRASADA",IF(H172=TODAY(),"HOJE",IF(H172&lt;=TODAY()+LISTAS!$M$2,"PRÓX. 7 DIAS","EM DIA"))))))</f>
        <v/>
      </c>
      <c r="Q172" s="5"/>
      <c r="R172" s="3"/>
    </row>
    <row r="173" spans="1:18" ht="21.95" customHeight="1">
      <c r="A173" s="3"/>
      <c r="B173" s="3"/>
      <c r="C173" s="3"/>
      <c r="D173" s="3"/>
      <c r="E173" s="3"/>
      <c r="F173" s="5"/>
      <c r="G173" s="3"/>
      <c r="H173" s="5"/>
      <c r="I173" s="3"/>
      <c r="J173" s="3"/>
      <c r="K173" s="6"/>
      <c r="L173" s="7" t="str">
        <f>IF(J173="","",INDEX(LISTAS!$B$2:$B$8,MATCH(J173,LISTAS!$A$2:$A$8,0)))</f>
        <v/>
      </c>
      <c r="M173" s="8" t="str">
        <f t="shared" si="4"/>
        <v/>
      </c>
      <c r="N173" s="3"/>
      <c r="O173" s="9" t="str">
        <f t="shared" ca="1" si="5"/>
        <v/>
      </c>
      <c r="P173" s="10" t="str">
        <f ca="1">IF(B173="","",IF(OR(J173="Ganho",J173="Perdido"),"ENCERRADA",IF(H173="","SEM DATA",IF(H173&lt;TODAY(),"ATRASADA",IF(H173=TODAY(),"HOJE",IF(H173&lt;=TODAY()+LISTAS!$M$2,"PRÓX. 7 DIAS","EM DIA"))))))</f>
        <v/>
      </c>
      <c r="Q173" s="5"/>
      <c r="R173" s="3"/>
    </row>
    <row r="174" spans="1:18" ht="21.95" customHeight="1">
      <c r="A174" s="3"/>
      <c r="B174" s="3"/>
      <c r="C174" s="3"/>
      <c r="D174" s="3"/>
      <c r="E174" s="3"/>
      <c r="F174" s="5"/>
      <c r="G174" s="3"/>
      <c r="H174" s="5"/>
      <c r="I174" s="3"/>
      <c r="J174" s="3"/>
      <c r="K174" s="6"/>
      <c r="L174" s="7" t="str">
        <f>IF(J174="","",INDEX(LISTAS!$B$2:$B$8,MATCH(J174,LISTAS!$A$2:$A$8,0)))</f>
        <v/>
      </c>
      <c r="M174" s="8" t="str">
        <f t="shared" si="4"/>
        <v/>
      </c>
      <c r="N174" s="3"/>
      <c r="O174" s="9" t="str">
        <f t="shared" ca="1" si="5"/>
        <v/>
      </c>
      <c r="P174" s="10" t="str">
        <f ca="1">IF(B174="","",IF(OR(J174="Ganho",J174="Perdido"),"ENCERRADA",IF(H174="","SEM DATA",IF(H174&lt;TODAY(),"ATRASADA",IF(H174=TODAY(),"HOJE",IF(H174&lt;=TODAY()+LISTAS!$M$2,"PRÓX. 7 DIAS","EM DIA"))))))</f>
        <v/>
      </c>
      <c r="Q174" s="5"/>
      <c r="R174" s="3"/>
    </row>
    <row r="175" spans="1:18" ht="21.95" customHeight="1">
      <c r="A175" s="3"/>
      <c r="B175" s="3"/>
      <c r="C175" s="3"/>
      <c r="D175" s="3"/>
      <c r="E175" s="3"/>
      <c r="F175" s="5"/>
      <c r="G175" s="3"/>
      <c r="H175" s="5"/>
      <c r="I175" s="3"/>
      <c r="J175" s="3"/>
      <c r="K175" s="6"/>
      <c r="L175" s="7" t="str">
        <f>IF(J175="","",INDEX(LISTAS!$B$2:$B$8,MATCH(J175,LISTAS!$A$2:$A$8,0)))</f>
        <v/>
      </c>
      <c r="M175" s="8" t="str">
        <f t="shared" si="4"/>
        <v/>
      </c>
      <c r="N175" s="3"/>
      <c r="O175" s="9" t="str">
        <f t="shared" ca="1" si="5"/>
        <v/>
      </c>
      <c r="P175" s="10" t="str">
        <f ca="1">IF(B175="","",IF(OR(J175="Ganho",J175="Perdido"),"ENCERRADA",IF(H175="","SEM DATA",IF(H175&lt;TODAY(),"ATRASADA",IF(H175=TODAY(),"HOJE",IF(H175&lt;=TODAY()+LISTAS!$M$2,"PRÓX. 7 DIAS","EM DIA"))))))</f>
        <v/>
      </c>
      <c r="Q175" s="5"/>
      <c r="R175" s="3"/>
    </row>
    <row r="176" spans="1:18" ht="21.95" customHeight="1">
      <c r="A176" s="3"/>
      <c r="B176" s="3"/>
      <c r="C176" s="3"/>
      <c r="D176" s="3"/>
      <c r="E176" s="3"/>
      <c r="F176" s="5"/>
      <c r="G176" s="3"/>
      <c r="H176" s="5"/>
      <c r="I176" s="3"/>
      <c r="J176" s="3"/>
      <c r="K176" s="6"/>
      <c r="L176" s="7" t="str">
        <f>IF(J176="","",INDEX(LISTAS!$B$2:$B$8,MATCH(J176,LISTAS!$A$2:$A$8,0)))</f>
        <v/>
      </c>
      <c r="M176" s="8" t="str">
        <f t="shared" si="4"/>
        <v/>
      </c>
      <c r="N176" s="3"/>
      <c r="O176" s="9" t="str">
        <f t="shared" ca="1" si="5"/>
        <v/>
      </c>
      <c r="P176" s="10" t="str">
        <f ca="1">IF(B176="","",IF(OR(J176="Ganho",J176="Perdido"),"ENCERRADA",IF(H176="","SEM DATA",IF(H176&lt;TODAY(),"ATRASADA",IF(H176=TODAY(),"HOJE",IF(H176&lt;=TODAY()+LISTAS!$M$2,"PRÓX. 7 DIAS","EM DIA"))))))</f>
        <v/>
      </c>
      <c r="Q176" s="5"/>
      <c r="R176" s="3"/>
    </row>
    <row r="177" spans="1:18" ht="21.95" customHeight="1">
      <c r="A177" s="3"/>
      <c r="B177" s="3"/>
      <c r="C177" s="3"/>
      <c r="D177" s="3"/>
      <c r="E177" s="3"/>
      <c r="F177" s="5"/>
      <c r="G177" s="3"/>
      <c r="H177" s="5"/>
      <c r="I177" s="3"/>
      <c r="J177" s="3"/>
      <c r="K177" s="6"/>
      <c r="L177" s="7" t="str">
        <f>IF(J177="","",INDEX(LISTAS!$B$2:$B$8,MATCH(J177,LISTAS!$A$2:$A$8,0)))</f>
        <v/>
      </c>
      <c r="M177" s="8" t="str">
        <f t="shared" si="4"/>
        <v/>
      </c>
      <c r="N177" s="3"/>
      <c r="O177" s="9" t="str">
        <f t="shared" ca="1" si="5"/>
        <v/>
      </c>
      <c r="P177" s="10" t="str">
        <f ca="1">IF(B177="","",IF(OR(J177="Ganho",J177="Perdido"),"ENCERRADA",IF(H177="","SEM DATA",IF(H177&lt;TODAY(),"ATRASADA",IF(H177=TODAY(),"HOJE",IF(H177&lt;=TODAY()+LISTAS!$M$2,"PRÓX. 7 DIAS","EM DIA"))))))</f>
        <v/>
      </c>
      <c r="Q177" s="5"/>
      <c r="R177" s="3"/>
    </row>
    <row r="178" spans="1:18" ht="21.95" customHeight="1">
      <c r="A178" s="3"/>
      <c r="B178" s="3"/>
      <c r="C178" s="3"/>
      <c r="D178" s="3"/>
      <c r="E178" s="3"/>
      <c r="F178" s="5"/>
      <c r="G178" s="3"/>
      <c r="H178" s="5"/>
      <c r="I178" s="3"/>
      <c r="J178" s="3"/>
      <c r="K178" s="6"/>
      <c r="L178" s="7" t="str">
        <f>IF(J178="","",INDEX(LISTAS!$B$2:$B$8,MATCH(J178,LISTAS!$A$2:$A$8,0)))</f>
        <v/>
      </c>
      <c r="M178" s="8" t="str">
        <f t="shared" si="4"/>
        <v/>
      </c>
      <c r="N178" s="3"/>
      <c r="O178" s="9" t="str">
        <f t="shared" ca="1" si="5"/>
        <v/>
      </c>
      <c r="P178" s="10" t="str">
        <f ca="1">IF(B178="","",IF(OR(J178="Ganho",J178="Perdido"),"ENCERRADA",IF(H178="","SEM DATA",IF(H178&lt;TODAY(),"ATRASADA",IF(H178=TODAY(),"HOJE",IF(H178&lt;=TODAY()+LISTAS!$M$2,"PRÓX. 7 DIAS","EM DIA"))))))</f>
        <v/>
      </c>
      <c r="Q178" s="5"/>
      <c r="R178" s="3"/>
    </row>
    <row r="179" spans="1:18" ht="21.95" customHeight="1">
      <c r="A179" s="3"/>
      <c r="B179" s="3"/>
      <c r="C179" s="3"/>
      <c r="D179" s="3"/>
      <c r="E179" s="3"/>
      <c r="F179" s="5"/>
      <c r="G179" s="3"/>
      <c r="H179" s="5"/>
      <c r="I179" s="3"/>
      <c r="J179" s="3"/>
      <c r="K179" s="6"/>
      <c r="L179" s="7" t="str">
        <f>IF(J179="","",INDEX(LISTAS!$B$2:$B$8,MATCH(J179,LISTAS!$A$2:$A$8,0)))</f>
        <v/>
      </c>
      <c r="M179" s="8" t="str">
        <f t="shared" si="4"/>
        <v/>
      </c>
      <c r="N179" s="3"/>
      <c r="O179" s="9" t="str">
        <f t="shared" ca="1" si="5"/>
        <v/>
      </c>
      <c r="P179" s="10" t="str">
        <f ca="1">IF(B179="","",IF(OR(J179="Ganho",J179="Perdido"),"ENCERRADA",IF(H179="","SEM DATA",IF(H179&lt;TODAY(),"ATRASADA",IF(H179=TODAY(),"HOJE",IF(H179&lt;=TODAY()+LISTAS!$M$2,"PRÓX. 7 DIAS","EM DIA"))))))</f>
        <v/>
      </c>
      <c r="Q179" s="5"/>
      <c r="R179" s="3"/>
    </row>
    <row r="180" spans="1:18" ht="21.95" customHeight="1">
      <c r="A180" s="3"/>
      <c r="B180" s="3"/>
      <c r="C180" s="3"/>
      <c r="D180" s="3"/>
      <c r="E180" s="3"/>
      <c r="F180" s="5"/>
      <c r="G180" s="3"/>
      <c r="H180" s="5"/>
      <c r="I180" s="3"/>
      <c r="J180" s="3"/>
      <c r="K180" s="6"/>
      <c r="L180" s="7" t="str">
        <f>IF(J180="","",INDEX(LISTAS!$B$2:$B$8,MATCH(J180,LISTAS!$A$2:$A$8,0)))</f>
        <v/>
      </c>
      <c r="M180" s="8" t="str">
        <f t="shared" si="4"/>
        <v/>
      </c>
      <c r="N180" s="3"/>
      <c r="O180" s="9" t="str">
        <f t="shared" ca="1" si="5"/>
        <v/>
      </c>
      <c r="P180" s="10" t="str">
        <f ca="1">IF(B180="","",IF(OR(J180="Ganho",J180="Perdido"),"ENCERRADA",IF(H180="","SEM DATA",IF(H180&lt;TODAY(),"ATRASADA",IF(H180=TODAY(),"HOJE",IF(H180&lt;=TODAY()+LISTAS!$M$2,"PRÓX. 7 DIAS","EM DIA"))))))</f>
        <v/>
      </c>
      <c r="Q180" s="5"/>
      <c r="R180" s="3"/>
    </row>
    <row r="181" spans="1:18" ht="21.95" customHeight="1">
      <c r="A181" s="3"/>
      <c r="B181" s="3"/>
      <c r="C181" s="3"/>
      <c r="D181" s="3"/>
      <c r="E181" s="3"/>
      <c r="F181" s="5"/>
      <c r="G181" s="3"/>
      <c r="H181" s="5"/>
      <c r="I181" s="3"/>
      <c r="J181" s="3"/>
      <c r="K181" s="6"/>
      <c r="L181" s="7" t="str">
        <f>IF(J181="","",INDEX(LISTAS!$B$2:$B$8,MATCH(J181,LISTAS!$A$2:$A$8,0)))</f>
        <v/>
      </c>
      <c r="M181" s="8" t="str">
        <f t="shared" si="4"/>
        <v/>
      </c>
      <c r="N181" s="3"/>
      <c r="O181" s="9" t="str">
        <f t="shared" ca="1" si="5"/>
        <v/>
      </c>
      <c r="P181" s="10" t="str">
        <f ca="1">IF(B181="","",IF(OR(J181="Ganho",J181="Perdido"),"ENCERRADA",IF(H181="","SEM DATA",IF(H181&lt;TODAY(),"ATRASADA",IF(H181=TODAY(),"HOJE",IF(H181&lt;=TODAY()+LISTAS!$M$2,"PRÓX. 7 DIAS","EM DIA"))))))</f>
        <v/>
      </c>
      <c r="Q181" s="5"/>
      <c r="R181" s="3"/>
    </row>
    <row r="182" spans="1:18" ht="21.95" customHeight="1">
      <c r="A182" s="3"/>
      <c r="B182" s="3"/>
      <c r="C182" s="3"/>
      <c r="D182" s="3"/>
      <c r="E182" s="3"/>
      <c r="F182" s="5"/>
      <c r="G182" s="3"/>
      <c r="H182" s="5"/>
      <c r="I182" s="3"/>
      <c r="J182" s="3"/>
      <c r="K182" s="6"/>
      <c r="L182" s="7" t="str">
        <f>IF(J182="","",INDEX(LISTAS!$B$2:$B$8,MATCH(J182,LISTAS!$A$2:$A$8,0)))</f>
        <v/>
      </c>
      <c r="M182" s="8" t="str">
        <f t="shared" si="4"/>
        <v/>
      </c>
      <c r="N182" s="3"/>
      <c r="O182" s="9" t="str">
        <f t="shared" ca="1" si="5"/>
        <v/>
      </c>
      <c r="P182" s="10" t="str">
        <f ca="1">IF(B182="","",IF(OR(J182="Ganho",J182="Perdido"),"ENCERRADA",IF(H182="","SEM DATA",IF(H182&lt;TODAY(),"ATRASADA",IF(H182=TODAY(),"HOJE",IF(H182&lt;=TODAY()+LISTAS!$M$2,"PRÓX. 7 DIAS","EM DIA"))))))</f>
        <v/>
      </c>
      <c r="Q182" s="5"/>
      <c r="R182" s="3"/>
    </row>
    <row r="183" spans="1:18" ht="21.95" customHeight="1">
      <c r="A183" s="3"/>
      <c r="B183" s="3"/>
      <c r="C183" s="3"/>
      <c r="D183" s="3"/>
      <c r="E183" s="3"/>
      <c r="F183" s="5"/>
      <c r="G183" s="3"/>
      <c r="H183" s="5"/>
      <c r="I183" s="3"/>
      <c r="J183" s="3"/>
      <c r="K183" s="6"/>
      <c r="L183" s="7" t="str">
        <f>IF(J183="","",INDEX(LISTAS!$B$2:$B$8,MATCH(J183,LISTAS!$A$2:$A$8,0)))</f>
        <v/>
      </c>
      <c r="M183" s="8" t="str">
        <f t="shared" si="4"/>
        <v/>
      </c>
      <c r="N183" s="3"/>
      <c r="O183" s="9" t="str">
        <f t="shared" ca="1" si="5"/>
        <v/>
      </c>
      <c r="P183" s="10" t="str">
        <f ca="1">IF(B183="","",IF(OR(J183="Ganho",J183="Perdido"),"ENCERRADA",IF(H183="","SEM DATA",IF(H183&lt;TODAY(),"ATRASADA",IF(H183=TODAY(),"HOJE",IF(H183&lt;=TODAY()+LISTAS!$M$2,"PRÓX. 7 DIAS","EM DIA"))))))</f>
        <v/>
      </c>
      <c r="Q183" s="5"/>
      <c r="R183" s="3"/>
    </row>
    <row r="184" spans="1:18" ht="21.95" customHeight="1">
      <c r="A184" s="3"/>
      <c r="B184" s="3"/>
      <c r="C184" s="3"/>
      <c r="D184" s="3"/>
      <c r="E184" s="3"/>
      <c r="F184" s="5"/>
      <c r="G184" s="3"/>
      <c r="H184" s="5"/>
      <c r="I184" s="3"/>
      <c r="J184" s="3"/>
      <c r="K184" s="6"/>
      <c r="L184" s="7" t="str">
        <f>IF(J184="","",INDEX(LISTAS!$B$2:$B$8,MATCH(J184,LISTAS!$A$2:$A$8,0)))</f>
        <v/>
      </c>
      <c r="M184" s="8" t="str">
        <f t="shared" si="4"/>
        <v/>
      </c>
      <c r="N184" s="3"/>
      <c r="O184" s="9" t="str">
        <f t="shared" ca="1" si="5"/>
        <v/>
      </c>
      <c r="P184" s="10" t="str">
        <f ca="1">IF(B184="","",IF(OR(J184="Ganho",J184="Perdido"),"ENCERRADA",IF(H184="","SEM DATA",IF(H184&lt;TODAY(),"ATRASADA",IF(H184=TODAY(),"HOJE",IF(H184&lt;=TODAY()+LISTAS!$M$2,"PRÓX. 7 DIAS","EM DIA"))))))</f>
        <v/>
      </c>
      <c r="Q184" s="5"/>
      <c r="R184" s="3"/>
    </row>
    <row r="185" spans="1:18" ht="21.95" customHeight="1">
      <c r="A185" s="3"/>
      <c r="B185" s="3"/>
      <c r="C185" s="3"/>
      <c r="D185" s="3"/>
      <c r="E185" s="3"/>
      <c r="F185" s="5"/>
      <c r="G185" s="3"/>
      <c r="H185" s="5"/>
      <c r="I185" s="3"/>
      <c r="J185" s="3"/>
      <c r="K185" s="6"/>
      <c r="L185" s="7" t="str">
        <f>IF(J185="","",INDEX(LISTAS!$B$2:$B$8,MATCH(J185,LISTAS!$A$2:$A$8,0)))</f>
        <v/>
      </c>
      <c r="M185" s="8" t="str">
        <f t="shared" si="4"/>
        <v/>
      </c>
      <c r="N185" s="3"/>
      <c r="O185" s="9" t="str">
        <f t="shared" ca="1" si="5"/>
        <v/>
      </c>
      <c r="P185" s="10" t="str">
        <f ca="1">IF(B185="","",IF(OR(J185="Ganho",J185="Perdido"),"ENCERRADA",IF(H185="","SEM DATA",IF(H185&lt;TODAY(),"ATRASADA",IF(H185=TODAY(),"HOJE",IF(H185&lt;=TODAY()+LISTAS!$M$2,"PRÓX. 7 DIAS","EM DIA"))))))</f>
        <v/>
      </c>
      <c r="Q185" s="5"/>
      <c r="R185" s="3"/>
    </row>
    <row r="186" spans="1:18" ht="21.95" customHeight="1">
      <c r="A186" s="3"/>
      <c r="B186" s="3"/>
      <c r="C186" s="3"/>
      <c r="D186" s="3"/>
      <c r="E186" s="3"/>
      <c r="F186" s="5"/>
      <c r="G186" s="3"/>
      <c r="H186" s="5"/>
      <c r="I186" s="3"/>
      <c r="J186" s="3"/>
      <c r="K186" s="6"/>
      <c r="L186" s="7" t="str">
        <f>IF(J186="","",INDEX(LISTAS!$B$2:$B$8,MATCH(J186,LISTAS!$A$2:$A$8,0)))</f>
        <v/>
      </c>
      <c r="M186" s="8" t="str">
        <f t="shared" si="4"/>
        <v/>
      </c>
      <c r="N186" s="3"/>
      <c r="O186" s="9" t="str">
        <f t="shared" ca="1" si="5"/>
        <v/>
      </c>
      <c r="P186" s="10" t="str">
        <f ca="1">IF(B186="","",IF(OR(J186="Ganho",J186="Perdido"),"ENCERRADA",IF(H186="","SEM DATA",IF(H186&lt;TODAY(),"ATRASADA",IF(H186=TODAY(),"HOJE",IF(H186&lt;=TODAY()+LISTAS!$M$2,"PRÓX. 7 DIAS","EM DIA"))))))</f>
        <v/>
      </c>
      <c r="Q186" s="5"/>
      <c r="R186" s="3"/>
    </row>
    <row r="187" spans="1:18" ht="21.95" customHeight="1">
      <c r="A187" s="3"/>
      <c r="B187" s="3"/>
      <c r="C187" s="3"/>
      <c r="D187" s="3"/>
      <c r="E187" s="3"/>
      <c r="F187" s="5"/>
      <c r="G187" s="3"/>
      <c r="H187" s="5"/>
      <c r="I187" s="3"/>
      <c r="J187" s="3"/>
      <c r="K187" s="6"/>
      <c r="L187" s="7" t="str">
        <f>IF(J187="","",INDEX(LISTAS!$B$2:$B$8,MATCH(J187,LISTAS!$A$2:$A$8,0)))</f>
        <v/>
      </c>
      <c r="M187" s="8" t="str">
        <f t="shared" si="4"/>
        <v/>
      </c>
      <c r="N187" s="3"/>
      <c r="O187" s="9" t="str">
        <f t="shared" ca="1" si="5"/>
        <v/>
      </c>
      <c r="P187" s="10" t="str">
        <f ca="1">IF(B187="","",IF(OR(J187="Ganho",J187="Perdido"),"ENCERRADA",IF(H187="","SEM DATA",IF(H187&lt;TODAY(),"ATRASADA",IF(H187=TODAY(),"HOJE",IF(H187&lt;=TODAY()+LISTAS!$M$2,"PRÓX. 7 DIAS","EM DIA"))))))</f>
        <v/>
      </c>
      <c r="Q187" s="5"/>
      <c r="R187" s="3"/>
    </row>
    <row r="188" spans="1:18" ht="21.95" customHeight="1">
      <c r="A188" s="3"/>
      <c r="B188" s="3"/>
      <c r="C188" s="3"/>
      <c r="D188" s="3"/>
      <c r="E188" s="3"/>
      <c r="F188" s="5"/>
      <c r="G188" s="3"/>
      <c r="H188" s="5"/>
      <c r="I188" s="3"/>
      <c r="J188" s="3"/>
      <c r="K188" s="6"/>
      <c r="L188" s="7" t="str">
        <f>IF(J188="","",INDEX(LISTAS!$B$2:$B$8,MATCH(J188,LISTAS!$A$2:$A$8,0)))</f>
        <v/>
      </c>
      <c r="M188" s="8" t="str">
        <f t="shared" si="4"/>
        <v/>
      </c>
      <c r="N188" s="3"/>
      <c r="O188" s="9" t="str">
        <f t="shared" ca="1" si="5"/>
        <v/>
      </c>
      <c r="P188" s="10" t="str">
        <f ca="1">IF(B188="","",IF(OR(J188="Ganho",J188="Perdido"),"ENCERRADA",IF(H188="","SEM DATA",IF(H188&lt;TODAY(),"ATRASADA",IF(H188=TODAY(),"HOJE",IF(H188&lt;=TODAY()+LISTAS!$M$2,"PRÓX. 7 DIAS","EM DIA"))))))</f>
        <v/>
      </c>
      <c r="Q188" s="5"/>
      <c r="R188" s="3"/>
    </row>
    <row r="189" spans="1:18" ht="21.95" customHeight="1">
      <c r="A189" s="3"/>
      <c r="B189" s="3"/>
      <c r="C189" s="3"/>
      <c r="D189" s="3"/>
      <c r="E189" s="3"/>
      <c r="F189" s="5"/>
      <c r="G189" s="3"/>
      <c r="H189" s="5"/>
      <c r="I189" s="3"/>
      <c r="J189" s="3"/>
      <c r="K189" s="6"/>
      <c r="L189" s="7" t="str">
        <f>IF(J189="","",INDEX(LISTAS!$B$2:$B$8,MATCH(J189,LISTAS!$A$2:$A$8,0)))</f>
        <v/>
      </c>
      <c r="M189" s="8" t="str">
        <f t="shared" si="4"/>
        <v/>
      </c>
      <c r="N189" s="3"/>
      <c r="O189" s="9" t="str">
        <f t="shared" ca="1" si="5"/>
        <v/>
      </c>
      <c r="P189" s="10" t="str">
        <f ca="1">IF(B189="","",IF(OR(J189="Ganho",J189="Perdido"),"ENCERRADA",IF(H189="","SEM DATA",IF(H189&lt;TODAY(),"ATRASADA",IF(H189=TODAY(),"HOJE",IF(H189&lt;=TODAY()+LISTAS!$M$2,"PRÓX. 7 DIAS","EM DIA"))))))</f>
        <v/>
      </c>
      <c r="Q189" s="5"/>
      <c r="R189" s="3"/>
    </row>
    <row r="190" spans="1:18" ht="21.95" customHeight="1">
      <c r="A190" s="3"/>
      <c r="B190" s="3"/>
      <c r="C190" s="3"/>
      <c r="D190" s="3"/>
      <c r="E190" s="3"/>
      <c r="F190" s="5"/>
      <c r="G190" s="3"/>
      <c r="H190" s="5"/>
      <c r="I190" s="3"/>
      <c r="J190" s="3"/>
      <c r="K190" s="6"/>
      <c r="L190" s="7" t="str">
        <f>IF(J190="","",INDEX(LISTAS!$B$2:$B$8,MATCH(J190,LISTAS!$A$2:$A$8,0)))</f>
        <v/>
      </c>
      <c r="M190" s="8" t="str">
        <f t="shared" si="4"/>
        <v/>
      </c>
      <c r="N190" s="3"/>
      <c r="O190" s="9" t="str">
        <f t="shared" ca="1" si="5"/>
        <v/>
      </c>
      <c r="P190" s="10" t="str">
        <f ca="1">IF(B190="","",IF(OR(J190="Ganho",J190="Perdido"),"ENCERRADA",IF(H190="","SEM DATA",IF(H190&lt;TODAY(),"ATRASADA",IF(H190=TODAY(),"HOJE",IF(H190&lt;=TODAY()+LISTAS!$M$2,"PRÓX. 7 DIAS","EM DIA"))))))</f>
        <v/>
      </c>
      <c r="Q190" s="5"/>
      <c r="R190" s="3"/>
    </row>
    <row r="191" spans="1:18" ht="21.95" customHeight="1">
      <c r="A191" s="3"/>
      <c r="B191" s="3"/>
      <c r="C191" s="3"/>
      <c r="D191" s="3"/>
      <c r="E191" s="3"/>
      <c r="F191" s="5"/>
      <c r="G191" s="3"/>
      <c r="H191" s="5"/>
      <c r="I191" s="3"/>
      <c r="J191" s="3"/>
      <c r="K191" s="6"/>
      <c r="L191" s="7" t="str">
        <f>IF(J191="","",INDEX(LISTAS!$B$2:$B$8,MATCH(J191,LISTAS!$A$2:$A$8,0)))</f>
        <v/>
      </c>
      <c r="M191" s="8" t="str">
        <f t="shared" si="4"/>
        <v/>
      </c>
      <c r="N191" s="3"/>
      <c r="O191" s="9" t="str">
        <f t="shared" ca="1" si="5"/>
        <v/>
      </c>
      <c r="P191" s="10" t="str">
        <f ca="1">IF(B191="","",IF(OR(J191="Ganho",J191="Perdido"),"ENCERRADA",IF(H191="","SEM DATA",IF(H191&lt;TODAY(),"ATRASADA",IF(H191=TODAY(),"HOJE",IF(H191&lt;=TODAY()+LISTAS!$M$2,"PRÓX. 7 DIAS","EM DIA"))))))</f>
        <v/>
      </c>
      <c r="Q191" s="5"/>
      <c r="R191" s="3"/>
    </row>
    <row r="192" spans="1:18" ht="21.95" customHeight="1">
      <c r="A192" s="3"/>
      <c r="B192" s="3"/>
      <c r="C192" s="3"/>
      <c r="D192" s="3"/>
      <c r="E192" s="3"/>
      <c r="F192" s="5"/>
      <c r="G192" s="3"/>
      <c r="H192" s="5"/>
      <c r="I192" s="3"/>
      <c r="J192" s="3"/>
      <c r="K192" s="6"/>
      <c r="L192" s="7" t="str">
        <f>IF(J192="","",INDEX(LISTAS!$B$2:$B$8,MATCH(J192,LISTAS!$A$2:$A$8,0)))</f>
        <v/>
      </c>
      <c r="M192" s="8" t="str">
        <f t="shared" si="4"/>
        <v/>
      </c>
      <c r="N192" s="3"/>
      <c r="O192" s="9" t="str">
        <f t="shared" ca="1" si="5"/>
        <v/>
      </c>
      <c r="P192" s="10" t="str">
        <f ca="1">IF(B192="","",IF(OR(J192="Ganho",J192="Perdido"),"ENCERRADA",IF(H192="","SEM DATA",IF(H192&lt;TODAY(),"ATRASADA",IF(H192=TODAY(),"HOJE",IF(H192&lt;=TODAY()+LISTAS!$M$2,"PRÓX. 7 DIAS","EM DIA"))))))</f>
        <v/>
      </c>
      <c r="Q192" s="5"/>
      <c r="R192" s="3"/>
    </row>
    <row r="193" spans="1:18" ht="21.95" customHeight="1">
      <c r="A193" s="3"/>
      <c r="B193" s="3"/>
      <c r="C193" s="3"/>
      <c r="D193" s="3"/>
      <c r="E193" s="3"/>
      <c r="F193" s="5"/>
      <c r="G193" s="3"/>
      <c r="H193" s="5"/>
      <c r="I193" s="3"/>
      <c r="J193" s="3"/>
      <c r="K193" s="6"/>
      <c r="L193" s="7" t="str">
        <f>IF(J193="","",INDEX(LISTAS!$B$2:$B$8,MATCH(J193,LISTAS!$A$2:$A$8,0)))</f>
        <v/>
      </c>
      <c r="M193" s="8" t="str">
        <f t="shared" si="4"/>
        <v/>
      </c>
      <c r="N193" s="3"/>
      <c r="O193" s="9" t="str">
        <f t="shared" ca="1" si="5"/>
        <v/>
      </c>
      <c r="P193" s="10" t="str">
        <f ca="1">IF(B193="","",IF(OR(J193="Ganho",J193="Perdido"),"ENCERRADA",IF(H193="","SEM DATA",IF(H193&lt;TODAY(),"ATRASADA",IF(H193=TODAY(),"HOJE",IF(H193&lt;=TODAY()+LISTAS!$M$2,"PRÓX. 7 DIAS","EM DIA"))))))</f>
        <v/>
      </c>
      <c r="Q193" s="5"/>
      <c r="R193" s="3"/>
    </row>
    <row r="194" spans="1:18" ht="21.95" customHeight="1">
      <c r="A194" s="3"/>
      <c r="B194" s="3"/>
      <c r="C194" s="3"/>
      <c r="D194" s="3"/>
      <c r="E194" s="3"/>
      <c r="F194" s="5"/>
      <c r="G194" s="3"/>
      <c r="H194" s="5"/>
      <c r="I194" s="3"/>
      <c r="J194" s="3"/>
      <c r="K194" s="6"/>
      <c r="L194" s="7" t="str">
        <f>IF(J194="","",INDEX(LISTAS!$B$2:$B$8,MATCH(J194,LISTAS!$A$2:$A$8,0)))</f>
        <v/>
      </c>
      <c r="M194" s="8" t="str">
        <f t="shared" si="4"/>
        <v/>
      </c>
      <c r="N194" s="3"/>
      <c r="O194" s="9" t="str">
        <f t="shared" ca="1" si="5"/>
        <v/>
      </c>
      <c r="P194" s="10" t="str">
        <f ca="1">IF(B194="","",IF(OR(J194="Ganho",J194="Perdido"),"ENCERRADA",IF(H194="","SEM DATA",IF(H194&lt;TODAY(),"ATRASADA",IF(H194=TODAY(),"HOJE",IF(H194&lt;=TODAY()+LISTAS!$M$2,"PRÓX. 7 DIAS","EM DIA"))))))</f>
        <v/>
      </c>
      <c r="Q194" s="5"/>
      <c r="R194" s="3"/>
    </row>
    <row r="195" spans="1:18" ht="21.95" customHeight="1">
      <c r="A195" s="3"/>
      <c r="B195" s="3"/>
      <c r="C195" s="3"/>
      <c r="D195" s="3"/>
      <c r="E195" s="3"/>
      <c r="F195" s="5"/>
      <c r="G195" s="3"/>
      <c r="H195" s="5"/>
      <c r="I195" s="3"/>
      <c r="J195" s="3"/>
      <c r="K195" s="6"/>
      <c r="L195" s="7" t="str">
        <f>IF(J195="","",INDEX(LISTAS!$B$2:$B$8,MATCH(J195,LISTAS!$A$2:$A$8,0)))</f>
        <v/>
      </c>
      <c r="M195" s="8" t="str">
        <f t="shared" si="4"/>
        <v/>
      </c>
      <c r="N195" s="3"/>
      <c r="O195" s="9" t="str">
        <f t="shared" ca="1" si="5"/>
        <v/>
      </c>
      <c r="P195" s="10" t="str">
        <f ca="1">IF(B195="","",IF(OR(J195="Ganho",J195="Perdido"),"ENCERRADA",IF(H195="","SEM DATA",IF(H195&lt;TODAY(),"ATRASADA",IF(H195=TODAY(),"HOJE",IF(H195&lt;=TODAY()+LISTAS!$M$2,"PRÓX. 7 DIAS","EM DIA"))))))</f>
        <v/>
      </c>
      <c r="Q195" s="5"/>
      <c r="R195" s="3"/>
    </row>
    <row r="196" spans="1:18" ht="21.95" customHeight="1">
      <c r="A196" s="3"/>
      <c r="B196" s="3"/>
      <c r="C196" s="3"/>
      <c r="D196" s="3"/>
      <c r="E196" s="3"/>
      <c r="F196" s="5"/>
      <c r="G196" s="3"/>
      <c r="H196" s="5"/>
      <c r="I196" s="3"/>
      <c r="J196" s="3"/>
      <c r="K196" s="6"/>
      <c r="L196" s="7" t="str">
        <f>IF(J196="","",INDEX(LISTAS!$B$2:$B$8,MATCH(J196,LISTAS!$A$2:$A$8,0)))</f>
        <v/>
      </c>
      <c r="M196" s="8" t="str">
        <f t="shared" si="4"/>
        <v/>
      </c>
      <c r="N196" s="3"/>
      <c r="O196" s="9" t="str">
        <f t="shared" ca="1" si="5"/>
        <v/>
      </c>
      <c r="P196" s="10" t="str">
        <f ca="1">IF(B196="","",IF(OR(J196="Ganho",J196="Perdido"),"ENCERRADA",IF(H196="","SEM DATA",IF(H196&lt;TODAY(),"ATRASADA",IF(H196=TODAY(),"HOJE",IF(H196&lt;=TODAY()+LISTAS!$M$2,"PRÓX. 7 DIAS","EM DIA"))))))</f>
        <v/>
      </c>
      <c r="Q196" s="5"/>
      <c r="R196" s="3"/>
    </row>
    <row r="197" spans="1:18" ht="21.95" customHeight="1">
      <c r="A197" s="3"/>
      <c r="B197" s="3"/>
      <c r="C197" s="3"/>
      <c r="D197" s="3"/>
      <c r="E197" s="3"/>
      <c r="F197" s="5"/>
      <c r="G197" s="3"/>
      <c r="H197" s="5"/>
      <c r="I197" s="3"/>
      <c r="J197" s="3"/>
      <c r="K197" s="6"/>
      <c r="L197" s="7" t="str">
        <f>IF(J197="","",INDEX(LISTAS!$B$2:$B$8,MATCH(J197,LISTAS!$A$2:$A$8,0)))</f>
        <v/>
      </c>
      <c r="M197" s="8" t="str">
        <f t="shared" ref="M197:M260" si="6">IF(K197="","",K197*L197)</f>
        <v/>
      </c>
      <c r="N197" s="3"/>
      <c r="O197" s="9" t="str">
        <f t="shared" ref="O197:O260" ca="1" si="7">IF(F197="","",TODAY()-F197)</f>
        <v/>
      </c>
      <c r="P197" s="10" t="str">
        <f ca="1">IF(B197="","",IF(OR(J197="Ganho",J197="Perdido"),"ENCERRADA",IF(H197="","SEM DATA",IF(H197&lt;TODAY(),"ATRASADA",IF(H197=TODAY(),"HOJE",IF(H197&lt;=TODAY()+LISTAS!$M$2,"PRÓX. 7 DIAS","EM DIA"))))))</f>
        <v/>
      </c>
      <c r="Q197" s="5"/>
      <c r="R197" s="3"/>
    </row>
    <row r="198" spans="1:18" ht="21.95" customHeight="1">
      <c r="A198" s="3"/>
      <c r="B198" s="3"/>
      <c r="C198" s="3"/>
      <c r="D198" s="3"/>
      <c r="E198" s="3"/>
      <c r="F198" s="5"/>
      <c r="G198" s="3"/>
      <c r="H198" s="5"/>
      <c r="I198" s="3"/>
      <c r="J198" s="3"/>
      <c r="K198" s="6"/>
      <c r="L198" s="7" t="str">
        <f>IF(J198="","",INDEX(LISTAS!$B$2:$B$8,MATCH(J198,LISTAS!$A$2:$A$8,0)))</f>
        <v/>
      </c>
      <c r="M198" s="8" t="str">
        <f t="shared" si="6"/>
        <v/>
      </c>
      <c r="N198" s="3"/>
      <c r="O198" s="9" t="str">
        <f t="shared" ca="1" si="7"/>
        <v/>
      </c>
      <c r="P198" s="10" t="str">
        <f ca="1">IF(B198="","",IF(OR(J198="Ganho",J198="Perdido"),"ENCERRADA",IF(H198="","SEM DATA",IF(H198&lt;TODAY(),"ATRASADA",IF(H198=TODAY(),"HOJE",IF(H198&lt;=TODAY()+LISTAS!$M$2,"PRÓX. 7 DIAS","EM DIA"))))))</f>
        <v/>
      </c>
      <c r="Q198" s="5"/>
      <c r="R198" s="3"/>
    </row>
    <row r="199" spans="1:18" ht="21.95" customHeight="1">
      <c r="A199" s="3"/>
      <c r="B199" s="3"/>
      <c r="C199" s="3"/>
      <c r="D199" s="3"/>
      <c r="E199" s="3"/>
      <c r="F199" s="5"/>
      <c r="G199" s="3"/>
      <c r="H199" s="5"/>
      <c r="I199" s="3"/>
      <c r="J199" s="3"/>
      <c r="K199" s="6"/>
      <c r="L199" s="7" t="str">
        <f>IF(J199="","",INDEX(LISTAS!$B$2:$B$8,MATCH(J199,LISTAS!$A$2:$A$8,0)))</f>
        <v/>
      </c>
      <c r="M199" s="8" t="str">
        <f t="shared" si="6"/>
        <v/>
      </c>
      <c r="N199" s="3"/>
      <c r="O199" s="9" t="str">
        <f t="shared" ca="1" si="7"/>
        <v/>
      </c>
      <c r="P199" s="10" t="str">
        <f ca="1">IF(B199="","",IF(OR(J199="Ganho",J199="Perdido"),"ENCERRADA",IF(H199="","SEM DATA",IF(H199&lt;TODAY(),"ATRASADA",IF(H199=TODAY(),"HOJE",IF(H199&lt;=TODAY()+LISTAS!$M$2,"PRÓX. 7 DIAS","EM DIA"))))))</f>
        <v/>
      </c>
      <c r="Q199" s="5"/>
      <c r="R199" s="3"/>
    </row>
    <row r="200" spans="1:18" ht="21.95" customHeight="1">
      <c r="A200" s="3"/>
      <c r="B200" s="3"/>
      <c r="C200" s="3"/>
      <c r="D200" s="3"/>
      <c r="E200" s="3"/>
      <c r="F200" s="5"/>
      <c r="G200" s="3"/>
      <c r="H200" s="5"/>
      <c r="I200" s="3"/>
      <c r="J200" s="3"/>
      <c r="K200" s="6"/>
      <c r="L200" s="7" t="str">
        <f>IF(J200="","",INDEX(LISTAS!$B$2:$B$8,MATCH(J200,LISTAS!$A$2:$A$8,0)))</f>
        <v/>
      </c>
      <c r="M200" s="8" t="str">
        <f t="shared" si="6"/>
        <v/>
      </c>
      <c r="N200" s="3"/>
      <c r="O200" s="9" t="str">
        <f t="shared" ca="1" si="7"/>
        <v/>
      </c>
      <c r="P200" s="10" t="str">
        <f ca="1">IF(B200="","",IF(OR(J200="Ganho",J200="Perdido"),"ENCERRADA",IF(H200="","SEM DATA",IF(H200&lt;TODAY(),"ATRASADA",IF(H200=TODAY(),"HOJE",IF(H200&lt;=TODAY()+LISTAS!$M$2,"PRÓX. 7 DIAS","EM DIA"))))))</f>
        <v/>
      </c>
      <c r="Q200" s="5"/>
      <c r="R200" s="3"/>
    </row>
    <row r="201" spans="1:18" ht="21.95" customHeight="1">
      <c r="A201" s="3"/>
      <c r="B201" s="3"/>
      <c r="C201" s="3"/>
      <c r="D201" s="3"/>
      <c r="E201" s="3"/>
      <c r="F201" s="5"/>
      <c r="G201" s="3"/>
      <c r="H201" s="5"/>
      <c r="I201" s="3"/>
      <c r="J201" s="3"/>
      <c r="K201" s="6"/>
      <c r="L201" s="7" t="str">
        <f>IF(J201="","",INDEX(LISTAS!$B$2:$B$8,MATCH(J201,LISTAS!$A$2:$A$8,0)))</f>
        <v/>
      </c>
      <c r="M201" s="8" t="str">
        <f t="shared" si="6"/>
        <v/>
      </c>
      <c r="N201" s="3"/>
      <c r="O201" s="9" t="str">
        <f t="shared" ca="1" si="7"/>
        <v/>
      </c>
      <c r="P201" s="10" t="str">
        <f ca="1">IF(B201="","",IF(OR(J201="Ganho",J201="Perdido"),"ENCERRADA",IF(H201="","SEM DATA",IF(H201&lt;TODAY(),"ATRASADA",IF(H201=TODAY(),"HOJE",IF(H201&lt;=TODAY()+LISTAS!$M$2,"PRÓX. 7 DIAS","EM DIA"))))))</f>
        <v/>
      </c>
      <c r="Q201" s="5"/>
      <c r="R201" s="3"/>
    </row>
    <row r="202" spans="1:18" ht="21.95" customHeight="1">
      <c r="A202" s="3"/>
      <c r="B202" s="3"/>
      <c r="C202" s="3"/>
      <c r="D202" s="3"/>
      <c r="E202" s="3"/>
      <c r="F202" s="5"/>
      <c r="G202" s="3"/>
      <c r="H202" s="5"/>
      <c r="I202" s="3"/>
      <c r="J202" s="3"/>
      <c r="K202" s="6"/>
      <c r="L202" s="7" t="str">
        <f>IF(J202="","",INDEX(LISTAS!$B$2:$B$8,MATCH(J202,LISTAS!$A$2:$A$8,0)))</f>
        <v/>
      </c>
      <c r="M202" s="8" t="str">
        <f t="shared" si="6"/>
        <v/>
      </c>
      <c r="N202" s="3"/>
      <c r="O202" s="9" t="str">
        <f t="shared" ca="1" si="7"/>
        <v/>
      </c>
      <c r="P202" s="10" t="str">
        <f ca="1">IF(B202="","",IF(OR(J202="Ganho",J202="Perdido"),"ENCERRADA",IF(H202="","SEM DATA",IF(H202&lt;TODAY(),"ATRASADA",IF(H202=TODAY(),"HOJE",IF(H202&lt;=TODAY()+LISTAS!$M$2,"PRÓX. 7 DIAS","EM DIA"))))))</f>
        <v/>
      </c>
      <c r="Q202" s="5"/>
      <c r="R202" s="3"/>
    </row>
    <row r="203" spans="1:18" ht="21.95" customHeight="1">
      <c r="A203" s="3"/>
      <c r="B203" s="3"/>
      <c r="C203" s="3"/>
      <c r="D203" s="3"/>
      <c r="E203" s="3"/>
      <c r="F203" s="5"/>
      <c r="G203" s="3"/>
      <c r="H203" s="5"/>
      <c r="I203" s="3"/>
      <c r="J203" s="3"/>
      <c r="K203" s="6"/>
      <c r="L203" s="7" t="str">
        <f>IF(J203="","",INDEX(LISTAS!$B$2:$B$8,MATCH(J203,LISTAS!$A$2:$A$8,0)))</f>
        <v/>
      </c>
      <c r="M203" s="8" t="str">
        <f t="shared" si="6"/>
        <v/>
      </c>
      <c r="N203" s="3"/>
      <c r="O203" s="9" t="str">
        <f t="shared" ca="1" si="7"/>
        <v/>
      </c>
      <c r="P203" s="10" t="str">
        <f ca="1">IF(B203="","",IF(OR(J203="Ganho",J203="Perdido"),"ENCERRADA",IF(H203="","SEM DATA",IF(H203&lt;TODAY(),"ATRASADA",IF(H203=TODAY(),"HOJE",IF(H203&lt;=TODAY()+LISTAS!$M$2,"PRÓX. 7 DIAS","EM DIA"))))))</f>
        <v/>
      </c>
      <c r="Q203" s="5"/>
      <c r="R203" s="3"/>
    </row>
    <row r="204" spans="1:18" ht="21.95" customHeight="1">
      <c r="A204" s="3"/>
      <c r="B204" s="3"/>
      <c r="C204" s="3"/>
      <c r="D204" s="3"/>
      <c r="E204" s="3"/>
      <c r="F204" s="5"/>
      <c r="G204" s="3"/>
      <c r="H204" s="5"/>
      <c r="I204" s="3"/>
      <c r="J204" s="3"/>
      <c r="K204" s="6"/>
      <c r="L204" s="7" t="str">
        <f>IF(J204="","",INDEX(LISTAS!$B$2:$B$8,MATCH(J204,LISTAS!$A$2:$A$8,0)))</f>
        <v/>
      </c>
      <c r="M204" s="8" t="str">
        <f t="shared" si="6"/>
        <v/>
      </c>
      <c r="N204" s="3"/>
      <c r="O204" s="9" t="str">
        <f t="shared" ca="1" si="7"/>
        <v/>
      </c>
      <c r="P204" s="10" t="str">
        <f ca="1">IF(B204="","",IF(OR(J204="Ganho",J204="Perdido"),"ENCERRADA",IF(H204="","SEM DATA",IF(H204&lt;TODAY(),"ATRASADA",IF(H204=TODAY(),"HOJE",IF(H204&lt;=TODAY()+LISTAS!$M$2,"PRÓX. 7 DIAS","EM DIA"))))))</f>
        <v/>
      </c>
      <c r="Q204" s="5"/>
      <c r="R204" s="3"/>
    </row>
    <row r="205" spans="1:18" ht="21.95" customHeight="1">
      <c r="A205" s="3"/>
      <c r="B205" s="3"/>
      <c r="C205" s="3"/>
      <c r="D205" s="3"/>
      <c r="E205" s="3"/>
      <c r="F205" s="5"/>
      <c r="G205" s="3"/>
      <c r="H205" s="5"/>
      <c r="I205" s="3"/>
      <c r="J205" s="3"/>
      <c r="K205" s="6"/>
      <c r="L205" s="7" t="str">
        <f>IF(J205="","",INDEX(LISTAS!$B$2:$B$8,MATCH(J205,LISTAS!$A$2:$A$8,0)))</f>
        <v/>
      </c>
      <c r="M205" s="8" t="str">
        <f t="shared" si="6"/>
        <v/>
      </c>
      <c r="N205" s="3"/>
      <c r="O205" s="9" t="str">
        <f t="shared" ca="1" si="7"/>
        <v/>
      </c>
      <c r="P205" s="10" t="str">
        <f ca="1">IF(B205="","",IF(OR(J205="Ganho",J205="Perdido"),"ENCERRADA",IF(H205="","SEM DATA",IF(H205&lt;TODAY(),"ATRASADA",IF(H205=TODAY(),"HOJE",IF(H205&lt;=TODAY()+LISTAS!$M$2,"PRÓX. 7 DIAS","EM DIA"))))))</f>
        <v/>
      </c>
      <c r="Q205" s="5"/>
      <c r="R205" s="3"/>
    </row>
    <row r="206" spans="1:18" ht="21.95" customHeight="1">
      <c r="A206" s="3"/>
      <c r="B206" s="3"/>
      <c r="C206" s="3"/>
      <c r="D206" s="3"/>
      <c r="E206" s="3"/>
      <c r="F206" s="5"/>
      <c r="G206" s="3"/>
      <c r="H206" s="5"/>
      <c r="I206" s="3"/>
      <c r="J206" s="3"/>
      <c r="K206" s="6"/>
      <c r="L206" s="7" t="str">
        <f>IF(J206="","",INDEX(LISTAS!$B$2:$B$8,MATCH(J206,LISTAS!$A$2:$A$8,0)))</f>
        <v/>
      </c>
      <c r="M206" s="8" t="str">
        <f t="shared" si="6"/>
        <v/>
      </c>
      <c r="N206" s="3"/>
      <c r="O206" s="9" t="str">
        <f t="shared" ca="1" si="7"/>
        <v/>
      </c>
      <c r="P206" s="10" t="str">
        <f ca="1">IF(B206="","",IF(OR(J206="Ganho",J206="Perdido"),"ENCERRADA",IF(H206="","SEM DATA",IF(H206&lt;TODAY(),"ATRASADA",IF(H206=TODAY(),"HOJE",IF(H206&lt;=TODAY()+LISTAS!$M$2,"PRÓX. 7 DIAS","EM DIA"))))))</f>
        <v/>
      </c>
      <c r="Q206" s="5"/>
      <c r="R206" s="3"/>
    </row>
    <row r="207" spans="1:18" ht="21.95" customHeight="1">
      <c r="A207" s="3"/>
      <c r="B207" s="3"/>
      <c r="C207" s="3"/>
      <c r="D207" s="3"/>
      <c r="E207" s="3"/>
      <c r="F207" s="5"/>
      <c r="G207" s="3"/>
      <c r="H207" s="5"/>
      <c r="I207" s="3"/>
      <c r="J207" s="3"/>
      <c r="K207" s="6"/>
      <c r="L207" s="7" t="str">
        <f>IF(J207="","",INDEX(LISTAS!$B$2:$B$8,MATCH(J207,LISTAS!$A$2:$A$8,0)))</f>
        <v/>
      </c>
      <c r="M207" s="8" t="str">
        <f t="shared" si="6"/>
        <v/>
      </c>
      <c r="N207" s="3"/>
      <c r="O207" s="9" t="str">
        <f t="shared" ca="1" si="7"/>
        <v/>
      </c>
      <c r="P207" s="10" t="str">
        <f ca="1">IF(B207="","",IF(OR(J207="Ganho",J207="Perdido"),"ENCERRADA",IF(H207="","SEM DATA",IF(H207&lt;TODAY(),"ATRASADA",IF(H207=TODAY(),"HOJE",IF(H207&lt;=TODAY()+LISTAS!$M$2,"PRÓX. 7 DIAS","EM DIA"))))))</f>
        <v/>
      </c>
      <c r="Q207" s="5"/>
      <c r="R207" s="3"/>
    </row>
    <row r="208" spans="1:18" ht="21.95" customHeight="1">
      <c r="A208" s="3"/>
      <c r="B208" s="3"/>
      <c r="C208" s="3"/>
      <c r="D208" s="3"/>
      <c r="E208" s="3"/>
      <c r="F208" s="5"/>
      <c r="G208" s="3"/>
      <c r="H208" s="5"/>
      <c r="I208" s="3"/>
      <c r="J208" s="3"/>
      <c r="K208" s="6"/>
      <c r="L208" s="7" t="str">
        <f>IF(J208="","",INDEX(LISTAS!$B$2:$B$8,MATCH(J208,LISTAS!$A$2:$A$8,0)))</f>
        <v/>
      </c>
      <c r="M208" s="8" t="str">
        <f t="shared" si="6"/>
        <v/>
      </c>
      <c r="N208" s="3"/>
      <c r="O208" s="9" t="str">
        <f t="shared" ca="1" si="7"/>
        <v/>
      </c>
      <c r="P208" s="10" t="str">
        <f ca="1">IF(B208="","",IF(OR(J208="Ganho",J208="Perdido"),"ENCERRADA",IF(H208="","SEM DATA",IF(H208&lt;TODAY(),"ATRASADA",IF(H208=TODAY(),"HOJE",IF(H208&lt;=TODAY()+LISTAS!$M$2,"PRÓX. 7 DIAS","EM DIA"))))))</f>
        <v/>
      </c>
      <c r="Q208" s="5"/>
      <c r="R208" s="3"/>
    </row>
    <row r="209" spans="1:18" ht="21.95" customHeight="1">
      <c r="A209" s="3"/>
      <c r="B209" s="3"/>
      <c r="C209" s="3"/>
      <c r="D209" s="3"/>
      <c r="E209" s="3"/>
      <c r="F209" s="5"/>
      <c r="G209" s="3"/>
      <c r="H209" s="5"/>
      <c r="I209" s="3"/>
      <c r="J209" s="3"/>
      <c r="K209" s="6"/>
      <c r="L209" s="7" t="str">
        <f>IF(J209="","",INDEX(LISTAS!$B$2:$B$8,MATCH(J209,LISTAS!$A$2:$A$8,0)))</f>
        <v/>
      </c>
      <c r="M209" s="8" t="str">
        <f t="shared" si="6"/>
        <v/>
      </c>
      <c r="N209" s="3"/>
      <c r="O209" s="9" t="str">
        <f t="shared" ca="1" si="7"/>
        <v/>
      </c>
      <c r="P209" s="10" t="str">
        <f ca="1">IF(B209="","",IF(OR(J209="Ganho",J209="Perdido"),"ENCERRADA",IF(H209="","SEM DATA",IF(H209&lt;TODAY(),"ATRASADA",IF(H209=TODAY(),"HOJE",IF(H209&lt;=TODAY()+LISTAS!$M$2,"PRÓX. 7 DIAS","EM DIA"))))))</f>
        <v/>
      </c>
      <c r="Q209" s="5"/>
      <c r="R209" s="3"/>
    </row>
    <row r="210" spans="1:18" ht="21.95" customHeight="1">
      <c r="A210" s="3"/>
      <c r="B210" s="3"/>
      <c r="C210" s="3"/>
      <c r="D210" s="3"/>
      <c r="E210" s="3"/>
      <c r="F210" s="5"/>
      <c r="G210" s="3"/>
      <c r="H210" s="5"/>
      <c r="I210" s="3"/>
      <c r="J210" s="3"/>
      <c r="K210" s="6"/>
      <c r="L210" s="7" t="str">
        <f>IF(J210="","",INDEX(LISTAS!$B$2:$B$8,MATCH(J210,LISTAS!$A$2:$A$8,0)))</f>
        <v/>
      </c>
      <c r="M210" s="8" t="str">
        <f t="shared" si="6"/>
        <v/>
      </c>
      <c r="N210" s="3"/>
      <c r="O210" s="9" t="str">
        <f t="shared" ca="1" si="7"/>
        <v/>
      </c>
      <c r="P210" s="10" t="str">
        <f ca="1">IF(B210="","",IF(OR(J210="Ganho",J210="Perdido"),"ENCERRADA",IF(H210="","SEM DATA",IF(H210&lt;TODAY(),"ATRASADA",IF(H210=TODAY(),"HOJE",IF(H210&lt;=TODAY()+LISTAS!$M$2,"PRÓX. 7 DIAS","EM DIA"))))))</f>
        <v/>
      </c>
      <c r="Q210" s="5"/>
      <c r="R210" s="3"/>
    </row>
    <row r="211" spans="1:18" ht="21.95" customHeight="1">
      <c r="A211" s="3"/>
      <c r="B211" s="3"/>
      <c r="C211" s="3"/>
      <c r="D211" s="3"/>
      <c r="E211" s="3"/>
      <c r="F211" s="5"/>
      <c r="G211" s="3"/>
      <c r="H211" s="5"/>
      <c r="I211" s="3"/>
      <c r="J211" s="3"/>
      <c r="K211" s="6"/>
      <c r="L211" s="7" t="str">
        <f>IF(J211="","",INDEX(LISTAS!$B$2:$B$8,MATCH(J211,LISTAS!$A$2:$A$8,0)))</f>
        <v/>
      </c>
      <c r="M211" s="8" t="str">
        <f t="shared" si="6"/>
        <v/>
      </c>
      <c r="N211" s="3"/>
      <c r="O211" s="9" t="str">
        <f t="shared" ca="1" si="7"/>
        <v/>
      </c>
      <c r="P211" s="10" t="str">
        <f ca="1">IF(B211="","",IF(OR(J211="Ganho",J211="Perdido"),"ENCERRADA",IF(H211="","SEM DATA",IF(H211&lt;TODAY(),"ATRASADA",IF(H211=TODAY(),"HOJE",IF(H211&lt;=TODAY()+LISTAS!$M$2,"PRÓX. 7 DIAS","EM DIA"))))))</f>
        <v/>
      </c>
      <c r="Q211" s="5"/>
      <c r="R211" s="3"/>
    </row>
    <row r="212" spans="1:18" ht="21.95" customHeight="1">
      <c r="A212" s="3"/>
      <c r="B212" s="3"/>
      <c r="C212" s="3"/>
      <c r="D212" s="3"/>
      <c r="E212" s="3"/>
      <c r="F212" s="5"/>
      <c r="G212" s="3"/>
      <c r="H212" s="5"/>
      <c r="I212" s="3"/>
      <c r="J212" s="3"/>
      <c r="K212" s="6"/>
      <c r="L212" s="7" t="str">
        <f>IF(J212="","",INDEX(LISTAS!$B$2:$B$8,MATCH(J212,LISTAS!$A$2:$A$8,0)))</f>
        <v/>
      </c>
      <c r="M212" s="8" t="str">
        <f t="shared" si="6"/>
        <v/>
      </c>
      <c r="N212" s="3"/>
      <c r="O212" s="9" t="str">
        <f t="shared" ca="1" si="7"/>
        <v/>
      </c>
      <c r="P212" s="10" t="str">
        <f ca="1">IF(B212="","",IF(OR(J212="Ganho",J212="Perdido"),"ENCERRADA",IF(H212="","SEM DATA",IF(H212&lt;TODAY(),"ATRASADA",IF(H212=TODAY(),"HOJE",IF(H212&lt;=TODAY()+LISTAS!$M$2,"PRÓX. 7 DIAS","EM DIA"))))))</f>
        <v/>
      </c>
      <c r="Q212" s="5"/>
      <c r="R212" s="3"/>
    </row>
    <row r="213" spans="1:18" ht="21.95" customHeight="1">
      <c r="A213" s="3"/>
      <c r="B213" s="3"/>
      <c r="C213" s="3"/>
      <c r="D213" s="3"/>
      <c r="E213" s="3"/>
      <c r="F213" s="5"/>
      <c r="G213" s="3"/>
      <c r="H213" s="5"/>
      <c r="I213" s="3"/>
      <c r="J213" s="3"/>
      <c r="K213" s="6"/>
      <c r="L213" s="7" t="str">
        <f>IF(J213="","",INDEX(LISTAS!$B$2:$B$8,MATCH(J213,LISTAS!$A$2:$A$8,0)))</f>
        <v/>
      </c>
      <c r="M213" s="8" t="str">
        <f t="shared" si="6"/>
        <v/>
      </c>
      <c r="N213" s="3"/>
      <c r="O213" s="9" t="str">
        <f t="shared" ca="1" si="7"/>
        <v/>
      </c>
      <c r="P213" s="10" t="str">
        <f ca="1">IF(B213="","",IF(OR(J213="Ganho",J213="Perdido"),"ENCERRADA",IF(H213="","SEM DATA",IF(H213&lt;TODAY(),"ATRASADA",IF(H213=TODAY(),"HOJE",IF(H213&lt;=TODAY()+LISTAS!$M$2,"PRÓX. 7 DIAS","EM DIA"))))))</f>
        <v/>
      </c>
      <c r="Q213" s="5"/>
      <c r="R213" s="3"/>
    </row>
    <row r="214" spans="1:18" ht="21.95" customHeight="1">
      <c r="A214" s="3"/>
      <c r="B214" s="3"/>
      <c r="C214" s="3"/>
      <c r="D214" s="3"/>
      <c r="E214" s="3"/>
      <c r="F214" s="5"/>
      <c r="G214" s="3"/>
      <c r="H214" s="5"/>
      <c r="I214" s="3"/>
      <c r="J214" s="3"/>
      <c r="K214" s="6"/>
      <c r="L214" s="7" t="str">
        <f>IF(J214="","",INDEX(LISTAS!$B$2:$B$8,MATCH(J214,LISTAS!$A$2:$A$8,0)))</f>
        <v/>
      </c>
      <c r="M214" s="8" t="str">
        <f t="shared" si="6"/>
        <v/>
      </c>
      <c r="N214" s="3"/>
      <c r="O214" s="9" t="str">
        <f t="shared" ca="1" si="7"/>
        <v/>
      </c>
      <c r="P214" s="10" t="str">
        <f ca="1">IF(B214="","",IF(OR(J214="Ganho",J214="Perdido"),"ENCERRADA",IF(H214="","SEM DATA",IF(H214&lt;TODAY(),"ATRASADA",IF(H214=TODAY(),"HOJE",IF(H214&lt;=TODAY()+LISTAS!$M$2,"PRÓX. 7 DIAS","EM DIA"))))))</f>
        <v/>
      </c>
      <c r="Q214" s="5"/>
      <c r="R214" s="3"/>
    </row>
    <row r="215" spans="1:18" ht="21.95" customHeight="1">
      <c r="A215" s="3"/>
      <c r="B215" s="3"/>
      <c r="C215" s="3"/>
      <c r="D215" s="3"/>
      <c r="E215" s="3"/>
      <c r="F215" s="5"/>
      <c r="G215" s="3"/>
      <c r="H215" s="5"/>
      <c r="I215" s="3"/>
      <c r="J215" s="3"/>
      <c r="K215" s="6"/>
      <c r="L215" s="7" t="str">
        <f>IF(J215="","",INDEX(LISTAS!$B$2:$B$8,MATCH(J215,LISTAS!$A$2:$A$8,0)))</f>
        <v/>
      </c>
      <c r="M215" s="8" t="str">
        <f t="shared" si="6"/>
        <v/>
      </c>
      <c r="N215" s="3"/>
      <c r="O215" s="9" t="str">
        <f t="shared" ca="1" si="7"/>
        <v/>
      </c>
      <c r="P215" s="10" t="str">
        <f ca="1">IF(B215="","",IF(OR(J215="Ganho",J215="Perdido"),"ENCERRADA",IF(H215="","SEM DATA",IF(H215&lt;TODAY(),"ATRASADA",IF(H215=TODAY(),"HOJE",IF(H215&lt;=TODAY()+LISTAS!$M$2,"PRÓX. 7 DIAS","EM DIA"))))))</f>
        <v/>
      </c>
      <c r="Q215" s="5"/>
      <c r="R215" s="3"/>
    </row>
    <row r="216" spans="1:18" ht="21.95" customHeight="1">
      <c r="A216" s="3"/>
      <c r="B216" s="3"/>
      <c r="C216" s="3"/>
      <c r="D216" s="3"/>
      <c r="E216" s="3"/>
      <c r="F216" s="5"/>
      <c r="G216" s="3"/>
      <c r="H216" s="5"/>
      <c r="I216" s="3"/>
      <c r="J216" s="3"/>
      <c r="K216" s="6"/>
      <c r="L216" s="7" t="str">
        <f>IF(J216="","",INDEX(LISTAS!$B$2:$B$8,MATCH(J216,LISTAS!$A$2:$A$8,0)))</f>
        <v/>
      </c>
      <c r="M216" s="8" t="str">
        <f t="shared" si="6"/>
        <v/>
      </c>
      <c r="N216" s="3"/>
      <c r="O216" s="9" t="str">
        <f t="shared" ca="1" si="7"/>
        <v/>
      </c>
      <c r="P216" s="10" t="str">
        <f ca="1">IF(B216="","",IF(OR(J216="Ganho",J216="Perdido"),"ENCERRADA",IF(H216="","SEM DATA",IF(H216&lt;TODAY(),"ATRASADA",IF(H216=TODAY(),"HOJE",IF(H216&lt;=TODAY()+LISTAS!$M$2,"PRÓX. 7 DIAS","EM DIA"))))))</f>
        <v/>
      </c>
      <c r="Q216" s="5"/>
      <c r="R216" s="3"/>
    </row>
    <row r="217" spans="1:18" ht="21.95" customHeight="1">
      <c r="A217" s="3"/>
      <c r="B217" s="3"/>
      <c r="C217" s="3"/>
      <c r="D217" s="3"/>
      <c r="E217" s="3"/>
      <c r="F217" s="5"/>
      <c r="G217" s="3"/>
      <c r="H217" s="5"/>
      <c r="I217" s="3"/>
      <c r="J217" s="3"/>
      <c r="K217" s="6"/>
      <c r="L217" s="7" t="str">
        <f>IF(J217="","",INDEX(LISTAS!$B$2:$B$8,MATCH(J217,LISTAS!$A$2:$A$8,0)))</f>
        <v/>
      </c>
      <c r="M217" s="8" t="str">
        <f t="shared" si="6"/>
        <v/>
      </c>
      <c r="N217" s="3"/>
      <c r="O217" s="9" t="str">
        <f t="shared" ca="1" si="7"/>
        <v/>
      </c>
      <c r="P217" s="10" t="str">
        <f ca="1">IF(B217="","",IF(OR(J217="Ganho",J217="Perdido"),"ENCERRADA",IF(H217="","SEM DATA",IF(H217&lt;TODAY(),"ATRASADA",IF(H217=TODAY(),"HOJE",IF(H217&lt;=TODAY()+LISTAS!$M$2,"PRÓX. 7 DIAS","EM DIA"))))))</f>
        <v/>
      </c>
      <c r="Q217" s="5"/>
      <c r="R217" s="3"/>
    </row>
    <row r="218" spans="1:18" ht="21.95" customHeight="1">
      <c r="A218" s="3"/>
      <c r="B218" s="3"/>
      <c r="C218" s="3"/>
      <c r="D218" s="3"/>
      <c r="E218" s="3"/>
      <c r="F218" s="5"/>
      <c r="G218" s="3"/>
      <c r="H218" s="5"/>
      <c r="I218" s="3"/>
      <c r="J218" s="3"/>
      <c r="K218" s="6"/>
      <c r="L218" s="7" t="str">
        <f>IF(J218="","",INDEX(LISTAS!$B$2:$B$8,MATCH(J218,LISTAS!$A$2:$A$8,0)))</f>
        <v/>
      </c>
      <c r="M218" s="8" t="str">
        <f t="shared" si="6"/>
        <v/>
      </c>
      <c r="N218" s="3"/>
      <c r="O218" s="9" t="str">
        <f t="shared" ca="1" si="7"/>
        <v/>
      </c>
      <c r="P218" s="10" t="str">
        <f ca="1">IF(B218="","",IF(OR(J218="Ganho",J218="Perdido"),"ENCERRADA",IF(H218="","SEM DATA",IF(H218&lt;TODAY(),"ATRASADA",IF(H218=TODAY(),"HOJE",IF(H218&lt;=TODAY()+LISTAS!$M$2,"PRÓX. 7 DIAS","EM DIA"))))))</f>
        <v/>
      </c>
      <c r="Q218" s="5"/>
      <c r="R218" s="3"/>
    </row>
    <row r="219" spans="1:18" ht="21.95" customHeight="1">
      <c r="A219" s="3"/>
      <c r="B219" s="3"/>
      <c r="C219" s="3"/>
      <c r="D219" s="3"/>
      <c r="E219" s="3"/>
      <c r="F219" s="5"/>
      <c r="G219" s="3"/>
      <c r="H219" s="5"/>
      <c r="I219" s="3"/>
      <c r="J219" s="3"/>
      <c r="K219" s="6"/>
      <c r="L219" s="7" t="str">
        <f>IF(J219="","",INDEX(LISTAS!$B$2:$B$8,MATCH(J219,LISTAS!$A$2:$A$8,0)))</f>
        <v/>
      </c>
      <c r="M219" s="8" t="str">
        <f t="shared" si="6"/>
        <v/>
      </c>
      <c r="N219" s="3"/>
      <c r="O219" s="9" t="str">
        <f t="shared" ca="1" si="7"/>
        <v/>
      </c>
      <c r="P219" s="10" t="str">
        <f ca="1">IF(B219="","",IF(OR(J219="Ganho",J219="Perdido"),"ENCERRADA",IF(H219="","SEM DATA",IF(H219&lt;TODAY(),"ATRASADA",IF(H219=TODAY(),"HOJE",IF(H219&lt;=TODAY()+LISTAS!$M$2,"PRÓX. 7 DIAS","EM DIA"))))))</f>
        <v/>
      </c>
      <c r="Q219" s="5"/>
      <c r="R219" s="3"/>
    </row>
    <row r="220" spans="1:18" ht="21.95" customHeight="1">
      <c r="A220" s="3"/>
      <c r="B220" s="3"/>
      <c r="C220" s="3"/>
      <c r="D220" s="3"/>
      <c r="E220" s="3"/>
      <c r="F220" s="5"/>
      <c r="G220" s="3"/>
      <c r="H220" s="5"/>
      <c r="I220" s="3"/>
      <c r="J220" s="3"/>
      <c r="K220" s="6"/>
      <c r="L220" s="7" t="str">
        <f>IF(J220="","",INDEX(LISTAS!$B$2:$B$8,MATCH(J220,LISTAS!$A$2:$A$8,0)))</f>
        <v/>
      </c>
      <c r="M220" s="8" t="str">
        <f t="shared" si="6"/>
        <v/>
      </c>
      <c r="N220" s="3"/>
      <c r="O220" s="9" t="str">
        <f t="shared" ca="1" si="7"/>
        <v/>
      </c>
      <c r="P220" s="10" t="str">
        <f ca="1">IF(B220="","",IF(OR(J220="Ganho",J220="Perdido"),"ENCERRADA",IF(H220="","SEM DATA",IF(H220&lt;TODAY(),"ATRASADA",IF(H220=TODAY(),"HOJE",IF(H220&lt;=TODAY()+LISTAS!$M$2,"PRÓX. 7 DIAS","EM DIA"))))))</f>
        <v/>
      </c>
      <c r="Q220" s="5"/>
      <c r="R220" s="3"/>
    </row>
    <row r="221" spans="1:18" ht="21.95" customHeight="1">
      <c r="A221" s="3"/>
      <c r="B221" s="3"/>
      <c r="C221" s="3"/>
      <c r="D221" s="3"/>
      <c r="E221" s="3"/>
      <c r="F221" s="5"/>
      <c r="G221" s="3"/>
      <c r="H221" s="5"/>
      <c r="I221" s="3"/>
      <c r="J221" s="3"/>
      <c r="K221" s="6"/>
      <c r="L221" s="7" t="str">
        <f>IF(J221="","",INDEX(LISTAS!$B$2:$B$8,MATCH(J221,LISTAS!$A$2:$A$8,0)))</f>
        <v/>
      </c>
      <c r="M221" s="8" t="str">
        <f t="shared" si="6"/>
        <v/>
      </c>
      <c r="N221" s="3"/>
      <c r="O221" s="9" t="str">
        <f t="shared" ca="1" si="7"/>
        <v/>
      </c>
      <c r="P221" s="10" t="str">
        <f ca="1">IF(B221="","",IF(OR(J221="Ganho",J221="Perdido"),"ENCERRADA",IF(H221="","SEM DATA",IF(H221&lt;TODAY(),"ATRASADA",IF(H221=TODAY(),"HOJE",IF(H221&lt;=TODAY()+LISTAS!$M$2,"PRÓX. 7 DIAS","EM DIA"))))))</f>
        <v/>
      </c>
      <c r="Q221" s="5"/>
      <c r="R221" s="3"/>
    </row>
    <row r="222" spans="1:18" ht="21.95" customHeight="1">
      <c r="A222" s="3"/>
      <c r="B222" s="3"/>
      <c r="C222" s="3"/>
      <c r="D222" s="3"/>
      <c r="E222" s="3"/>
      <c r="F222" s="5"/>
      <c r="G222" s="3"/>
      <c r="H222" s="5"/>
      <c r="I222" s="3"/>
      <c r="J222" s="3"/>
      <c r="K222" s="6"/>
      <c r="L222" s="7" t="str">
        <f>IF(J222="","",INDEX(LISTAS!$B$2:$B$8,MATCH(J222,LISTAS!$A$2:$A$8,0)))</f>
        <v/>
      </c>
      <c r="M222" s="8" t="str">
        <f t="shared" si="6"/>
        <v/>
      </c>
      <c r="N222" s="3"/>
      <c r="O222" s="9" t="str">
        <f t="shared" ca="1" si="7"/>
        <v/>
      </c>
      <c r="P222" s="10" t="str">
        <f ca="1">IF(B222="","",IF(OR(J222="Ganho",J222="Perdido"),"ENCERRADA",IF(H222="","SEM DATA",IF(H222&lt;TODAY(),"ATRASADA",IF(H222=TODAY(),"HOJE",IF(H222&lt;=TODAY()+LISTAS!$M$2,"PRÓX. 7 DIAS","EM DIA"))))))</f>
        <v/>
      </c>
      <c r="Q222" s="5"/>
      <c r="R222" s="3"/>
    </row>
    <row r="223" spans="1:18" ht="21.95" customHeight="1">
      <c r="A223" s="3"/>
      <c r="B223" s="3"/>
      <c r="C223" s="3"/>
      <c r="D223" s="3"/>
      <c r="E223" s="3"/>
      <c r="F223" s="5"/>
      <c r="G223" s="3"/>
      <c r="H223" s="5"/>
      <c r="I223" s="3"/>
      <c r="J223" s="3"/>
      <c r="K223" s="6"/>
      <c r="L223" s="7" t="str">
        <f>IF(J223="","",INDEX(LISTAS!$B$2:$B$8,MATCH(J223,LISTAS!$A$2:$A$8,0)))</f>
        <v/>
      </c>
      <c r="M223" s="8" t="str">
        <f t="shared" si="6"/>
        <v/>
      </c>
      <c r="N223" s="3"/>
      <c r="O223" s="9" t="str">
        <f t="shared" ca="1" si="7"/>
        <v/>
      </c>
      <c r="P223" s="10" t="str">
        <f ca="1">IF(B223="","",IF(OR(J223="Ganho",J223="Perdido"),"ENCERRADA",IF(H223="","SEM DATA",IF(H223&lt;TODAY(),"ATRASADA",IF(H223=TODAY(),"HOJE",IF(H223&lt;=TODAY()+LISTAS!$M$2,"PRÓX. 7 DIAS","EM DIA"))))))</f>
        <v/>
      </c>
      <c r="Q223" s="5"/>
      <c r="R223" s="3"/>
    </row>
    <row r="224" spans="1:18" ht="21.95" customHeight="1">
      <c r="A224" s="3"/>
      <c r="B224" s="3"/>
      <c r="C224" s="3"/>
      <c r="D224" s="3"/>
      <c r="E224" s="3"/>
      <c r="F224" s="5"/>
      <c r="G224" s="3"/>
      <c r="H224" s="5"/>
      <c r="I224" s="3"/>
      <c r="J224" s="3"/>
      <c r="K224" s="6"/>
      <c r="L224" s="7" t="str">
        <f>IF(J224="","",INDEX(LISTAS!$B$2:$B$8,MATCH(J224,LISTAS!$A$2:$A$8,0)))</f>
        <v/>
      </c>
      <c r="M224" s="8" t="str">
        <f t="shared" si="6"/>
        <v/>
      </c>
      <c r="N224" s="3"/>
      <c r="O224" s="9" t="str">
        <f t="shared" ca="1" si="7"/>
        <v/>
      </c>
      <c r="P224" s="10" t="str">
        <f ca="1">IF(B224="","",IF(OR(J224="Ganho",J224="Perdido"),"ENCERRADA",IF(H224="","SEM DATA",IF(H224&lt;TODAY(),"ATRASADA",IF(H224=TODAY(),"HOJE",IF(H224&lt;=TODAY()+LISTAS!$M$2,"PRÓX. 7 DIAS","EM DIA"))))))</f>
        <v/>
      </c>
      <c r="Q224" s="5"/>
      <c r="R224" s="3"/>
    </row>
    <row r="225" spans="1:18" ht="21.95" customHeight="1">
      <c r="A225" s="3"/>
      <c r="B225" s="3"/>
      <c r="C225" s="3"/>
      <c r="D225" s="3"/>
      <c r="E225" s="3"/>
      <c r="F225" s="5"/>
      <c r="G225" s="3"/>
      <c r="H225" s="5"/>
      <c r="I225" s="3"/>
      <c r="J225" s="3"/>
      <c r="K225" s="6"/>
      <c r="L225" s="7" t="str">
        <f>IF(J225="","",INDEX(LISTAS!$B$2:$B$8,MATCH(J225,LISTAS!$A$2:$A$8,0)))</f>
        <v/>
      </c>
      <c r="M225" s="8" t="str">
        <f t="shared" si="6"/>
        <v/>
      </c>
      <c r="N225" s="3"/>
      <c r="O225" s="9" t="str">
        <f t="shared" ca="1" si="7"/>
        <v/>
      </c>
      <c r="P225" s="10" t="str">
        <f ca="1">IF(B225="","",IF(OR(J225="Ganho",J225="Perdido"),"ENCERRADA",IF(H225="","SEM DATA",IF(H225&lt;TODAY(),"ATRASADA",IF(H225=TODAY(),"HOJE",IF(H225&lt;=TODAY()+LISTAS!$M$2,"PRÓX. 7 DIAS","EM DIA"))))))</f>
        <v/>
      </c>
      <c r="Q225" s="5"/>
      <c r="R225" s="3"/>
    </row>
    <row r="226" spans="1:18" ht="21.95" customHeight="1">
      <c r="A226" s="3"/>
      <c r="B226" s="3"/>
      <c r="C226" s="3"/>
      <c r="D226" s="3"/>
      <c r="E226" s="3"/>
      <c r="F226" s="5"/>
      <c r="G226" s="3"/>
      <c r="H226" s="5"/>
      <c r="I226" s="3"/>
      <c r="J226" s="3"/>
      <c r="K226" s="6"/>
      <c r="L226" s="7" t="str">
        <f>IF(J226="","",INDEX(LISTAS!$B$2:$B$8,MATCH(J226,LISTAS!$A$2:$A$8,0)))</f>
        <v/>
      </c>
      <c r="M226" s="8" t="str">
        <f t="shared" si="6"/>
        <v/>
      </c>
      <c r="N226" s="3"/>
      <c r="O226" s="9" t="str">
        <f t="shared" ca="1" si="7"/>
        <v/>
      </c>
      <c r="P226" s="10" t="str">
        <f ca="1">IF(B226="","",IF(OR(J226="Ganho",J226="Perdido"),"ENCERRADA",IF(H226="","SEM DATA",IF(H226&lt;TODAY(),"ATRASADA",IF(H226=TODAY(),"HOJE",IF(H226&lt;=TODAY()+LISTAS!$M$2,"PRÓX. 7 DIAS","EM DIA"))))))</f>
        <v/>
      </c>
      <c r="Q226" s="5"/>
      <c r="R226" s="3"/>
    </row>
    <row r="227" spans="1:18" ht="21.95" customHeight="1">
      <c r="A227" s="3"/>
      <c r="B227" s="3"/>
      <c r="C227" s="3"/>
      <c r="D227" s="3"/>
      <c r="E227" s="3"/>
      <c r="F227" s="5"/>
      <c r="G227" s="3"/>
      <c r="H227" s="5"/>
      <c r="I227" s="3"/>
      <c r="J227" s="3"/>
      <c r="K227" s="6"/>
      <c r="L227" s="7" t="str">
        <f>IF(J227="","",INDEX(LISTAS!$B$2:$B$8,MATCH(J227,LISTAS!$A$2:$A$8,0)))</f>
        <v/>
      </c>
      <c r="M227" s="8" t="str">
        <f t="shared" si="6"/>
        <v/>
      </c>
      <c r="N227" s="3"/>
      <c r="O227" s="9" t="str">
        <f t="shared" ca="1" si="7"/>
        <v/>
      </c>
      <c r="P227" s="10" t="str">
        <f ca="1">IF(B227="","",IF(OR(J227="Ganho",J227="Perdido"),"ENCERRADA",IF(H227="","SEM DATA",IF(H227&lt;TODAY(),"ATRASADA",IF(H227=TODAY(),"HOJE",IF(H227&lt;=TODAY()+LISTAS!$M$2,"PRÓX. 7 DIAS","EM DIA"))))))</f>
        <v/>
      </c>
      <c r="Q227" s="5"/>
      <c r="R227" s="3"/>
    </row>
    <row r="228" spans="1:18" ht="21.95" customHeight="1">
      <c r="A228" s="3"/>
      <c r="B228" s="3"/>
      <c r="C228" s="3"/>
      <c r="D228" s="3"/>
      <c r="E228" s="3"/>
      <c r="F228" s="5"/>
      <c r="G228" s="3"/>
      <c r="H228" s="5"/>
      <c r="I228" s="3"/>
      <c r="J228" s="3"/>
      <c r="K228" s="6"/>
      <c r="L228" s="7" t="str">
        <f>IF(J228="","",INDEX(LISTAS!$B$2:$B$8,MATCH(J228,LISTAS!$A$2:$A$8,0)))</f>
        <v/>
      </c>
      <c r="M228" s="8" t="str">
        <f t="shared" si="6"/>
        <v/>
      </c>
      <c r="N228" s="3"/>
      <c r="O228" s="9" t="str">
        <f t="shared" ca="1" si="7"/>
        <v/>
      </c>
      <c r="P228" s="10" t="str">
        <f ca="1">IF(B228="","",IF(OR(J228="Ganho",J228="Perdido"),"ENCERRADA",IF(H228="","SEM DATA",IF(H228&lt;TODAY(),"ATRASADA",IF(H228=TODAY(),"HOJE",IF(H228&lt;=TODAY()+LISTAS!$M$2,"PRÓX. 7 DIAS","EM DIA"))))))</f>
        <v/>
      </c>
      <c r="Q228" s="5"/>
      <c r="R228" s="3"/>
    </row>
    <row r="229" spans="1:18" ht="21.95" customHeight="1">
      <c r="A229" s="3"/>
      <c r="B229" s="3"/>
      <c r="C229" s="3"/>
      <c r="D229" s="3"/>
      <c r="E229" s="3"/>
      <c r="F229" s="5"/>
      <c r="G229" s="3"/>
      <c r="H229" s="5"/>
      <c r="I229" s="3"/>
      <c r="J229" s="3"/>
      <c r="K229" s="6"/>
      <c r="L229" s="7" t="str">
        <f>IF(J229="","",INDEX(LISTAS!$B$2:$B$8,MATCH(J229,LISTAS!$A$2:$A$8,0)))</f>
        <v/>
      </c>
      <c r="M229" s="8" t="str">
        <f t="shared" si="6"/>
        <v/>
      </c>
      <c r="N229" s="3"/>
      <c r="O229" s="9" t="str">
        <f t="shared" ca="1" si="7"/>
        <v/>
      </c>
      <c r="P229" s="10" t="str">
        <f ca="1">IF(B229="","",IF(OR(J229="Ganho",J229="Perdido"),"ENCERRADA",IF(H229="","SEM DATA",IF(H229&lt;TODAY(),"ATRASADA",IF(H229=TODAY(),"HOJE",IF(H229&lt;=TODAY()+LISTAS!$M$2,"PRÓX. 7 DIAS","EM DIA"))))))</f>
        <v/>
      </c>
      <c r="Q229" s="5"/>
      <c r="R229" s="3"/>
    </row>
    <row r="230" spans="1:18" ht="21.95" customHeight="1">
      <c r="A230" s="3"/>
      <c r="B230" s="3"/>
      <c r="C230" s="3"/>
      <c r="D230" s="3"/>
      <c r="E230" s="3"/>
      <c r="F230" s="5"/>
      <c r="G230" s="3"/>
      <c r="H230" s="5"/>
      <c r="I230" s="3"/>
      <c r="J230" s="3"/>
      <c r="K230" s="6"/>
      <c r="L230" s="7" t="str">
        <f>IF(J230="","",INDEX(LISTAS!$B$2:$B$8,MATCH(J230,LISTAS!$A$2:$A$8,0)))</f>
        <v/>
      </c>
      <c r="M230" s="8" t="str">
        <f t="shared" si="6"/>
        <v/>
      </c>
      <c r="N230" s="3"/>
      <c r="O230" s="9" t="str">
        <f t="shared" ca="1" si="7"/>
        <v/>
      </c>
      <c r="P230" s="10" t="str">
        <f ca="1">IF(B230="","",IF(OR(J230="Ganho",J230="Perdido"),"ENCERRADA",IF(H230="","SEM DATA",IF(H230&lt;TODAY(),"ATRASADA",IF(H230=TODAY(),"HOJE",IF(H230&lt;=TODAY()+LISTAS!$M$2,"PRÓX. 7 DIAS","EM DIA"))))))</f>
        <v/>
      </c>
      <c r="Q230" s="5"/>
      <c r="R230" s="3"/>
    </row>
    <row r="231" spans="1:18" ht="21.95" customHeight="1">
      <c r="A231" s="3"/>
      <c r="B231" s="3"/>
      <c r="C231" s="3"/>
      <c r="D231" s="3"/>
      <c r="E231" s="3"/>
      <c r="F231" s="5"/>
      <c r="G231" s="3"/>
      <c r="H231" s="5"/>
      <c r="I231" s="3"/>
      <c r="J231" s="3"/>
      <c r="K231" s="6"/>
      <c r="L231" s="7" t="str">
        <f>IF(J231="","",INDEX(LISTAS!$B$2:$B$8,MATCH(J231,LISTAS!$A$2:$A$8,0)))</f>
        <v/>
      </c>
      <c r="M231" s="8" t="str">
        <f t="shared" si="6"/>
        <v/>
      </c>
      <c r="N231" s="3"/>
      <c r="O231" s="9" t="str">
        <f t="shared" ca="1" si="7"/>
        <v/>
      </c>
      <c r="P231" s="10" t="str">
        <f ca="1">IF(B231="","",IF(OR(J231="Ganho",J231="Perdido"),"ENCERRADA",IF(H231="","SEM DATA",IF(H231&lt;TODAY(),"ATRASADA",IF(H231=TODAY(),"HOJE",IF(H231&lt;=TODAY()+LISTAS!$M$2,"PRÓX. 7 DIAS","EM DIA"))))))</f>
        <v/>
      </c>
      <c r="Q231" s="5"/>
      <c r="R231" s="3"/>
    </row>
    <row r="232" spans="1:18" ht="21.95" customHeight="1">
      <c r="A232" s="3"/>
      <c r="B232" s="3"/>
      <c r="C232" s="3"/>
      <c r="D232" s="3"/>
      <c r="E232" s="3"/>
      <c r="F232" s="5"/>
      <c r="G232" s="3"/>
      <c r="H232" s="5"/>
      <c r="I232" s="3"/>
      <c r="J232" s="3"/>
      <c r="K232" s="6"/>
      <c r="L232" s="7" t="str">
        <f>IF(J232="","",INDEX(LISTAS!$B$2:$B$8,MATCH(J232,LISTAS!$A$2:$A$8,0)))</f>
        <v/>
      </c>
      <c r="M232" s="8" t="str">
        <f t="shared" si="6"/>
        <v/>
      </c>
      <c r="N232" s="3"/>
      <c r="O232" s="9" t="str">
        <f t="shared" ca="1" si="7"/>
        <v/>
      </c>
      <c r="P232" s="10" t="str">
        <f ca="1">IF(B232="","",IF(OR(J232="Ganho",J232="Perdido"),"ENCERRADA",IF(H232="","SEM DATA",IF(H232&lt;TODAY(),"ATRASADA",IF(H232=TODAY(),"HOJE",IF(H232&lt;=TODAY()+LISTAS!$M$2,"PRÓX. 7 DIAS","EM DIA"))))))</f>
        <v/>
      </c>
      <c r="Q232" s="5"/>
      <c r="R232" s="3"/>
    </row>
    <row r="233" spans="1:18" ht="21.95" customHeight="1">
      <c r="A233" s="3"/>
      <c r="B233" s="3"/>
      <c r="C233" s="3"/>
      <c r="D233" s="3"/>
      <c r="E233" s="3"/>
      <c r="F233" s="5"/>
      <c r="G233" s="3"/>
      <c r="H233" s="5"/>
      <c r="I233" s="3"/>
      <c r="J233" s="3"/>
      <c r="K233" s="6"/>
      <c r="L233" s="7" t="str">
        <f>IF(J233="","",INDEX(LISTAS!$B$2:$B$8,MATCH(J233,LISTAS!$A$2:$A$8,0)))</f>
        <v/>
      </c>
      <c r="M233" s="8" t="str">
        <f t="shared" si="6"/>
        <v/>
      </c>
      <c r="N233" s="3"/>
      <c r="O233" s="9" t="str">
        <f t="shared" ca="1" si="7"/>
        <v/>
      </c>
      <c r="P233" s="10" t="str">
        <f ca="1">IF(B233="","",IF(OR(J233="Ganho",J233="Perdido"),"ENCERRADA",IF(H233="","SEM DATA",IF(H233&lt;TODAY(),"ATRASADA",IF(H233=TODAY(),"HOJE",IF(H233&lt;=TODAY()+LISTAS!$M$2,"PRÓX. 7 DIAS","EM DIA"))))))</f>
        <v/>
      </c>
      <c r="Q233" s="5"/>
      <c r="R233" s="3"/>
    </row>
    <row r="234" spans="1:18" ht="21.95" customHeight="1">
      <c r="A234" s="3"/>
      <c r="B234" s="3"/>
      <c r="C234" s="3"/>
      <c r="D234" s="3"/>
      <c r="E234" s="3"/>
      <c r="F234" s="5"/>
      <c r="G234" s="3"/>
      <c r="H234" s="5"/>
      <c r="I234" s="3"/>
      <c r="J234" s="3"/>
      <c r="K234" s="6"/>
      <c r="L234" s="7" t="str">
        <f>IF(J234="","",INDEX(LISTAS!$B$2:$B$8,MATCH(J234,LISTAS!$A$2:$A$8,0)))</f>
        <v/>
      </c>
      <c r="M234" s="8" t="str">
        <f t="shared" si="6"/>
        <v/>
      </c>
      <c r="N234" s="3"/>
      <c r="O234" s="9" t="str">
        <f t="shared" ca="1" si="7"/>
        <v/>
      </c>
      <c r="P234" s="10" t="str">
        <f ca="1">IF(B234="","",IF(OR(J234="Ganho",J234="Perdido"),"ENCERRADA",IF(H234="","SEM DATA",IF(H234&lt;TODAY(),"ATRASADA",IF(H234=TODAY(),"HOJE",IF(H234&lt;=TODAY()+LISTAS!$M$2,"PRÓX. 7 DIAS","EM DIA"))))))</f>
        <v/>
      </c>
      <c r="Q234" s="5"/>
      <c r="R234" s="3"/>
    </row>
    <row r="235" spans="1:18" ht="21.95" customHeight="1">
      <c r="A235" s="3"/>
      <c r="B235" s="3"/>
      <c r="C235" s="3"/>
      <c r="D235" s="3"/>
      <c r="E235" s="3"/>
      <c r="F235" s="5"/>
      <c r="G235" s="3"/>
      <c r="H235" s="5"/>
      <c r="I235" s="3"/>
      <c r="J235" s="3"/>
      <c r="K235" s="6"/>
      <c r="L235" s="7" t="str">
        <f>IF(J235="","",INDEX(LISTAS!$B$2:$B$8,MATCH(J235,LISTAS!$A$2:$A$8,0)))</f>
        <v/>
      </c>
      <c r="M235" s="8" t="str">
        <f t="shared" si="6"/>
        <v/>
      </c>
      <c r="N235" s="3"/>
      <c r="O235" s="9" t="str">
        <f t="shared" ca="1" si="7"/>
        <v/>
      </c>
      <c r="P235" s="10" t="str">
        <f ca="1">IF(B235="","",IF(OR(J235="Ganho",J235="Perdido"),"ENCERRADA",IF(H235="","SEM DATA",IF(H235&lt;TODAY(),"ATRASADA",IF(H235=TODAY(),"HOJE",IF(H235&lt;=TODAY()+LISTAS!$M$2,"PRÓX. 7 DIAS","EM DIA"))))))</f>
        <v/>
      </c>
      <c r="Q235" s="5"/>
      <c r="R235" s="3"/>
    </row>
    <row r="236" spans="1:18" ht="21.95" customHeight="1">
      <c r="A236" s="3"/>
      <c r="B236" s="3"/>
      <c r="C236" s="3"/>
      <c r="D236" s="3"/>
      <c r="E236" s="3"/>
      <c r="F236" s="5"/>
      <c r="G236" s="3"/>
      <c r="H236" s="5"/>
      <c r="I236" s="3"/>
      <c r="J236" s="3"/>
      <c r="K236" s="6"/>
      <c r="L236" s="7" t="str">
        <f>IF(J236="","",INDEX(LISTAS!$B$2:$B$8,MATCH(J236,LISTAS!$A$2:$A$8,0)))</f>
        <v/>
      </c>
      <c r="M236" s="8" t="str">
        <f t="shared" si="6"/>
        <v/>
      </c>
      <c r="N236" s="3"/>
      <c r="O236" s="9" t="str">
        <f t="shared" ca="1" si="7"/>
        <v/>
      </c>
      <c r="P236" s="10" t="str">
        <f ca="1">IF(B236="","",IF(OR(J236="Ganho",J236="Perdido"),"ENCERRADA",IF(H236="","SEM DATA",IF(H236&lt;TODAY(),"ATRASADA",IF(H236=TODAY(),"HOJE",IF(H236&lt;=TODAY()+LISTAS!$M$2,"PRÓX. 7 DIAS","EM DIA"))))))</f>
        <v/>
      </c>
      <c r="Q236" s="5"/>
      <c r="R236" s="3"/>
    </row>
    <row r="237" spans="1:18" ht="21.95" customHeight="1">
      <c r="A237" s="3"/>
      <c r="B237" s="3"/>
      <c r="C237" s="3"/>
      <c r="D237" s="3"/>
      <c r="E237" s="3"/>
      <c r="F237" s="5"/>
      <c r="G237" s="3"/>
      <c r="H237" s="5"/>
      <c r="I237" s="3"/>
      <c r="J237" s="3"/>
      <c r="K237" s="6"/>
      <c r="L237" s="7" t="str">
        <f>IF(J237="","",INDEX(LISTAS!$B$2:$B$8,MATCH(J237,LISTAS!$A$2:$A$8,0)))</f>
        <v/>
      </c>
      <c r="M237" s="8" t="str">
        <f t="shared" si="6"/>
        <v/>
      </c>
      <c r="N237" s="3"/>
      <c r="O237" s="9" t="str">
        <f t="shared" ca="1" si="7"/>
        <v/>
      </c>
      <c r="P237" s="10" t="str">
        <f ca="1">IF(B237="","",IF(OR(J237="Ganho",J237="Perdido"),"ENCERRADA",IF(H237="","SEM DATA",IF(H237&lt;TODAY(),"ATRASADA",IF(H237=TODAY(),"HOJE",IF(H237&lt;=TODAY()+LISTAS!$M$2,"PRÓX. 7 DIAS","EM DIA"))))))</f>
        <v/>
      </c>
      <c r="Q237" s="5"/>
      <c r="R237" s="3"/>
    </row>
    <row r="238" spans="1:18" ht="21.95" customHeight="1">
      <c r="A238" s="3"/>
      <c r="B238" s="3"/>
      <c r="C238" s="3"/>
      <c r="D238" s="3"/>
      <c r="E238" s="3"/>
      <c r="F238" s="5"/>
      <c r="G238" s="3"/>
      <c r="H238" s="5"/>
      <c r="I238" s="3"/>
      <c r="J238" s="3"/>
      <c r="K238" s="6"/>
      <c r="L238" s="7" t="str">
        <f>IF(J238="","",INDEX(LISTAS!$B$2:$B$8,MATCH(J238,LISTAS!$A$2:$A$8,0)))</f>
        <v/>
      </c>
      <c r="M238" s="8" t="str">
        <f t="shared" si="6"/>
        <v/>
      </c>
      <c r="N238" s="3"/>
      <c r="O238" s="9" t="str">
        <f t="shared" ca="1" si="7"/>
        <v/>
      </c>
      <c r="P238" s="10" t="str">
        <f ca="1">IF(B238="","",IF(OR(J238="Ganho",J238="Perdido"),"ENCERRADA",IF(H238="","SEM DATA",IF(H238&lt;TODAY(),"ATRASADA",IF(H238=TODAY(),"HOJE",IF(H238&lt;=TODAY()+LISTAS!$M$2,"PRÓX. 7 DIAS","EM DIA"))))))</f>
        <v/>
      </c>
      <c r="Q238" s="5"/>
      <c r="R238" s="3"/>
    </row>
    <row r="239" spans="1:18" ht="21.95" customHeight="1">
      <c r="A239" s="3"/>
      <c r="B239" s="3"/>
      <c r="C239" s="3"/>
      <c r="D239" s="3"/>
      <c r="E239" s="3"/>
      <c r="F239" s="5"/>
      <c r="G239" s="3"/>
      <c r="H239" s="5"/>
      <c r="I239" s="3"/>
      <c r="J239" s="3"/>
      <c r="K239" s="6"/>
      <c r="L239" s="7" t="str">
        <f>IF(J239="","",INDEX(LISTAS!$B$2:$B$8,MATCH(J239,LISTAS!$A$2:$A$8,0)))</f>
        <v/>
      </c>
      <c r="M239" s="8" t="str">
        <f t="shared" si="6"/>
        <v/>
      </c>
      <c r="N239" s="3"/>
      <c r="O239" s="9" t="str">
        <f t="shared" ca="1" si="7"/>
        <v/>
      </c>
      <c r="P239" s="10" t="str">
        <f ca="1">IF(B239="","",IF(OR(J239="Ganho",J239="Perdido"),"ENCERRADA",IF(H239="","SEM DATA",IF(H239&lt;TODAY(),"ATRASADA",IF(H239=TODAY(),"HOJE",IF(H239&lt;=TODAY()+LISTAS!$M$2,"PRÓX. 7 DIAS","EM DIA"))))))</f>
        <v/>
      </c>
      <c r="Q239" s="5"/>
      <c r="R239" s="3"/>
    </row>
    <row r="240" spans="1:18" ht="21.95" customHeight="1">
      <c r="A240" s="3"/>
      <c r="B240" s="3"/>
      <c r="C240" s="3"/>
      <c r="D240" s="3"/>
      <c r="E240" s="3"/>
      <c r="F240" s="5"/>
      <c r="G240" s="3"/>
      <c r="H240" s="5"/>
      <c r="I240" s="3"/>
      <c r="J240" s="3"/>
      <c r="K240" s="6"/>
      <c r="L240" s="7" t="str">
        <f>IF(J240="","",INDEX(LISTAS!$B$2:$B$8,MATCH(J240,LISTAS!$A$2:$A$8,0)))</f>
        <v/>
      </c>
      <c r="M240" s="8" t="str">
        <f t="shared" si="6"/>
        <v/>
      </c>
      <c r="N240" s="3"/>
      <c r="O240" s="9" t="str">
        <f t="shared" ca="1" si="7"/>
        <v/>
      </c>
      <c r="P240" s="10" t="str">
        <f ca="1">IF(B240="","",IF(OR(J240="Ganho",J240="Perdido"),"ENCERRADA",IF(H240="","SEM DATA",IF(H240&lt;TODAY(),"ATRASADA",IF(H240=TODAY(),"HOJE",IF(H240&lt;=TODAY()+LISTAS!$M$2,"PRÓX. 7 DIAS","EM DIA"))))))</f>
        <v/>
      </c>
      <c r="Q240" s="5"/>
      <c r="R240" s="3"/>
    </row>
    <row r="241" spans="1:18" ht="21.95" customHeight="1">
      <c r="A241" s="3"/>
      <c r="B241" s="3"/>
      <c r="C241" s="3"/>
      <c r="D241" s="3"/>
      <c r="E241" s="3"/>
      <c r="F241" s="5"/>
      <c r="G241" s="3"/>
      <c r="H241" s="5"/>
      <c r="I241" s="3"/>
      <c r="J241" s="3"/>
      <c r="K241" s="6"/>
      <c r="L241" s="7" t="str">
        <f>IF(J241="","",INDEX(LISTAS!$B$2:$B$8,MATCH(J241,LISTAS!$A$2:$A$8,0)))</f>
        <v/>
      </c>
      <c r="M241" s="8" t="str">
        <f t="shared" si="6"/>
        <v/>
      </c>
      <c r="N241" s="3"/>
      <c r="O241" s="9" t="str">
        <f t="shared" ca="1" si="7"/>
        <v/>
      </c>
      <c r="P241" s="10" t="str">
        <f ca="1">IF(B241="","",IF(OR(J241="Ganho",J241="Perdido"),"ENCERRADA",IF(H241="","SEM DATA",IF(H241&lt;TODAY(),"ATRASADA",IF(H241=TODAY(),"HOJE",IF(H241&lt;=TODAY()+LISTAS!$M$2,"PRÓX. 7 DIAS","EM DIA"))))))</f>
        <v/>
      </c>
      <c r="Q241" s="5"/>
      <c r="R241" s="3"/>
    </row>
    <row r="242" spans="1:18" ht="21.95" customHeight="1">
      <c r="A242" s="3"/>
      <c r="B242" s="3"/>
      <c r="C242" s="3"/>
      <c r="D242" s="3"/>
      <c r="E242" s="3"/>
      <c r="F242" s="5"/>
      <c r="G242" s="3"/>
      <c r="H242" s="5"/>
      <c r="I242" s="3"/>
      <c r="J242" s="3"/>
      <c r="K242" s="6"/>
      <c r="L242" s="7" t="str">
        <f>IF(J242="","",INDEX(LISTAS!$B$2:$B$8,MATCH(J242,LISTAS!$A$2:$A$8,0)))</f>
        <v/>
      </c>
      <c r="M242" s="8" t="str">
        <f t="shared" si="6"/>
        <v/>
      </c>
      <c r="N242" s="3"/>
      <c r="O242" s="9" t="str">
        <f t="shared" ca="1" si="7"/>
        <v/>
      </c>
      <c r="P242" s="10" t="str">
        <f ca="1">IF(B242="","",IF(OR(J242="Ganho",J242="Perdido"),"ENCERRADA",IF(H242="","SEM DATA",IF(H242&lt;TODAY(),"ATRASADA",IF(H242=TODAY(),"HOJE",IF(H242&lt;=TODAY()+LISTAS!$M$2,"PRÓX. 7 DIAS","EM DIA"))))))</f>
        <v/>
      </c>
      <c r="Q242" s="5"/>
      <c r="R242" s="3"/>
    </row>
    <row r="243" spans="1:18" ht="21.95" customHeight="1">
      <c r="A243" s="3"/>
      <c r="B243" s="3"/>
      <c r="C243" s="3"/>
      <c r="D243" s="3"/>
      <c r="E243" s="3"/>
      <c r="F243" s="5"/>
      <c r="G243" s="3"/>
      <c r="H243" s="5"/>
      <c r="I243" s="3"/>
      <c r="J243" s="3"/>
      <c r="K243" s="6"/>
      <c r="L243" s="7" t="str">
        <f>IF(J243="","",INDEX(LISTAS!$B$2:$B$8,MATCH(J243,LISTAS!$A$2:$A$8,0)))</f>
        <v/>
      </c>
      <c r="M243" s="8" t="str">
        <f t="shared" si="6"/>
        <v/>
      </c>
      <c r="N243" s="3"/>
      <c r="O243" s="9" t="str">
        <f t="shared" ca="1" si="7"/>
        <v/>
      </c>
      <c r="P243" s="10" t="str">
        <f ca="1">IF(B243="","",IF(OR(J243="Ganho",J243="Perdido"),"ENCERRADA",IF(H243="","SEM DATA",IF(H243&lt;TODAY(),"ATRASADA",IF(H243=TODAY(),"HOJE",IF(H243&lt;=TODAY()+LISTAS!$M$2,"PRÓX. 7 DIAS","EM DIA"))))))</f>
        <v/>
      </c>
      <c r="Q243" s="5"/>
      <c r="R243" s="3"/>
    </row>
    <row r="244" spans="1:18" ht="21.95" customHeight="1">
      <c r="A244" s="3"/>
      <c r="B244" s="3"/>
      <c r="C244" s="3"/>
      <c r="D244" s="3"/>
      <c r="E244" s="3"/>
      <c r="F244" s="5"/>
      <c r="G244" s="3"/>
      <c r="H244" s="5"/>
      <c r="I244" s="3"/>
      <c r="J244" s="3"/>
      <c r="K244" s="6"/>
      <c r="L244" s="7" t="str">
        <f>IF(J244="","",INDEX(LISTAS!$B$2:$B$8,MATCH(J244,LISTAS!$A$2:$A$8,0)))</f>
        <v/>
      </c>
      <c r="M244" s="8" t="str">
        <f t="shared" si="6"/>
        <v/>
      </c>
      <c r="N244" s="3"/>
      <c r="O244" s="9" t="str">
        <f t="shared" ca="1" si="7"/>
        <v/>
      </c>
      <c r="P244" s="10" t="str">
        <f ca="1">IF(B244="","",IF(OR(J244="Ganho",J244="Perdido"),"ENCERRADA",IF(H244="","SEM DATA",IF(H244&lt;TODAY(),"ATRASADA",IF(H244=TODAY(),"HOJE",IF(H244&lt;=TODAY()+LISTAS!$M$2,"PRÓX. 7 DIAS","EM DIA"))))))</f>
        <v/>
      </c>
      <c r="Q244" s="5"/>
      <c r="R244" s="3"/>
    </row>
    <row r="245" spans="1:18" ht="21.95" customHeight="1">
      <c r="A245" s="3"/>
      <c r="B245" s="3"/>
      <c r="C245" s="3"/>
      <c r="D245" s="3"/>
      <c r="E245" s="3"/>
      <c r="F245" s="5"/>
      <c r="G245" s="3"/>
      <c r="H245" s="5"/>
      <c r="I245" s="3"/>
      <c r="J245" s="3"/>
      <c r="K245" s="6"/>
      <c r="L245" s="7" t="str">
        <f>IF(J245="","",INDEX(LISTAS!$B$2:$B$8,MATCH(J245,LISTAS!$A$2:$A$8,0)))</f>
        <v/>
      </c>
      <c r="M245" s="8" t="str">
        <f t="shared" si="6"/>
        <v/>
      </c>
      <c r="N245" s="3"/>
      <c r="O245" s="9" t="str">
        <f t="shared" ca="1" si="7"/>
        <v/>
      </c>
      <c r="P245" s="10" t="str">
        <f ca="1">IF(B245="","",IF(OR(J245="Ganho",J245="Perdido"),"ENCERRADA",IF(H245="","SEM DATA",IF(H245&lt;TODAY(),"ATRASADA",IF(H245=TODAY(),"HOJE",IF(H245&lt;=TODAY()+LISTAS!$M$2,"PRÓX. 7 DIAS","EM DIA"))))))</f>
        <v/>
      </c>
      <c r="Q245" s="5"/>
      <c r="R245" s="3"/>
    </row>
    <row r="246" spans="1:18" ht="21.95" customHeight="1">
      <c r="A246" s="3"/>
      <c r="B246" s="3"/>
      <c r="C246" s="3"/>
      <c r="D246" s="3"/>
      <c r="E246" s="3"/>
      <c r="F246" s="5"/>
      <c r="G246" s="3"/>
      <c r="H246" s="5"/>
      <c r="I246" s="3"/>
      <c r="J246" s="3"/>
      <c r="K246" s="6"/>
      <c r="L246" s="7" t="str">
        <f>IF(J246="","",INDEX(LISTAS!$B$2:$B$8,MATCH(J246,LISTAS!$A$2:$A$8,0)))</f>
        <v/>
      </c>
      <c r="M246" s="8" t="str">
        <f t="shared" si="6"/>
        <v/>
      </c>
      <c r="N246" s="3"/>
      <c r="O246" s="9" t="str">
        <f t="shared" ca="1" si="7"/>
        <v/>
      </c>
      <c r="P246" s="10" t="str">
        <f ca="1">IF(B246="","",IF(OR(J246="Ganho",J246="Perdido"),"ENCERRADA",IF(H246="","SEM DATA",IF(H246&lt;TODAY(),"ATRASADA",IF(H246=TODAY(),"HOJE",IF(H246&lt;=TODAY()+LISTAS!$M$2,"PRÓX. 7 DIAS","EM DIA"))))))</f>
        <v/>
      </c>
      <c r="Q246" s="5"/>
      <c r="R246" s="3"/>
    </row>
    <row r="247" spans="1:18" ht="21.95" customHeight="1">
      <c r="A247" s="3"/>
      <c r="B247" s="3"/>
      <c r="C247" s="3"/>
      <c r="D247" s="3"/>
      <c r="E247" s="3"/>
      <c r="F247" s="5"/>
      <c r="G247" s="3"/>
      <c r="H247" s="5"/>
      <c r="I247" s="3"/>
      <c r="J247" s="3"/>
      <c r="K247" s="6"/>
      <c r="L247" s="7" t="str">
        <f>IF(J247="","",INDEX(LISTAS!$B$2:$B$8,MATCH(J247,LISTAS!$A$2:$A$8,0)))</f>
        <v/>
      </c>
      <c r="M247" s="8" t="str">
        <f t="shared" si="6"/>
        <v/>
      </c>
      <c r="N247" s="3"/>
      <c r="O247" s="9" t="str">
        <f t="shared" ca="1" si="7"/>
        <v/>
      </c>
      <c r="P247" s="10" t="str">
        <f ca="1">IF(B247="","",IF(OR(J247="Ganho",J247="Perdido"),"ENCERRADA",IF(H247="","SEM DATA",IF(H247&lt;TODAY(),"ATRASADA",IF(H247=TODAY(),"HOJE",IF(H247&lt;=TODAY()+LISTAS!$M$2,"PRÓX. 7 DIAS","EM DIA"))))))</f>
        <v/>
      </c>
      <c r="Q247" s="5"/>
      <c r="R247" s="3"/>
    </row>
    <row r="248" spans="1:18" ht="21.95" customHeight="1">
      <c r="A248" s="3"/>
      <c r="B248" s="3"/>
      <c r="C248" s="3"/>
      <c r="D248" s="3"/>
      <c r="E248" s="3"/>
      <c r="F248" s="5"/>
      <c r="G248" s="3"/>
      <c r="H248" s="5"/>
      <c r="I248" s="3"/>
      <c r="J248" s="3"/>
      <c r="K248" s="6"/>
      <c r="L248" s="7" t="str">
        <f>IF(J248="","",INDEX(LISTAS!$B$2:$B$8,MATCH(J248,LISTAS!$A$2:$A$8,0)))</f>
        <v/>
      </c>
      <c r="M248" s="8" t="str">
        <f t="shared" si="6"/>
        <v/>
      </c>
      <c r="N248" s="3"/>
      <c r="O248" s="9" t="str">
        <f t="shared" ca="1" si="7"/>
        <v/>
      </c>
      <c r="P248" s="10" t="str">
        <f ca="1">IF(B248="","",IF(OR(J248="Ganho",J248="Perdido"),"ENCERRADA",IF(H248="","SEM DATA",IF(H248&lt;TODAY(),"ATRASADA",IF(H248=TODAY(),"HOJE",IF(H248&lt;=TODAY()+LISTAS!$M$2,"PRÓX. 7 DIAS","EM DIA"))))))</f>
        <v/>
      </c>
      <c r="Q248" s="5"/>
      <c r="R248" s="3"/>
    </row>
    <row r="249" spans="1:18" ht="21.95" customHeight="1">
      <c r="A249" s="3"/>
      <c r="B249" s="3"/>
      <c r="C249" s="3"/>
      <c r="D249" s="3"/>
      <c r="E249" s="3"/>
      <c r="F249" s="5"/>
      <c r="G249" s="3"/>
      <c r="H249" s="5"/>
      <c r="I249" s="3"/>
      <c r="J249" s="3"/>
      <c r="K249" s="6"/>
      <c r="L249" s="7" t="str">
        <f>IF(J249="","",INDEX(LISTAS!$B$2:$B$8,MATCH(J249,LISTAS!$A$2:$A$8,0)))</f>
        <v/>
      </c>
      <c r="M249" s="8" t="str">
        <f t="shared" si="6"/>
        <v/>
      </c>
      <c r="N249" s="3"/>
      <c r="O249" s="9" t="str">
        <f t="shared" ca="1" si="7"/>
        <v/>
      </c>
      <c r="P249" s="10" t="str">
        <f ca="1">IF(B249="","",IF(OR(J249="Ganho",J249="Perdido"),"ENCERRADA",IF(H249="","SEM DATA",IF(H249&lt;TODAY(),"ATRASADA",IF(H249=TODAY(),"HOJE",IF(H249&lt;=TODAY()+LISTAS!$M$2,"PRÓX. 7 DIAS","EM DIA"))))))</f>
        <v/>
      </c>
      <c r="Q249" s="5"/>
      <c r="R249" s="3"/>
    </row>
    <row r="250" spans="1:18" ht="21.95" customHeight="1">
      <c r="A250" s="3"/>
      <c r="B250" s="3"/>
      <c r="C250" s="3"/>
      <c r="D250" s="3"/>
      <c r="E250" s="3"/>
      <c r="F250" s="5"/>
      <c r="G250" s="3"/>
      <c r="H250" s="5"/>
      <c r="I250" s="3"/>
      <c r="J250" s="3"/>
      <c r="K250" s="6"/>
      <c r="L250" s="7" t="str">
        <f>IF(J250="","",INDEX(LISTAS!$B$2:$B$8,MATCH(J250,LISTAS!$A$2:$A$8,0)))</f>
        <v/>
      </c>
      <c r="M250" s="8" t="str">
        <f t="shared" si="6"/>
        <v/>
      </c>
      <c r="N250" s="3"/>
      <c r="O250" s="9" t="str">
        <f t="shared" ca="1" si="7"/>
        <v/>
      </c>
      <c r="P250" s="10" t="str">
        <f ca="1">IF(B250="","",IF(OR(J250="Ganho",J250="Perdido"),"ENCERRADA",IF(H250="","SEM DATA",IF(H250&lt;TODAY(),"ATRASADA",IF(H250=TODAY(),"HOJE",IF(H250&lt;=TODAY()+LISTAS!$M$2,"PRÓX. 7 DIAS","EM DIA"))))))</f>
        <v/>
      </c>
      <c r="Q250" s="5"/>
      <c r="R250" s="3"/>
    </row>
    <row r="251" spans="1:18" ht="21.95" customHeight="1">
      <c r="A251" s="3"/>
      <c r="B251" s="3"/>
      <c r="C251" s="3"/>
      <c r="D251" s="3"/>
      <c r="E251" s="3"/>
      <c r="F251" s="5"/>
      <c r="G251" s="3"/>
      <c r="H251" s="5"/>
      <c r="I251" s="3"/>
      <c r="J251" s="3"/>
      <c r="K251" s="6"/>
      <c r="L251" s="7" t="str">
        <f>IF(J251="","",INDEX(LISTAS!$B$2:$B$8,MATCH(J251,LISTAS!$A$2:$A$8,0)))</f>
        <v/>
      </c>
      <c r="M251" s="8" t="str">
        <f t="shared" si="6"/>
        <v/>
      </c>
      <c r="N251" s="3"/>
      <c r="O251" s="9" t="str">
        <f t="shared" ca="1" si="7"/>
        <v/>
      </c>
      <c r="P251" s="10" t="str">
        <f ca="1">IF(B251="","",IF(OR(J251="Ganho",J251="Perdido"),"ENCERRADA",IF(H251="","SEM DATA",IF(H251&lt;TODAY(),"ATRASADA",IF(H251=TODAY(),"HOJE",IF(H251&lt;=TODAY()+LISTAS!$M$2,"PRÓX. 7 DIAS","EM DIA"))))))</f>
        <v/>
      </c>
      <c r="Q251" s="5"/>
      <c r="R251" s="3"/>
    </row>
    <row r="252" spans="1:18" ht="21.95" customHeight="1">
      <c r="A252" s="3"/>
      <c r="B252" s="3"/>
      <c r="C252" s="3"/>
      <c r="D252" s="3"/>
      <c r="E252" s="3"/>
      <c r="F252" s="5"/>
      <c r="G252" s="3"/>
      <c r="H252" s="5"/>
      <c r="I252" s="3"/>
      <c r="J252" s="3"/>
      <c r="K252" s="6"/>
      <c r="L252" s="7" t="str">
        <f>IF(J252="","",INDEX(LISTAS!$B$2:$B$8,MATCH(J252,LISTAS!$A$2:$A$8,0)))</f>
        <v/>
      </c>
      <c r="M252" s="8" t="str">
        <f t="shared" si="6"/>
        <v/>
      </c>
      <c r="N252" s="3"/>
      <c r="O252" s="9" t="str">
        <f t="shared" ca="1" si="7"/>
        <v/>
      </c>
      <c r="P252" s="10" t="str">
        <f ca="1">IF(B252="","",IF(OR(J252="Ganho",J252="Perdido"),"ENCERRADA",IF(H252="","SEM DATA",IF(H252&lt;TODAY(),"ATRASADA",IF(H252=TODAY(),"HOJE",IF(H252&lt;=TODAY()+LISTAS!$M$2,"PRÓX. 7 DIAS","EM DIA"))))))</f>
        <v/>
      </c>
      <c r="Q252" s="5"/>
      <c r="R252" s="3"/>
    </row>
    <row r="253" spans="1:18" ht="21.95" customHeight="1">
      <c r="A253" s="3"/>
      <c r="B253" s="3"/>
      <c r="C253" s="3"/>
      <c r="D253" s="3"/>
      <c r="E253" s="3"/>
      <c r="F253" s="5"/>
      <c r="G253" s="3"/>
      <c r="H253" s="5"/>
      <c r="I253" s="3"/>
      <c r="J253" s="3"/>
      <c r="K253" s="6"/>
      <c r="L253" s="7" t="str">
        <f>IF(J253="","",INDEX(LISTAS!$B$2:$B$8,MATCH(J253,LISTAS!$A$2:$A$8,0)))</f>
        <v/>
      </c>
      <c r="M253" s="8" t="str">
        <f t="shared" si="6"/>
        <v/>
      </c>
      <c r="N253" s="3"/>
      <c r="O253" s="9" t="str">
        <f t="shared" ca="1" si="7"/>
        <v/>
      </c>
      <c r="P253" s="10" t="str">
        <f ca="1">IF(B253="","",IF(OR(J253="Ganho",J253="Perdido"),"ENCERRADA",IF(H253="","SEM DATA",IF(H253&lt;TODAY(),"ATRASADA",IF(H253=TODAY(),"HOJE",IF(H253&lt;=TODAY()+LISTAS!$M$2,"PRÓX. 7 DIAS","EM DIA"))))))</f>
        <v/>
      </c>
      <c r="Q253" s="5"/>
      <c r="R253" s="3"/>
    </row>
    <row r="254" spans="1:18" ht="21.95" customHeight="1">
      <c r="A254" s="3"/>
      <c r="B254" s="3"/>
      <c r="C254" s="3"/>
      <c r="D254" s="3"/>
      <c r="E254" s="3"/>
      <c r="F254" s="5"/>
      <c r="G254" s="3"/>
      <c r="H254" s="5"/>
      <c r="I254" s="3"/>
      <c r="J254" s="3"/>
      <c r="K254" s="6"/>
      <c r="L254" s="7" t="str">
        <f>IF(J254="","",INDEX(LISTAS!$B$2:$B$8,MATCH(J254,LISTAS!$A$2:$A$8,0)))</f>
        <v/>
      </c>
      <c r="M254" s="8" t="str">
        <f t="shared" si="6"/>
        <v/>
      </c>
      <c r="N254" s="3"/>
      <c r="O254" s="9" t="str">
        <f t="shared" ca="1" si="7"/>
        <v/>
      </c>
      <c r="P254" s="10" t="str">
        <f ca="1">IF(B254="","",IF(OR(J254="Ganho",J254="Perdido"),"ENCERRADA",IF(H254="","SEM DATA",IF(H254&lt;TODAY(),"ATRASADA",IF(H254=TODAY(),"HOJE",IF(H254&lt;=TODAY()+LISTAS!$M$2,"PRÓX. 7 DIAS","EM DIA"))))))</f>
        <v/>
      </c>
      <c r="Q254" s="5"/>
      <c r="R254" s="3"/>
    </row>
    <row r="255" spans="1:18" ht="21.95" customHeight="1">
      <c r="A255" s="3"/>
      <c r="B255" s="3"/>
      <c r="C255" s="3"/>
      <c r="D255" s="3"/>
      <c r="E255" s="3"/>
      <c r="F255" s="5"/>
      <c r="G255" s="3"/>
      <c r="H255" s="5"/>
      <c r="I255" s="3"/>
      <c r="J255" s="3"/>
      <c r="K255" s="6"/>
      <c r="L255" s="7" t="str">
        <f>IF(J255="","",INDEX(LISTAS!$B$2:$B$8,MATCH(J255,LISTAS!$A$2:$A$8,0)))</f>
        <v/>
      </c>
      <c r="M255" s="8" t="str">
        <f t="shared" si="6"/>
        <v/>
      </c>
      <c r="N255" s="3"/>
      <c r="O255" s="9" t="str">
        <f t="shared" ca="1" si="7"/>
        <v/>
      </c>
      <c r="P255" s="10" t="str">
        <f ca="1">IF(B255="","",IF(OR(J255="Ganho",J255="Perdido"),"ENCERRADA",IF(H255="","SEM DATA",IF(H255&lt;TODAY(),"ATRASADA",IF(H255=TODAY(),"HOJE",IF(H255&lt;=TODAY()+LISTAS!$M$2,"PRÓX. 7 DIAS","EM DIA"))))))</f>
        <v/>
      </c>
      <c r="Q255" s="5"/>
      <c r="R255" s="3"/>
    </row>
    <row r="256" spans="1:18" ht="21.95" customHeight="1">
      <c r="A256" s="3"/>
      <c r="B256" s="3"/>
      <c r="C256" s="3"/>
      <c r="D256" s="3"/>
      <c r="E256" s="3"/>
      <c r="F256" s="5"/>
      <c r="G256" s="3"/>
      <c r="H256" s="5"/>
      <c r="I256" s="3"/>
      <c r="J256" s="3"/>
      <c r="K256" s="6"/>
      <c r="L256" s="7" t="str">
        <f>IF(J256="","",INDEX(LISTAS!$B$2:$B$8,MATCH(J256,LISTAS!$A$2:$A$8,0)))</f>
        <v/>
      </c>
      <c r="M256" s="8" t="str">
        <f t="shared" si="6"/>
        <v/>
      </c>
      <c r="N256" s="3"/>
      <c r="O256" s="9" t="str">
        <f t="shared" ca="1" si="7"/>
        <v/>
      </c>
      <c r="P256" s="10" t="str">
        <f ca="1">IF(B256="","",IF(OR(J256="Ganho",J256="Perdido"),"ENCERRADA",IF(H256="","SEM DATA",IF(H256&lt;TODAY(),"ATRASADA",IF(H256=TODAY(),"HOJE",IF(H256&lt;=TODAY()+LISTAS!$M$2,"PRÓX. 7 DIAS","EM DIA"))))))</f>
        <v/>
      </c>
      <c r="Q256" s="5"/>
      <c r="R256" s="3"/>
    </row>
    <row r="257" spans="1:18" ht="21.95" customHeight="1">
      <c r="A257" s="3"/>
      <c r="B257" s="3"/>
      <c r="C257" s="3"/>
      <c r="D257" s="3"/>
      <c r="E257" s="3"/>
      <c r="F257" s="5"/>
      <c r="G257" s="3"/>
      <c r="H257" s="5"/>
      <c r="I257" s="3"/>
      <c r="J257" s="3"/>
      <c r="K257" s="6"/>
      <c r="L257" s="7" t="str">
        <f>IF(J257="","",INDEX(LISTAS!$B$2:$B$8,MATCH(J257,LISTAS!$A$2:$A$8,0)))</f>
        <v/>
      </c>
      <c r="M257" s="8" t="str">
        <f t="shared" si="6"/>
        <v/>
      </c>
      <c r="N257" s="3"/>
      <c r="O257" s="9" t="str">
        <f t="shared" ca="1" si="7"/>
        <v/>
      </c>
      <c r="P257" s="10" t="str">
        <f ca="1">IF(B257="","",IF(OR(J257="Ganho",J257="Perdido"),"ENCERRADA",IF(H257="","SEM DATA",IF(H257&lt;TODAY(),"ATRASADA",IF(H257=TODAY(),"HOJE",IF(H257&lt;=TODAY()+LISTAS!$M$2,"PRÓX. 7 DIAS","EM DIA"))))))</f>
        <v/>
      </c>
      <c r="Q257" s="5"/>
      <c r="R257" s="3"/>
    </row>
    <row r="258" spans="1:18" ht="21.95" customHeight="1">
      <c r="A258" s="3"/>
      <c r="B258" s="3"/>
      <c r="C258" s="3"/>
      <c r="D258" s="3"/>
      <c r="E258" s="3"/>
      <c r="F258" s="5"/>
      <c r="G258" s="3"/>
      <c r="H258" s="5"/>
      <c r="I258" s="3"/>
      <c r="J258" s="3"/>
      <c r="K258" s="6"/>
      <c r="L258" s="7" t="str">
        <f>IF(J258="","",INDEX(LISTAS!$B$2:$B$8,MATCH(J258,LISTAS!$A$2:$A$8,0)))</f>
        <v/>
      </c>
      <c r="M258" s="8" t="str">
        <f t="shared" si="6"/>
        <v/>
      </c>
      <c r="N258" s="3"/>
      <c r="O258" s="9" t="str">
        <f t="shared" ca="1" si="7"/>
        <v/>
      </c>
      <c r="P258" s="10" t="str">
        <f ca="1">IF(B258="","",IF(OR(J258="Ganho",J258="Perdido"),"ENCERRADA",IF(H258="","SEM DATA",IF(H258&lt;TODAY(),"ATRASADA",IF(H258=TODAY(),"HOJE",IF(H258&lt;=TODAY()+LISTAS!$M$2,"PRÓX. 7 DIAS","EM DIA"))))))</f>
        <v/>
      </c>
      <c r="Q258" s="5"/>
      <c r="R258" s="3"/>
    </row>
    <row r="259" spans="1:18" ht="21.95" customHeight="1">
      <c r="A259" s="3"/>
      <c r="B259" s="3"/>
      <c r="C259" s="3"/>
      <c r="D259" s="3"/>
      <c r="E259" s="3"/>
      <c r="F259" s="5"/>
      <c r="G259" s="3"/>
      <c r="H259" s="5"/>
      <c r="I259" s="3"/>
      <c r="J259" s="3"/>
      <c r="K259" s="6"/>
      <c r="L259" s="7" t="str">
        <f>IF(J259="","",INDEX(LISTAS!$B$2:$B$8,MATCH(J259,LISTAS!$A$2:$A$8,0)))</f>
        <v/>
      </c>
      <c r="M259" s="8" t="str">
        <f t="shared" si="6"/>
        <v/>
      </c>
      <c r="N259" s="3"/>
      <c r="O259" s="9" t="str">
        <f t="shared" ca="1" si="7"/>
        <v/>
      </c>
      <c r="P259" s="10" t="str">
        <f ca="1">IF(B259="","",IF(OR(J259="Ganho",J259="Perdido"),"ENCERRADA",IF(H259="","SEM DATA",IF(H259&lt;TODAY(),"ATRASADA",IF(H259=TODAY(),"HOJE",IF(H259&lt;=TODAY()+LISTAS!$M$2,"PRÓX. 7 DIAS","EM DIA"))))))</f>
        <v/>
      </c>
      <c r="Q259" s="5"/>
      <c r="R259" s="3"/>
    </row>
    <row r="260" spans="1:18" ht="21.95" customHeight="1">
      <c r="A260" s="3"/>
      <c r="B260" s="3"/>
      <c r="C260" s="3"/>
      <c r="D260" s="3"/>
      <c r="E260" s="3"/>
      <c r="F260" s="5"/>
      <c r="G260" s="3"/>
      <c r="H260" s="5"/>
      <c r="I260" s="3"/>
      <c r="J260" s="3"/>
      <c r="K260" s="6"/>
      <c r="L260" s="7" t="str">
        <f>IF(J260="","",INDEX(LISTAS!$B$2:$B$8,MATCH(J260,LISTAS!$A$2:$A$8,0)))</f>
        <v/>
      </c>
      <c r="M260" s="8" t="str">
        <f t="shared" si="6"/>
        <v/>
      </c>
      <c r="N260" s="3"/>
      <c r="O260" s="9" t="str">
        <f t="shared" ca="1" si="7"/>
        <v/>
      </c>
      <c r="P260" s="10" t="str">
        <f ca="1">IF(B260="","",IF(OR(J260="Ganho",J260="Perdido"),"ENCERRADA",IF(H260="","SEM DATA",IF(H260&lt;TODAY(),"ATRASADA",IF(H260=TODAY(),"HOJE",IF(H260&lt;=TODAY()+LISTAS!$M$2,"PRÓX. 7 DIAS","EM DIA"))))))</f>
        <v/>
      </c>
      <c r="Q260" s="5"/>
      <c r="R260" s="3"/>
    </row>
    <row r="261" spans="1:18" ht="21.95" customHeight="1">
      <c r="A261" s="3"/>
      <c r="B261" s="3"/>
      <c r="C261" s="3"/>
      <c r="D261" s="3"/>
      <c r="E261" s="3"/>
      <c r="F261" s="5"/>
      <c r="G261" s="3"/>
      <c r="H261" s="5"/>
      <c r="I261" s="3"/>
      <c r="J261" s="3"/>
      <c r="K261" s="6"/>
      <c r="L261" s="7" t="str">
        <f>IF(J261="","",INDEX(LISTAS!$B$2:$B$8,MATCH(J261,LISTAS!$A$2:$A$8,0)))</f>
        <v/>
      </c>
      <c r="M261" s="8" t="str">
        <f t="shared" ref="M261:M324" si="8">IF(K261="","",K261*L261)</f>
        <v/>
      </c>
      <c r="N261" s="3"/>
      <c r="O261" s="9" t="str">
        <f t="shared" ref="O261:O304" ca="1" si="9">IF(F261="","",TODAY()-F261)</f>
        <v/>
      </c>
      <c r="P261" s="10" t="str">
        <f ca="1">IF(B261="","",IF(OR(J261="Ganho",J261="Perdido"),"ENCERRADA",IF(H261="","SEM DATA",IF(H261&lt;TODAY(),"ATRASADA",IF(H261=TODAY(),"HOJE",IF(H261&lt;=TODAY()+LISTAS!$M$2,"PRÓX. 7 DIAS","EM DIA"))))))</f>
        <v/>
      </c>
      <c r="Q261" s="5"/>
      <c r="R261" s="3"/>
    </row>
    <row r="262" spans="1:18" ht="21.95" customHeight="1">
      <c r="A262" s="3"/>
      <c r="B262" s="3"/>
      <c r="C262" s="3"/>
      <c r="D262" s="3"/>
      <c r="E262" s="3"/>
      <c r="F262" s="5"/>
      <c r="G262" s="3"/>
      <c r="H262" s="5"/>
      <c r="I262" s="3"/>
      <c r="J262" s="3"/>
      <c r="K262" s="6"/>
      <c r="L262" s="7" t="str">
        <f>IF(J262="","",INDEX(LISTAS!$B$2:$B$8,MATCH(J262,LISTAS!$A$2:$A$8,0)))</f>
        <v/>
      </c>
      <c r="M262" s="8" t="str">
        <f t="shared" si="8"/>
        <v/>
      </c>
      <c r="N262" s="3"/>
      <c r="O262" s="9" t="str">
        <f t="shared" ca="1" si="9"/>
        <v/>
      </c>
      <c r="P262" s="10" t="str">
        <f ca="1">IF(B262="","",IF(OR(J262="Ganho",J262="Perdido"),"ENCERRADA",IF(H262="","SEM DATA",IF(H262&lt;TODAY(),"ATRASADA",IF(H262=TODAY(),"HOJE",IF(H262&lt;=TODAY()+LISTAS!$M$2,"PRÓX. 7 DIAS","EM DIA"))))))</f>
        <v/>
      </c>
      <c r="Q262" s="5"/>
      <c r="R262" s="3"/>
    </row>
    <row r="263" spans="1:18" ht="21.95" customHeight="1">
      <c r="A263" s="3"/>
      <c r="B263" s="3"/>
      <c r="C263" s="3"/>
      <c r="D263" s="3"/>
      <c r="E263" s="3"/>
      <c r="F263" s="5"/>
      <c r="G263" s="3"/>
      <c r="H263" s="5"/>
      <c r="I263" s="3"/>
      <c r="J263" s="3"/>
      <c r="K263" s="6"/>
      <c r="L263" s="7" t="str">
        <f>IF(J263="","",INDEX(LISTAS!$B$2:$B$8,MATCH(J263,LISTAS!$A$2:$A$8,0)))</f>
        <v/>
      </c>
      <c r="M263" s="8" t="str">
        <f t="shared" si="8"/>
        <v/>
      </c>
      <c r="N263" s="3"/>
      <c r="O263" s="9" t="str">
        <f t="shared" ca="1" si="9"/>
        <v/>
      </c>
      <c r="P263" s="10" t="str">
        <f ca="1">IF(B263="","",IF(OR(J263="Ganho",J263="Perdido"),"ENCERRADA",IF(H263="","SEM DATA",IF(H263&lt;TODAY(),"ATRASADA",IF(H263=TODAY(),"HOJE",IF(H263&lt;=TODAY()+LISTAS!$M$2,"PRÓX. 7 DIAS","EM DIA"))))))</f>
        <v/>
      </c>
      <c r="Q263" s="5"/>
      <c r="R263" s="3"/>
    </row>
    <row r="264" spans="1:18" ht="21.95" customHeight="1">
      <c r="A264" s="3"/>
      <c r="B264" s="3"/>
      <c r="C264" s="3"/>
      <c r="D264" s="3"/>
      <c r="E264" s="3"/>
      <c r="F264" s="5"/>
      <c r="G264" s="3"/>
      <c r="H264" s="5"/>
      <c r="I264" s="3"/>
      <c r="J264" s="3"/>
      <c r="K264" s="6"/>
      <c r="L264" s="7" t="str">
        <f>IF(J264="","",INDEX(LISTAS!$B$2:$B$8,MATCH(J264,LISTAS!$A$2:$A$8,0)))</f>
        <v/>
      </c>
      <c r="M264" s="8" t="str">
        <f t="shared" si="8"/>
        <v/>
      </c>
      <c r="N264" s="3"/>
      <c r="O264" s="9" t="str">
        <f t="shared" ca="1" si="9"/>
        <v/>
      </c>
      <c r="P264" s="10" t="str">
        <f ca="1">IF(B264="","",IF(OR(J264="Ganho",J264="Perdido"),"ENCERRADA",IF(H264="","SEM DATA",IF(H264&lt;TODAY(),"ATRASADA",IF(H264=TODAY(),"HOJE",IF(H264&lt;=TODAY()+LISTAS!$M$2,"PRÓX. 7 DIAS","EM DIA"))))))</f>
        <v/>
      </c>
      <c r="Q264" s="5"/>
      <c r="R264" s="3"/>
    </row>
    <row r="265" spans="1:18" ht="21.95" customHeight="1">
      <c r="A265" s="3"/>
      <c r="B265" s="3"/>
      <c r="C265" s="3"/>
      <c r="D265" s="3"/>
      <c r="E265" s="3"/>
      <c r="F265" s="5"/>
      <c r="G265" s="3"/>
      <c r="H265" s="5"/>
      <c r="I265" s="3"/>
      <c r="J265" s="3"/>
      <c r="K265" s="6"/>
      <c r="L265" s="7" t="str">
        <f>IF(J265="","",INDEX(LISTAS!$B$2:$B$8,MATCH(J265,LISTAS!$A$2:$A$8,0)))</f>
        <v/>
      </c>
      <c r="M265" s="8" t="str">
        <f t="shared" si="8"/>
        <v/>
      </c>
      <c r="N265" s="3"/>
      <c r="O265" s="9" t="str">
        <f t="shared" ca="1" si="9"/>
        <v/>
      </c>
      <c r="P265" s="10" t="str">
        <f ca="1">IF(B265="","",IF(OR(J265="Ganho",J265="Perdido"),"ENCERRADA",IF(H265="","SEM DATA",IF(H265&lt;TODAY(),"ATRASADA",IF(H265=TODAY(),"HOJE",IF(H265&lt;=TODAY()+LISTAS!$M$2,"PRÓX. 7 DIAS","EM DIA"))))))</f>
        <v/>
      </c>
      <c r="Q265" s="5"/>
      <c r="R265" s="3"/>
    </row>
    <row r="266" spans="1:18" ht="21.95" customHeight="1">
      <c r="A266" s="3"/>
      <c r="B266" s="3"/>
      <c r="C266" s="3"/>
      <c r="D266" s="3"/>
      <c r="E266" s="3"/>
      <c r="F266" s="5"/>
      <c r="G266" s="3"/>
      <c r="H266" s="5"/>
      <c r="I266" s="3"/>
      <c r="J266" s="3"/>
      <c r="K266" s="6"/>
      <c r="L266" s="7" t="str">
        <f>IF(J266="","",INDEX(LISTAS!$B$2:$B$8,MATCH(J266,LISTAS!$A$2:$A$8,0)))</f>
        <v/>
      </c>
      <c r="M266" s="8" t="str">
        <f t="shared" si="8"/>
        <v/>
      </c>
      <c r="N266" s="3"/>
      <c r="O266" s="9" t="str">
        <f t="shared" ca="1" si="9"/>
        <v/>
      </c>
      <c r="P266" s="10" t="str">
        <f ca="1">IF(B266="","",IF(OR(J266="Ganho",J266="Perdido"),"ENCERRADA",IF(H266="","SEM DATA",IF(H266&lt;TODAY(),"ATRASADA",IF(H266=TODAY(),"HOJE",IF(H266&lt;=TODAY()+LISTAS!$M$2,"PRÓX. 7 DIAS","EM DIA"))))))</f>
        <v/>
      </c>
      <c r="Q266" s="5"/>
      <c r="R266" s="3"/>
    </row>
    <row r="267" spans="1:18" ht="21.95" customHeight="1">
      <c r="A267" s="3"/>
      <c r="B267" s="3"/>
      <c r="C267" s="3"/>
      <c r="D267" s="3"/>
      <c r="E267" s="3"/>
      <c r="F267" s="5"/>
      <c r="G267" s="3"/>
      <c r="H267" s="5"/>
      <c r="I267" s="3"/>
      <c r="J267" s="3"/>
      <c r="K267" s="6"/>
      <c r="L267" s="7" t="str">
        <f>IF(J267="","",INDEX(LISTAS!$B$2:$B$8,MATCH(J267,LISTAS!$A$2:$A$8,0)))</f>
        <v/>
      </c>
      <c r="M267" s="8" t="str">
        <f t="shared" si="8"/>
        <v/>
      </c>
      <c r="N267" s="3"/>
      <c r="O267" s="9" t="str">
        <f t="shared" ca="1" si="9"/>
        <v/>
      </c>
      <c r="P267" s="10" t="str">
        <f ca="1">IF(B267="","",IF(OR(J267="Ganho",J267="Perdido"),"ENCERRADA",IF(H267="","SEM DATA",IF(H267&lt;TODAY(),"ATRASADA",IF(H267=TODAY(),"HOJE",IF(H267&lt;=TODAY()+LISTAS!$M$2,"PRÓX. 7 DIAS","EM DIA"))))))</f>
        <v/>
      </c>
      <c r="Q267" s="5"/>
      <c r="R267" s="3"/>
    </row>
    <row r="268" spans="1:18" ht="21.95" customHeight="1">
      <c r="A268" s="3"/>
      <c r="B268" s="3"/>
      <c r="C268" s="3"/>
      <c r="D268" s="3"/>
      <c r="E268" s="3"/>
      <c r="F268" s="5"/>
      <c r="G268" s="3"/>
      <c r="H268" s="5"/>
      <c r="I268" s="3"/>
      <c r="J268" s="3"/>
      <c r="K268" s="6"/>
      <c r="L268" s="7" t="str">
        <f>IF(J268="","",INDEX(LISTAS!$B$2:$B$8,MATCH(J268,LISTAS!$A$2:$A$8,0)))</f>
        <v/>
      </c>
      <c r="M268" s="8" t="str">
        <f t="shared" si="8"/>
        <v/>
      </c>
      <c r="N268" s="3"/>
      <c r="O268" s="9" t="str">
        <f t="shared" ca="1" si="9"/>
        <v/>
      </c>
      <c r="P268" s="10" t="str">
        <f ca="1">IF(B268="","",IF(OR(J268="Ganho",J268="Perdido"),"ENCERRADA",IF(H268="","SEM DATA",IF(H268&lt;TODAY(),"ATRASADA",IF(H268=TODAY(),"HOJE",IF(H268&lt;=TODAY()+LISTAS!$M$2,"PRÓX. 7 DIAS","EM DIA"))))))</f>
        <v/>
      </c>
      <c r="Q268" s="5"/>
      <c r="R268" s="3"/>
    </row>
    <row r="269" spans="1:18" ht="21.95" customHeight="1">
      <c r="A269" s="3"/>
      <c r="B269" s="3"/>
      <c r="C269" s="3"/>
      <c r="D269" s="3"/>
      <c r="E269" s="3"/>
      <c r="F269" s="5"/>
      <c r="G269" s="3"/>
      <c r="H269" s="5"/>
      <c r="I269" s="3"/>
      <c r="J269" s="3"/>
      <c r="K269" s="6"/>
      <c r="L269" s="7" t="str">
        <f>IF(J269="","",INDEX(LISTAS!$B$2:$B$8,MATCH(J269,LISTAS!$A$2:$A$8,0)))</f>
        <v/>
      </c>
      <c r="M269" s="8" t="str">
        <f t="shared" si="8"/>
        <v/>
      </c>
      <c r="N269" s="3"/>
      <c r="O269" s="9" t="str">
        <f t="shared" ca="1" si="9"/>
        <v/>
      </c>
      <c r="P269" s="10" t="str">
        <f ca="1">IF(B269="","",IF(OR(J269="Ganho",J269="Perdido"),"ENCERRADA",IF(H269="","SEM DATA",IF(H269&lt;TODAY(),"ATRASADA",IF(H269=TODAY(),"HOJE",IF(H269&lt;=TODAY()+LISTAS!$M$2,"PRÓX. 7 DIAS","EM DIA"))))))</f>
        <v/>
      </c>
      <c r="Q269" s="5"/>
      <c r="R269" s="3"/>
    </row>
    <row r="270" spans="1:18" ht="21.95" customHeight="1">
      <c r="A270" s="3"/>
      <c r="B270" s="3"/>
      <c r="C270" s="3"/>
      <c r="D270" s="3"/>
      <c r="E270" s="3"/>
      <c r="F270" s="5"/>
      <c r="G270" s="3"/>
      <c r="H270" s="5"/>
      <c r="I270" s="3"/>
      <c r="J270" s="3"/>
      <c r="K270" s="6"/>
      <c r="L270" s="7" t="str">
        <f>IF(J270="","",INDEX(LISTAS!$B$2:$B$8,MATCH(J270,LISTAS!$A$2:$A$8,0)))</f>
        <v/>
      </c>
      <c r="M270" s="8" t="str">
        <f t="shared" si="8"/>
        <v/>
      </c>
      <c r="N270" s="3"/>
      <c r="O270" s="9" t="str">
        <f t="shared" ca="1" si="9"/>
        <v/>
      </c>
      <c r="P270" s="10" t="str">
        <f ca="1">IF(B270="","",IF(OR(J270="Ganho",J270="Perdido"),"ENCERRADA",IF(H270="","SEM DATA",IF(H270&lt;TODAY(),"ATRASADA",IF(H270=TODAY(),"HOJE",IF(H270&lt;=TODAY()+LISTAS!$M$2,"PRÓX. 7 DIAS","EM DIA"))))))</f>
        <v/>
      </c>
      <c r="Q270" s="5"/>
      <c r="R270" s="3"/>
    </row>
    <row r="271" spans="1:18" ht="21.95" customHeight="1">
      <c r="A271" s="3"/>
      <c r="B271" s="3"/>
      <c r="C271" s="3"/>
      <c r="D271" s="3"/>
      <c r="E271" s="3"/>
      <c r="F271" s="5"/>
      <c r="G271" s="3"/>
      <c r="H271" s="5"/>
      <c r="I271" s="3"/>
      <c r="J271" s="3"/>
      <c r="K271" s="6"/>
      <c r="L271" s="7" t="str">
        <f>IF(J271="","",INDEX(LISTAS!$B$2:$B$8,MATCH(J271,LISTAS!$A$2:$A$8,0)))</f>
        <v/>
      </c>
      <c r="M271" s="8" t="str">
        <f t="shared" si="8"/>
        <v/>
      </c>
      <c r="N271" s="3"/>
      <c r="O271" s="9" t="str">
        <f t="shared" ca="1" si="9"/>
        <v/>
      </c>
      <c r="P271" s="10" t="str">
        <f ca="1">IF(B271="","",IF(OR(J271="Ganho",J271="Perdido"),"ENCERRADA",IF(H271="","SEM DATA",IF(H271&lt;TODAY(),"ATRASADA",IF(H271=TODAY(),"HOJE",IF(H271&lt;=TODAY()+LISTAS!$M$2,"PRÓX. 7 DIAS","EM DIA"))))))</f>
        <v/>
      </c>
      <c r="Q271" s="5"/>
      <c r="R271" s="3"/>
    </row>
    <row r="272" spans="1:18" ht="21.95" customHeight="1">
      <c r="A272" s="3"/>
      <c r="B272" s="3"/>
      <c r="C272" s="3"/>
      <c r="D272" s="3"/>
      <c r="E272" s="3"/>
      <c r="F272" s="5"/>
      <c r="G272" s="3"/>
      <c r="H272" s="5"/>
      <c r="I272" s="3"/>
      <c r="J272" s="3"/>
      <c r="K272" s="6"/>
      <c r="L272" s="7" t="str">
        <f>IF(J272="","",INDEX(LISTAS!$B$2:$B$8,MATCH(J272,LISTAS!$A$2:$A$8,0)))</f>
        <v/>
      </c>
      <c r="M272" s="8" t="str">
        <f t="shared" si="8"/>
        <v/>
      </c>
      <c r="N272" s="3"/>
      <c r="O272" s="9" t="str">
        <f t="shared" ca="1" si="9"/>
        <v/>
      </c>
      <c r="P272" s="10" t="str">
        <f ca="1">IF(B272="","",IF(OR(J272="Ganho",J272="Perdido"),"ENCERRADA",IF(H272="","SEM DATA",IF(H272&lt;TODAY(),"ATRASADA",IF(H272=TODAY(),"HOJE",IF(H272&lt;=TODAY()+LISTAS!$M$2,"PRÓX. 7 DIAS","EM DIA"))))))</f>
        <v/>
      </c>
      <c r="Q272" s="5"/>
      <c r="R272" s="3"/>
    </row>
    <row r="273" spans="1:18" ht="21.95" customHeight="1">
      <c r="A273" s="3"/>
      <c r="B273" s="3"/>
      <c r="C273" s="3"/>
      <c r="D273" s="3"/>
      <c r="E273" s="3"/>
      <c r="F273" s="5"/>
      <c r="G273" s="3"/>
      <c r="H273" s="5"/>
      <c r="I273" s="3"/>
      <c r="J273" s="3"/>
      <c r="K273" s="6"/>
      <c r="L273" s="7" t="str">
        <f>IF(J273="","",INDEX(LISTAS!$B$2:$B$8,MATCH(J273,LISTAS!$A$2:$A$8,0)))</f>
        <v/>
      </c>
      <c r="M273" s="8" t="str">
        <f t="shared" si="8"/>
        <v/>
      </c>
      <c r="N273" s="3"/>
      <c r="O273" s="9" t="str">
        <f t="shared" ca="1" si="9"/>
        <v/>
      </c>
      <c r="P273" s="10" t="str">
        <f ca="1">IF(B273="","",IF(OR(J273="Ganho",J273="Perdido"),"ENCERRADA",IF(H273="","SEM DATA",IF(H273&lt;TODAY(),"ATRASADA",IF(H273=TODAY(),"HOJE",IF(H273&lt;=TODAY()+LISTAS!$M$2,"PRÓX. 7 DIAS","EM DIA"))))))</f>
        <v/>
      </c>
      <c r="Q273" s="5"/>
      <c r="R273" s="3"/>
    </row>
    <row r="274" spans="1:18" ht="21.95" customHeight="1">
      <c r="A274" s="3"/>
      <c r="B274" s="3"/>
      <c r="C274" s="3"/>
      <c r="D274" s="3"/>
      <c r="E274" s="3"/>
      <c r="F274" s="5"/>
      <c r="G274" s="3"/>
      <c r="H274" s="5"/>
      <c r="I274" s="3"/>
      <c r="J274" s="3"/>
      <c r="K274" s="6"/>
      <c r="L274" s="7" t="str">
        <f>IF(J274="","",INDEX(LISTAS!$B$2:$B$8,MATCH(J274,LISTAS!$A$2:$A$8,0)))</f>
        <v/>
      </c>
      <c r="M274" s="8" t="str">
        <f t="shared" si="8"/>
        <v/>
      </c>
      <c r="N274" s="3"/>
      <c r="O274" s="9" t="str">
        <f t="shared" ca="1" si="9"/>
        <v/>
      </c>
      <c r="P274" s="10" t="str">
        <f ca="1">IF(B274="","",IF(OR(J274="Ganho",J274="Perdido"),"ENCERRADA",IF(H274="","SEM DATA",IF(H274&lt;TODAY(),"ATRASADA",IF(H274=TODAY(),"HOJE",IF(H274&lt;=TODAY()+LISTAS!$M$2,"PRÓX. 7 DIAS","EM DIA"))))))</f>
        <v/>
      </c>
      <c r="Q274" s="5"/>
      <c r="R274" s="3"/>
    </row>
    <row r="275" spans="1:18" ht="21.95" customHeight="1">
      <c r="A275" s="3"/>
      <c r="B275" s="3"/>
      <c r="C275" s="3"/>
      <c r="D275" s="3"/>
      <c r="E275" s="3"/>
      <c r="F275" s="5"/>
      <c r="G275" s="3"/>
      <c r="H275" s="5"/>
      <c r="I275" s="3"/>
      <c r="J275" s="3"/>
      <c r="K275" s="6"/>
      <c r="L275" s="7" t="str">
        <f>IF(J275="","",INDEX(LISTAS!$B$2:$B$8,MATCH(J275,LISTAS!$A$2:$A$8,0)))</f>
        <v/>
      </c>
      <c r="M275" s="8" t="str">
        <f t="shared" si="8"/>
        <v/>
      </c>
      <c r="N275" s="3"/>
      <c r="O275" s="9" t="str">
        <f t="shared" ca="1" si="9"/>
        <v/>
      </c>
      <c r="P275" s="10" t="str">
        <f ca="1">IF(B275="","",IF(OR(J275="Ganho",J275="Perdido"),"ENCERRADA",IF(H275="","SEM DATA",IF(H275&lt;TODAY(),"ATRASADA",IF(H275=TODAY(),"HOJE",IF(H275&lt;=TODAY()+LISTAS!$M$2,"PRÓX. 7 DIAS","EM DIA"))))))</f>
        <v/>
      </c>
      <c r="Q275" s="5"/>
      <c r="R275" s="3"/>
    </row>
    <row r="276" spans="1:18" ht="21.95" customHeight="1">
      <c r="A276" s="3"/>
      <c r="B276" s="3"/>
      <c r="C276" s="3"/>
      <c r="D276" s="3"/>
      <c r="E276" s="3"/>
      <c r="F276" s="5"/>
      <c r="G276" s="3"/>
      <c r="H276" s="5"/>
      <c r="I276" s="3"/>
      <c r="J276" s="3"/>
      <c r="K276" s="6"/>
      <c r="L276" s="7" t="str">
        <f>IF(J276="","",INDEX(LISTAS!$B$2:$B$8,MATCH(J276,LISTAS!$A$2:$A$8,0)))</f>
        <v/>
      </c>
      <c r="M276" s="8" t="str">
        <f t="shared" si="8"/>
        <v/>
      </c>
      <c r="N276" s="3"/>
      <c r="O276" s="9" t="str">
        <f t="shared" ca="1" si="9"/>
        <v/>
      </c>
      <c r="P276" s="10" t="str">
        <f ca="1">IF(B276="","",IF(OR(J276="Ganho",J276="Perdido"),"ENCERRADA",IF(H276="","SEM DATA",IF(H276&lt;TODAY(),"ATRASADA",IF(H276=TODAY(),"HOJE",IF(H276&lt;=TODAY()+LISTAS!$M$2,"PRÓX. 7 DIAS","EM DIA"))))))</f>
        <v/>
      </c>
      <c r="Q276" s="5"/>
      <c r="R276" s="3"/>
    </row>
    <row r="277" spans="1:18" ht="21.95" customHeight="1">
      <c r="A277" s="3"/>
      <c r="B277" s="3"/>
      <c r="C277" s="3"/>
      <c r="D277" s="3"/>
      <c r="E277" s="3"/>
      <c r="F277" s="5"/>
      <c r="G277" s="3"/>
      <c r="H277" s="5"/>
      <c r="I277" s="3"/>
      <c r="J277" s="3"/>
      <c r="K277" s="6"/>
      <c r="L277" s="7" t="str">
        <f>IF(J277="","",INDEX(LISTAS!$B$2:$B$8,MATCH(J277,LISTAS!$A$2:$A$8,0)))</f>
        <v/>
      </c>
      <c r="M277" s="8" t="str">
        <f t="shared" si="8"/>
        <v/>
      </c>
      <c r="N277" s="3"/>
      <c r="O277" s="9" t="str">
        <f t="shared" ca="1" si="9"/>
        <v/>
      </c>
      <c r="P277" s="10" t="str">
        <f ca="1">IF(B277="","",IF(OR(J277="Ganho",J277="Perdido"),"ENCERRADA",IF(H277="","SEM DATA",IF(H277&lt;TODAY(),"ATRASADA",IF(H277=TODAY(),"HOJE",IF(H277&lt;=TODAY()+LISTAS!$M$2,"PRÓX. 7 DIAS","EM DIA"))))))</f>
        <v/>
      </c>
      <c r="Q277" s="5"/>
      <c r="R277" s="3"/>
    </row>
    <row r="278" spans="1:18" ht="21.95" customHeight="1">
      <c r="A278" s="3"/>
      <c r="B278" s="3"/>
      <c r="C278" s="3"/>
      <c r="D278" s="3"/>
      <c r="E278" s="3"/>
      <c r="F278" s="5"/>
      <c r="G278" s="3"/>
      <c r="H278" s="5"/>
      <c r="I278" s="3"/>
      <c r="J278" s="3"/>
      <c r="K278" s="6"/>
      <c r="L278" s="7" t="str">
        <f>IF(J278="","",INDEX(LISTAS!$B$2:$B$8,MATCH(J278,LISTAS!$A$2:$A$8,0)))</f>
        <v/>
      </c>
      <c r="M278" s="8" t="str">
        <f t="shared" si="8"/>
        <v/>
      </c>
      <c r="N278" s="3"/>
      <c r="O278" s="9" t="str">
        <f t="shared" ca="1" si="9"/>
        <v/>
      </c>
      <c r="P278" s="10" t="str">
        <f ca="1">IF(B278="","",IF(OR(J278="Ganho",J278="Perdido"),"ENCERRADA",IF(H278="","SEM DATA",IF(H278&lt;TODAY(),"ATRASADA",IF(H278=TODAY(),"HOJE",IF(H278&lt;=TODAY()+LISTAS!$M$2,"PRÓX. 7 DIAS","EM DIA"))))))</f>
        <v/>
      </c>
      <c r="Q278" s="5"/>
      <c r="R278" s="3"/>
    </row>
    <row r="279" spans="1:18" ht="21.95" customHeight="1">
      <c r="A279" s="3"/>
      <c r="B279" s="3"/>
      <c r="C279" s="3"/>
      <c r="D279" s="3"/>
      <c r="E279" s="3"/>
      <c r="F279" s="5"/>
      <c r="G279" s="3"/>
      <c r="H279" s="5"/>
      <c r="I279" s="3"/>
      <c r="J279" s="3"/>
      <c r="K279" s="6"/>
      <c r="L279" s="7" t="str">
        <f>IF(J279="","",INDEX(LISTAS!$B$2:$B$8,MATCH(J279,LISTAS!$A$2:$A$8,0)))</f>
        <v/>
      </c>
      <c r="M279" s="8" t="str">
        <f t="shared" si="8"/>
        <v/>
      </c>
      <c r="N279" s="3"/>
      <c r="O279" s="9" t="str">
        <f t="shared" ca="1" si="9"/>
        <v/>
      </c>
      <c r="P279" s="10" t="str">
        <f ca="1">IF(B279="","",IF(OR(J279="Ganho",J279="Perdido"),"ENCERRADA",IF(H279="","SEM DATA",IF(H279&lt;TODAY(),"ATRASADA",IF(H279=TODAY(),"HOJE",IF(H279&lt;=TODAY()+LISTAS!$M$2,"PRÓX. 7 DIAS","EM DIA"))))))</f>
        <v/>
      </c>
      <c r="Q279" s="5"/>
      <c r="R279" s="3"/>
    </row>
    <row r="280" spans="1:18" ht="21.95" customHeight="1">
      <c r="A280" s="3"/>
      <c r="B280" s="3"/>
      <c r="C280" s="3"/>
      <c r="D280" s="3"/>
      <c r="E280" s="3"/>
      <c r="F280" s="5"/>
      <c r="G280" s="3"/>
      <c r="H280" s="5"/>
      <c r="I280" s="3"/>
      <c r="J280" s="3"/>
      <c r="K280" s="6"/>
      <c r="L280" s="7" t="str">
        <f>IF(J280="","",INDEX(LISTAS!$B$2:$B$8,MATCH(J280,LISTAS!$A$2:$A$8,0)))</f>
        <v/>
      </c>
      <c r="M280" s="8" t="str">
        <f t="shared" si="8"/>
        <v/>
      </c>
      <c r="N280" s="3"/>
      <c r="O280" s="9" t="str">
        <f t="shared" ca="1" si="9"/>
        <v/>
      </c>
      <c r="P280" s="10" t="str">
        <f ca="1">IF(B280="","",IF(OR(J280="Ganho",J280="Perdido"),"ENCERRADA",IF(H280="","SEM DATA",IF(H280&lt;TODAY(),"ATRASADA",IF(H280=TODAY(),"HOJE",IF(H280&lt;=TODAY()+LISTAS!$M$2,"PRÓX. 7 DIAS","EM DIA"))))))</f>
        <v/>
      </c>
      <c r="Q280" s="5"/>
      <c r="R280" s="3"/>
    </row>
    <row r="281" spans="1:18" ht="21.95" customHeight="1">
      <c r="A281" s="3"/>
      <c r="B281" s="3"/>
      <c r="C281" s="3"/>
      <c r="D281" s="3"/>
      <c r="E281" s="3"/>
      <c r="F281" s="5"/>
      <c r="G281" s="3"/>
      <c r="H281" s="5"/>
      <c r="I281" s="3"/>
      <c r="J281" s="3"/>
      <c r="K281" s="6"/>
      <c r="L281" s="7" t="str">
        <f>IF(J281="","",INDEX(LISTAS!$B$2:$B$8,MATCH(J281,LISTAS!$A$2:$A$8,0)))</f>
        <v/>
      </c>
      <c r="M281" s="8" t="str">
        <f t="shared" si="8"/>
        <v/>
      </c>
      <c r="N281" s="3"/>
      <c r="O281" s="9" t="str">
        <f t="shared" ca="1" si="9"/>
        <v/>
      </c>
      <c r="P281" s="10" t="str">
        <f ca="1">IF(B281="","",IF(OR(J281="Ganho",J281="Perdido"),"ENCERRADA",IF(H281="","SEM DATA",IF(H281&lt;TODAY(),"ATRASADA",IF(H281=TODAY(),"HOJE",IF(H281&lt;=TODAY()+LISTAS!$M$2,"PRÓX. 7 DIAS","EM DIA"))))))</f>
        <v/>
      </c>
      <c r="Q281" s="5"/>
      <c r="R281" s="3"/>
    </row>
    <row r="282" spans="1:18" ht="21.95" customHeight="1">
      <c r="A282" s="3"/>
      <c r="B282" s="3"/>
      <c r="C282" s="3"/>
      <c r="D282" s="3"/>
      <c r="E282" s="3"/>
      <c r="F282" s="5"/>
      <c r="G282" s="3"/>
      <c r="H282" s="5"/>
      <c r="I282" s="3"/>
      <c r="J282" s="3"/>
      <c r="K282" s="6"/>
      <c r="L282" s="7" t="str">
        <f>IF(J282="","",INDEX(LISTAS!$B$2:$B$8,MATCH(J282,LISTAS!$A$2:$A$8,0)))</f>
        <v/>
      </c>
      <c r="M282" s="8" t="str">
        <f t="shared" si="8"/>
        <v/>
      </c>
      <c r="N282" s="3"/>
      <c r="O282" s="9" t="str">
        <f t="shared" ca="1" si="9"/>
        <v/>
      </c>
      <c r="P282" s="10" t="str">
        <f ca="1">IF(B282="","",IF(OR(J282="Ganho",J282="Perdido"),"ENCERRADA",IF(H282="","SEM DATA",IF(H282&lt;TODAY(),"ATRASADA",IF(H282=TODAY(),"HOJE",IF(H282&lt;=TODAY()+LISTAS!$M$2,"PRÓX. 7 DIAS","EM DIA"))))))</f>
        <v/>
      </c>
      <c r="Q282" s="5"/>
      <c r="R282" s="3"/>
    </row>
    <row r="283" spans="1:18" ht="21.95" customHeight="1">
      <c r="A283" s="3"/>
      <c r="B283" s="3"/>
      <c r="C283" s="3"/>
      <c r="D283" s="3"/>
      <c r="E283" s="3"/>
      <c r="F283" s="5"/>
      <c r="G283" s="3"/>
      <c r="H283" s="5"/>
      <c r="I283" s="3"/>
      <c r="J283" s="3"/>
      <c r="K283" s="6"/>
      <c r="L283" s="7" t="str">
        <f>IF(J283="","",INDEX(LISTAS!$B$2:$B$8,MATCH(J283,LISTAS!$A$2:$A$8,0)))</f>
        <v/>
      </c>
      <c r="M283" s="8" t="str">
        <f t="shared" si="8"/>
        <v/>
      </c>
      <c r="N283" s="3"/>
      <c r="O283" s="9" t="str">
        <f t="shared" ca="1" si="9"/>
        <v/>
      </c>
      <c r="P283" s="10" t="str">
        <f ca="1">IF(B283="","",IF(OR(J283="Ganho",J283="Perdido"),"ENCERRADA",IF(H283="","SEM DATA",IF(H283&lt;TODAY(),"ATRASADA",IF(H283=TODAY(),"HOJE",IF(H283&lt;=TODAY()+LISTAS!$M$2,"PRÓX. 7 DIAS","EM DIA"))))))</f>
        <v/>
      </c>
      <c r="Q283" s="5"/>
      <c r="R283" s="3"/>
    </row>
    <row r="284" spans="1:18" ht="21.95" customHeight="1">
      <c r="A284" s="3"/>
      <c r="B284" s="3"/>
      <c r="C284" s="3"/>
      <c r="D284" s="3"/>
      <c r="E284" s="3"/>
      <c r="F284" s="5"/>
      <c r="G284" s="3"/>
      <c r="H284" s="5"/>
      <c r="I284" s="3"/>
      <c r="J284" s="3"/>
      <c r="K284" s="6"/>
      <c r="L284" s="7" t="str">
        <f>IF(J284="","",INDEX(LISTAS!$B$2:$B$8,MATCH(J284,LISTAS!$A$2:$A$8,0)))</f>
        <v/>
      </c>
      <c r="M284" s="8" t="str">
        <f t="shared" si="8"/>
        <v/>
      </c>
      <c r="N284" s="3"/>
      <c r="O284" s="9" t="str">
        <f t="shared" ca="1" si="9"/>
        <v/>
      </c>
      <c r="P284" s="10" t="str">
        <f ca="1">IF(B284="","",IF(OR(J284="Ganho",J284="Perdido"),"ENCERRADA",IF(H284="","SEM DATA",IF(H284&lt;TODAY(),"ATRASADA",IF(H284=TODAY(),"HOJE",IF(H284&lt;=TODAY()+LISTAS!$M$2,"PRÓX. 7 DIAS","EM DIA"))))))</f>
        <v/>
      </c>
      <c r="Q284" s="5"/>
      <c r="R284" s="3"/>
    </row>
    <row r="285" spans="1:18" ht="21.95" customHeight="1">
      <c r="A285" s="3"/>
      <c r="B285" s="3"/>
      <c r="C285" s="3"/>
      <c r="D285" s="3"/>
      <c r="E285" s="3"/>
      <c r="F285" s="5"/>
      <c r="G285" s="3"/>
      <c r="H285" s="5"/>
      <c r="I285" s="3"/>
      <c r="J285" s="3"/>
      <c r="K285" s="6"/>
      <c r="L285" s="7" t="str">
        <f>IF(J285="","",INDEX(LISTAS!$B$2:$B$8,MATCH(J285,LISTAS!$A$2:$A$8,0)))</f>
        <v/>
      </c>
      <c r="M285" s="8" t="str">
        <f t="shared" si="8"/>
        <v/>
      </c>
      <c r="N285" s="3"/>
      <c r="O285" s="9" t="str">
        <f t="shared" ca="1" si="9"/>
        <v/>
      </c>
      <c r="P285" s="10" t="str">
        <f ca="1">IF(B285="","",IF(OR(J285="Ganho",J285="Perdido"),"ENCERRADA",IF(H285="","SEM DATA",IF(H285&lt;TODAY(),"ATRASADA",IF(H285=TODAY(),"HOJE",IF(H285&lt;=TODAY()+LISTAS!$M$2,"PRÓX. 7 DIAS","EM DIA"))))))</f>
        <v/>
      </c>
      <c r="Q285" s="5"/>
      <c r="R285" s="3"/>
    </row>
    <row r="286" spans="1:18" ht="21.95" customHeight="1">
      <c r="A286" s="3"/>
      <c r="B286" s="3"/>
      <c r="C286" s="3"/>
      <c r="D286" s="3"/>
      <c r="E286" s="3"/>
      <c r="F286" s="5"/>
      <c r="G286" s="3"/>
      <c r="H286" s="5"/>
      <c r="I286" s="3"/>
      <c r="J286" s="3"/>
      <c r="K286" s="6"/>
      <c r="L286" s="7" t="str">
        <f>IF(J286="","",INDEX(LISTAS!$B$2:$B$8,MATCH(J286,LISTAS!$A$2:$A$8,0)))</f>
        <v/>
      </c>
      <c r="M286" s="8" t="str">
        <f t="shared" si="8"/>
        <v/>
      </c>
      <c r="N286" s="3"/>
      <c r="O286" s="9" t="str">
        <f t="shared" ca="1" si="9"/>
        <v/>
      </c>
      <c r="P286" s="10" t="str">
        <f ca="1">IF(B286="","",IF(OR(J286="Ganho",J286="Perdido"),"ENCERRADA",IF(H286="","SEM DATA",IF(H286&lt;TODAY(),"ATRASADA",IF(H286=TODAY(),"HOJE",IF(H286&lt;=TODAY()+LISTAS!$M$2,"PRÓX. 7 DIAS","EM DIA"))))))</f>
        <v/>
      </c>
      <c r="Q286" s="5"/>
      <c r="R286" s="3"/>
    </row>
    <row r="287" spans="1:18" ht="21.95" customHeight="1">
      <c r="A287" s="3"/>
      <c r="B287" s="3"/>
      <c r="C287" s="3"/>
      <c r="D287" s="3"/>
      <c r="E287" s="3"/>
      <c r="F287" s="5"/>
      <c r="G287" s="3"/>
      <c r="H287" s="5"/>
      <c r="I287" s="3"/>
      <c r="J287" s="3"/>
      <c r="K287" s="6"/>
      <c r="L287" s="7" t="str">
        <f>IF(J287="","",INDEX(LISTAS!$B$2:$B$8,MATCH(J287,LISTAS!$A$2:$A$8,0)))</f>
        <v/>
      </c>
      <c r="M287" s="8" t="str">
        <f t="shared" si="8"/>
        <v/>
      </c>
      <c r="N287" s="3"/>
      <c r="O287" s="9" t="str">
        <f t="shared" ca="1" si="9"/>
        <v/>
      </c>
      <c r="P287" s="10" t="str">
        <f ca="1">IF(B287="","",IF(OR(J287="Ganho",J287="Perdido"),"ENCERRADA",IF(H287="","SEM DATA",IF(H287&lt;TODAY(),"ATRASADA",IF(H287=TODAY(),"HOJE",IF(H287&lt;=TODAY()+LISTAS!$M$2,"PRÓX. 7 DIAS","EM DIA"))))))</f>
        <v/>
      </c>
      <c r="Q287" s="5"/>
      <c r="R287" s="3"/>
    </row>
    <row r="288" spans="1:18" ht="21.95" customHeight="1">
      <c r="A288" s="3"/>
      <c r="B288" s="3"/>
      <c r="C288" s="3"/>
      <c r="D288" s="3"/>
      <c r="E288" s="3"/>
      <c r="F288" s="5"/>
      <c r="G288" s="3"/>
      <c r="H288" s="5"/>
      <c r="I288" s="3"/>
      <c r="J288" s="3"/>
      <c r="K288" s="6"/>
      <c r="L288" s="7" t="str">
        <f>IF(J288="","",INDEX(LISTAS!$B$2:$B$8,MATCH(J288,LISTAS!$A$2:$A$8,0)))</f>
        <v/>
      </c>
      <c r="M288" s="8" t="str">
        <f t="shared" si="8"/>
        <v/>
      </c>
      <c r="N288" s="3"/>
      <c r="O288" s="9" t="str">
        <f t="shared" ca="1" si="9"/>
        <v/>
      </c>
      <c r="P288" s="10" t="str">
        <f ca="1">IF(B288="","",IF(OR(J288="Ganho",J288="Perdido"),"ENCERRADA",IF(H288="","SEM DATA",IF(H288&lt;TODAY(),"ATRASADA",IF(H288=TODAY(),"HOJE",IF(H288&lt;=TODAY()+LISTAS!$M$2,"PRÓX. 7 DIAS","EM DIA"))))))</f>
        <v/>
      </c>
      <c r="Q288" s="5"/>
      <c r="R288" s="3"/>
    </row>
    <row r="289" spans="1:18" ht="21.95" customHeight="1">
      <c r="A289" s="3"/>
      <c r="B289" s="3"/>
      <c r="C289" s="3"/>
      <c r="D289" s="3"/>
      <c r="E289" s="3"/>
      <c r="F289" s="5"/>
      <c r="G289" s="3"/>
      <c r="H289" s="5"/>
      <c r="I289" s="3"/>
      <c r="J289" s="3"/>
      <c r="K289" s="6"/>
      <c r="L289" s="7" t="str">
        <f>IF(J289="","",INDEX(LISTAS!$B$2:$B$8,MATCH(J289,LISTAS!$A$2:$A$8,0)))</f>
        <v/>
      </c>
      <c r="M289" s="8" t="str">
        <f t="shared" si="8"/>
        <v/>
      </c>
      <c r="N289" s="3"/>
      <c r="O289" s="9" t="str">
        <f t="shared" ca="1" si="9"/>
        <v/>
      </c>
      <c r="P289" s="10" t="str">
        <f ca="1">IF(B289="","",IF(OR(J289="Ganho",J289="Perdido"),"ENCERRADA",IF(H289="","SEM DATA",IF(H289&lt;TODAY(),"ATRASADA",IF(H289=TODAY(),"HOJE",IF(H289&lt;=TODAY()+LISTAS!$M$2,"PRÓX. 7 DIAS","EM DIA"))))))</f>
        <v/>
      </c>
      <c r="Q289" s="5"/>
      <c r="R289" s="3"/>
    </row>
    <row r="290" spans="1:18" ht="21.95" customHeight="1">
      <c r="A290" s="3"/>
      <c r="B290" s="3"/>
      <c r="C290" s="3"/>
      <c r="D290" s="3"/>
      <c r="E290" s="3"/>
      <c r="F290" s="5"/>
      <c r="G290" s="3"/>
      <c r="H290" s="5"/>
      <c r="I290" s="3"/>
      <c r="J290" s="3"/>
      <c r="K290" s="6"/>
      <c r="L290" s="7" t="str">
        <f>IF(J290="","",INDEX(LISTAS!$B$2:$B$8,MATCH(J290,LISTAS!$A$2:$A$8,0)))</f>
        <v/>
      </c>
      <c r="M290" s="8" t="str">
        <f t="shared" si="8"/>
        <v/>
      </c>
      <c r="N290" s="3"/>
      <c r="O290" s="9" t="str">
        <f t="shared" ca="1" si="9"/>
        <v/>
      </c>
      <c r="P290" s="10" t="str">
        <f ca="1">IF(B290="","",IF(OR(J290="Ganho",J290="Perdido"),"ENCERRADA",IF(H290="","SEM DATA",IF(H290&lt;TODAY(),"ATRASADA",IF(H290=TODAY(),"HOJE",IF(H290&lt;=TODAY()+LISTAS!$M$2,"PRÓX. 7 DIAS","EM DIA"))))))</f>
        <v/>
      </c>
      <c r="Q290" s="5"/>
      <c r="R290" s="3"/>
    </row>
    <row r="291" spans="1:18" ht="21.95" customHeight="1">
      <c r="A291" s="3"/>
      <c r="B291" s="3"/>
      <c r="C291" s="3"/>
      <c r="D291" s="3"/>
      <c r="E291" s="3"/>
      <c r="F291" s="5"/>
      <c r="G291" s="3"/>
      <c r="H291" s="5"/>
      <c r="I291" s="3"/>
      <c r="J291" s="3"/>
      <c r="K291" s="6"/>
      <c r="L291" s="7" t="str">
        <f>IF(J291="","",INDEX(LISTAS!$B$2:$B$8,MATCH(J291,LISTAS!$A$2:$A$8,0)))</f>
        <v/>
      </c>
      <c r="M291" s="8" t="str">
        <f t="shared" si="8"/>
        <v/>
      </c>
      <c r="N291" s="3"/>
      <c r="O291" s="9" t="str">
        <f t="shared" ca="1" si="9"/>
        <v/>
      </c>
      <c r="P291" s="10" t="str">
        <f ca="1">IF(B291="","",IF(OR(J291="Ganho",J291="Perdido"),"ENCERRADA",IF(H291="","SEM DATA",IF(H291&lt;TODAY(),"ATRASADA",IF(H291=TODAY(),"HOJE",IF(H291&lt;=TODAY()+LISTAS!$M$2,"PRÓX. 7 DIAS","EM DIA"))))))</f>
        <v/>
      </c>
      <c r="Q291" s="5"/>
      <c r="R291" s="3"/>
    </row>
    <row r="292" spans="1:18" ht="21.95" customHeight="1">
      <c r="A292" s="3"/>
      <c r="B292" s="3"/>
      <c r="C292" s="3"/>
      <c r="D292" s="3"/>
      <c r="E292" s="3"/>
      <c r="F292" s="5"/>
      <c r="G292" s="3"/>
      <c r="H292" s="5"/>
      <c r="I292" s="3"/>
      <c r="J292" s="3"/>
      <c r="K292" s="6"/>
      <c r="L292" s="7" t="str">
        <f>IF(J292="","",INDEX(LISTAS!$B$2:$B$8,MATCH(J292,LISTAS!$A$2:$A$8,0)))</f>
        <v/>
      </c>
      <c r="M292" s="8" t="str">
        <f t="shared" si="8"/>
        <v/>
      </c>
      <c r="N292" s="3"/>
      <c r="O292" s="9" t="str">
        <f t="shared" ca="1" si="9"/>
        <v/>
      </c>
      <c r="P292" s="10" t="str">
        <f ca="1">IF(B292="","",IF(OR(J292="Ganho",J292="Perdido"),"ENCERRADA",IF(H292="","SEM DATA",IF(H292&lt;TODAY(),"ATRASADA",IF(H292=TODAY(),"HOJE",IF(H292&lt;=TODAY()+LISTAS!$M$2,"PRÓX. 7 DIAS","EM DIA"))))))</f>
        <v/>
      </c>
      <c r="Q292" s="5"/>
      <c r="R292" s="3"/>
    </row>
    <row r="293" spans="1:18" ht="21.95" customHeight="1">
      <c r="A293" s="3"/>
      <c r="B293" s="3"/>
      <c r="C293" s="3"/>
      <c r="D293" s="3"/>
      <c r="E293" s="3"/>
      <c r="F293" s="5"/>
      <c r="G293" s="3"/>
      <c r="H293" s="5"/>
      <c r="I293" s="3"/>
      <c r="J293" s="3"/>
      <c r="K293" s="6"/>
      <c r="L293" s="7" t="str">
        <f>IF(J293="","",INDEX(LISTAS!$B$2:$B$8,MATCH(J293,LISTAS!$A$2:$A$8,0)))</f>
        <v/>
      </c>
      <c r="M293" s="8" t="str">
        <f t="shared" si="8"/>
        <v/>
      </c>
      <c r="N293" s="3"/>
      <c r="O293" s="9" t="str">
        <f t="shared" ca="1" si="9"/>
        <v/>
      </c>
      <c r="P293" s="10" t="str">
        <f ca="1">IF(B293="","",IF(OR(J293="Ganho",J293="Perdido"),"ENCERRADA",IF(H293="","SEM DATA",IF(H293&lt;TODAY(),"ATRASADA",IF(H293=TODAY(),"HOJE",IF(H293&lt;=TODAY()+LISTAS!$M$2,"PRÓX. 7 DIAS","EM DIA"))))))</f>
        <v/>
      </c>
      <c r="Q293" s="5"/>
      <c r="R293" s="3"/>
    </row>
    <row r="294" spans="1:18" ht="21.95" customHeight="1">
      <c r="A294" s="3"/>
      <c r="B294" s="3"/>
      <c r="C294" s="3"/>
      <c r="D294" s="3"/>
      <c r="E294" s="3"/>
      <c r="F294" s="5"/>
      <c r="G294" s="3"/>
      <c r="H294" s="5"/>
      <c r="I294" s="3"/>
      <c r="J294" s="3"/>
      <c r="K294" s="6"/>
      <c r="L294" s="7" t="str">
        <f>IF(J294="","",INDEX(LISTAS!$B$2:$B$8,MATCH(J294,LISTAS!$A$2:$A$8,0)))</f>
        <v/>
      </c>
      <c r="M294" s="8" t="str">
        <f t="shared" si="8"/>
        <v/>
      </c>
      <c r="N294" s="3"/>
      <c r="O294" s="9" t="str">
        <f t="shared" ca="1" si="9"/>
        <v/>
      </c>
      <c r="P294" s="10" t="str">
        <f ca="1">IF(B294="","",IF(OR(J294="Ganho",J294="Perdido"),"ENCERRADA",IF(H294="","SEM DATA",IF(H294&lt;TODAY(),"ATRASADA",IF(H294=TODAY(),"HOJE",IF(H294&lt;=TODAY()+LISTAS!$M$2,"PRÓX. 7 DIAS","EM DIA"))))))</f>
        <v/>
      </c>
      <c r="Q294" s="5"/>
      <c r="R294" s="3"/>
    </row>
    <row r="295" spans="1:18" ht="21.95" customHeight="1">
      <c r="A295" s="3"/>
      <c r="B295" s="3"/>
      <c r="C295" s="3"/>
      <c r="D295" s="3"/>
      <c r="E295" s="3"/>
      <c r="F295" s="5"/>
      <c r="G295" s="3"/>
      <c r="H295" s="5"/>
      <c r="I295" s="3"/>
      <c r="J295" s="3"/>
      <c r="K295" s="6"/>
      <c r="L295" s="7" t="str">
        <f>IF(J295="","",INDEX(LISTAS!$B$2:$B$8,MATCH(J295,LISTAS!$A$2:$A$8,0)))</f>
        <v/>
      </c>
      <c r="M295" s="8" t="str">
        <f t="shared" si="8"/>
        <v/>
      </c>
      <c r="N295" s="3"/>
      <c r="O295" s="9" t="str">
        <f t="shared" ca="1" si="9"/>
        <v/>
      </c>
      <c r="P295" s="10" t="str">
        <f ca="1">IF(B295="","",IF(OR(J295="Ganho",J295="Perdido"),"ENCERRADA",IF(H295="","SEM DATA",IF(H295&lt;TODAY(),"ATRASADA",IF(H295=TODAY(),"HOJE",IF(H295&lt;=TODAY()+LISTAS!$M$2,"PRÓX. 7 DIAS","EM DIA"))))))</f>
        <v/>
      </c>
      <c r="Q295" s="5"/>
      <c r="R295" s="3"/>
    </row>
    <row r="296" spans="1:18" ht="21.95" customHeight="1">
      <c r="A296" s="3"/>
      <c r="B296" s="3"/>
      <c r="C296" s="3"/>
      <c r="D296" s="3"/>
      <c r="E296" s="3"/>
      <c r="F296" s="5"/>
      <c r="G296" s="3"/>
      <c r="H296" s="5"/>
      <c r="I296" s="3"/>
      <c r="J296" s="3"/>
      <c r="K296" s="6"/>
      <c r="L296" s="7" t="str">
        <f>IF(J296="","",INDEX(LISTAS!$B$2:$B$8,MATCH(J296,LISTAS!$A$2:$A$8,0)))</f>
        <v/>
      </c>
      <c r="M296" s="8" t="str">
        <f t="shared" si="8"/>
        <v/>
      </c>
      <c r="N296" s="3"/>
      <c r="O296" s="9" t="str">
        <f t="shared" ca="1" si="9"/>
        <v/>
      </c>
      <c r="P296" s="10" t="str">
        <f ca="1">IF(B296="","",IF(OR(J296="Ganho",J296="Perdido"),"ENCERRADA",IF(H296="","SEM DATA",IF(H296&lt;TODAY(),"ATRASADA",IF(H296=TODAY(),"HOJE",IF(H296&lt;=TODAY()+LISTAS!$M$2,"PRÓX. 7 DIAS","EM DIA"))))))</f>
        <v/>
      </c>
      <c r="Q296" s="5"/>
      <c r="R296" s="3"/>
    </row>
    <row r="297" spans="1:18" ht="21.95" customHeight="1">
      <c r="A297" s="3"/>
      <c r="B297" s="3"/>
      <c r="C297" s="3"/>
      <c r="D297" s="3"/>
      <c r="E297" s="3"/>
      <c r="F297" s="5"/>
      <c r="G297" s="3"/>
      <c r="H297" s="5"/>
      <c r="I297" s="3"/>
      <c r="J297" s="3"/>
      <c r="K297" s="6"/>
      <c r="L297" s="7" t="str">
        <f>IF(J297="","",INDEX(LISTAS!$B$2:$B$8,MATCH(J297,LISTAS!$A$2:$A$8,0)))</f>
        <v/>
      </c>
      <c r="M297" s="8" t="str">
        <f t="shared" si="8"/>
        <v/>
      </c>
      <c r="N297" s="3"/>
      <c r="O297" s="9" t="str">
        <f t="shared" ca="1" si="9"/>
        <v/>
      </c>
      <c r="P297" s="10" t="str">
        <f ca="1">IF(B297="","",IF(OR(J297="Ganho",J297="Perdido"),"ENCERRADA",IF(H297="","SEM DATA",IF(H297&lt;TODAY(),"ATRASADA",IF(H297=TODAY(),"HOJE",IF(H297&lt;=TODAY()+LISTAS!$M$2,"PRÓX. 7 DIAS","EM DIA"))))))</f>
        <v/>
      </c>
      <c r="Q297" s="5"/>
      <c r="R297" s="3"/>
    </row>
    <row r="298" spans="1:18" ht="21.95" customHeight="1">
      <c r="A298" s="3"/>
      <c r="B298" s="3"/>
      <c r="C298" s="3"/>
      <c r="D298" s="3"/>
      <c r="E298" s="3"/>
      <c r="F298" s="5"/>
      <c r="G298" s="3"/>
      <c r="H298" s="5"/>
      <c r="I298" s="3"/>
      <c r="J298" s="3"/>
      <c r="K298" s="6"/>
      <c r="L298" s="7" t="str">
        <f>IF(J298="","",INDEX(LISTAS!$B$2:$B$8,MATCH(J298,LISTAS!$A$2:$A$8,0)))</f>
        <v/>
      </c>
      <c r="M298" s="8" t="str">
        <f t="shared" si="8"/>
        <v/>
      </c>
      <c r="N298" s="3"/>
      <c r="O298" s="9" t="str">
        <f t="shared" ca="1" si="9"/>
        <v/>
      </c>
      <c r="P298" s="10" t="str">
        <f ca="1">IF(B298="","",IF(OR(J298="Ganho",J298="Perdido"),"ENCERRADA",IF(H298="","SEM DATA",IF(H298&lt;TODAY(),"ATRASADA",IF(H298=TODAY(),"HOJE",IF(H298&lt;=TODAY()+LISTAS!$M$2,"PRÓX. 7 DIAS","EM DIA"))))))</f>
        <v/>
      </c>
      <c r="Q298" s="5"/>
      <c r="R298" s="3"/>
    </row>
    <row r="299" spans="1:18" ht="21.95" customHeight="1">
      <c r="A299" s="3"/>
      <c r="B299" s="3"/>
      <c r="C299" s="3"/>
      <c r="D299" s="3"/>
      <c r="E299" s="3"/>
      <c r="F299" s="5"/>
      <c r="G299" s="3"/>
      <c r="H299" s="5"/>
      <c r="I299" s="3"/>
      <c r="J299" s="3"/>
      <c r="K299" s="6"/>
      <c r="L299" s="7" t="str">
        <f>IF(J299="","",INDEX(LISTAS!$B$2:$B$8,MATCH(J299,LISTAS!$A$2:$A$8,0)))</f>
        <v/>
      </c>
      <c r="M299" s="8" t="str">
        <f t="shared" si="8"/>
        <v/>
      </c>
      <c r="N299" s="3"/>
      <c r="O299" s="9" t="str">
        <f t="shared" ca="1" si="9"/>
        <v/>
      </c>
      <c r="P299" s="10" t="str">
        <f ca="1">IF(B299="","",IF(OR(J299="Ganho",J299="Perdido"),"ENCERRADA",IF(H299="","SEM DATA",IF(H299&lt;TODAY(),"ATRASADA",IF(H299=TODAY(),"HOJE",IF(H299&lt;=TODAY()+LISTAS!$M$2,"PRÓX. 7 DIAS","EM DIA"))))))</f>
        <v/>
      </c>
      <c r="Q299" s="5"/>
      <c r="R299" s="3"/>
    </row>
    <row r="300" spans="1:18" ht="21.95" customHeight="1">
      <c r="A300" s="3"/>
      <c r="B300" s="3"/>
      <c r="C300" s="3"/>
      <c r="D300" s="3"/>
      <c r="E300" s="3"/>
      <c r="F300" s="5"/>
      <c r="G300" s="3"/>
      <c r="H300" s="5"/>
      <c r="I300" s="3"/>
      <c r="J300" s="3"/>
      <c r="K300" s="6"/>
      <c r="L300" s="7" t="str">
        <f>IF(J300="","",INDEX(LISTAS!$B$2:$B$8,MATCH(J300,LISTAS!$A$2:$A$8,0)))</f>
        <v/>
      </c>
      <c r="M300" s="8" t="str">
        <f t="shared" si="8"/>
        <v/>
      </c>
      <c r="N300" s="3"/>
      <c r="O300" s="9" t="str">
        <f t="shared" ca="1" si="9"/>
        <v/>
      </c>
      <c r="P300" s="10" t="str">
        <f ca="1">IF(B300="","",IF(OR(J300="Ganho",J300="Perdido"),"ENCERRADA",IF(H300="","SEM DATA",IF(H300&lt;TODAY(),"ATRASADA",IF(H300=TODAY(),"HOJE",IF(H300&lt;=TODAY()+LISTAS!$M$2,"PRÓX. 7 DIAS","EM DIA"))))))</f>
        <v/>
      </c>
      <c r="Q300" s="5"/>
      <c r="R300" s="3"/>
    </row>
    <row r="301" spans="1:18" ht="21.95" customHeight="1">
      <c r="A301" s="3"/>
      <c r="B301" s="3"/>
      <c r="C301" s="3"/>
      <c r="D301" s="3"/>
      <c r="E301" s="3"/>
      <c r="F301" s="5"/>
      <c r="G301" s="3"/>
      <c r="H301" s="5"/>
      <c r="I301" s="3"/>
      <c r="J301" s="3"/>
      <c r="K301" s="6"/>
      <c r="L301" s="7" t="str">
        <f>IF(J301="","",INDEX(LISTAS!$B$2:$B$8,MATCH(J301,LISTAS!$A$2:$A$8,0)))</f>
        <v/>
      </c>
      <c r="M301" s="8" t="str">
        <f t="shared" si="8"/>
        <v/>
      </c>
      <c r="N301" s="3"/>
      <c r="O301" s="9" t="str">
        <f t="shared" ca="1" si="9"/>
        <v/>
      </c>
      <c r="P301" s="10" t="str">
        <f ca="1">IF(B301="","",IF(OR(J301="Ganho",J301="Perdido"),"ENCERRADA",IF(H301="","SEM DATA",IF(H301&lt;TODAY(),"ATRASADA",IF(H301=TODAY(),"HOJE",IF(H301&lt;=TODAY()+LISTAS!$M$2,"PRÓX. 7 DIAS","EM DIA"))))))</f>
        <v/>
      </c>
      <c r="Q301" s="5"/>
      <c r="R301" s="3"/>
    </row>
    <row r="302" spans="1:18" ht="21.95" customHeight="1">
      <c r="A302" s="3"/>
      <c r="B302" s="3"/>
      <c r="C302" s="3"/>
      <c r="D302" s="3"/>
      <c r="E302" s="3"/>
      <c r="F302" s="5"/>
      <c r="G302" s="3"/>
      <c r="H302" s="5"/>
      <c r="I302" s="3"/>
      <c r="J302" s="3"/>
      <c r="K302" s="6"/>
      <c r="L302" s="7" t="str">
        <f>IF(J302="","",INDEX(LISTAS!$B$2:$B$8,MATCH(J302,LISTAS!$A$2:$A$8,0)))</f>
        <v/>
      </c>
      <c r="M302" s="8" t="str">
        <f t="shared" si="8"/>
        <v/>
      </c>
      <c r="N302" s="3"/>
      <c r="O302" s="9" t="str">
        <f t="shared" ca="1" si="9"/>
        <v/>
      </c>
      <c r="P302" s="10" t="str">
        <f ca="1">IF(B302="","",IF(OR(J302="Ganho",J302="Perdido"),"ENCERRADA",IF(H302="","SEM DATA",IF(H302&lt;TODAY(),"ATRASADA",IF(H302=TODAY(),"HOJE",IF(H302&lt;=TODAY()+LISTAS!$M$2,"PRÓX. 7 DIAS","EM DIA"))))))</f>
        <v/>
      </c>
      <c r="Q302" s="5"/>
      <c r="R302" s="3"/>
    </row>
    <row r="303" spans="1:18" ht="21.95" customHeight="1">
      <c r="A303" s="3"/>
      <c r="B303" s="3"/>
      <c r="C303" s="3"/>
      <c r="D303" s="3"/>
      <c r="E303" s="3"/>
      <c r="F303" s="5"/>
      <c r="G303" s="3"/>
      <c r="H303" s="5"/>
      <c r="I303" s="3"/>
      <c r="J303" s="3"/>
      <c r="K303" s="6"/>
      <c r="L303" s="7" t="str">
        <f>IF(J303="","",INDEX(LISTAS!$B$2:$B$8,MATCH(J303,LISTAS!$A$2:$A$8,0)))</f>
        <v/>
      </c>
      <c r="M303" s="8" t="str">
        <f t="shared" si="8"/>
        <v/>
      </c>
      <c r="N303" s="3"/>
      <c r="O303" s="9" t="str">
        <f t="shared" ca="1" si="9"/>
        <v/>
      </c>
      <c r="P303" s="10" t="str">
        <f ca="1">IF(B303="","",IF(OR(J303="Ganho",J303="Perdido"),"ENCERRADA",IF(H303="","SEM DATA",IF(H303&lt;TODAY(),"ATRASADA",IF(H303=TODAY(),"HOJE",IF(H303&lt;=TODAY()+LISTAS!$M$2,"PRÓX. 7 DIAS","EM DIA"))))))</f>
        <v/>
      </c>
      <c r="Q303" s="5"/>
      <c r="R303" s="3"/>
    </row>
    <row r="304" spans="1:18" ht="21.95" customHeight="1">
      <c r="A304" s="3"/>
      <c r="B304" s="3"/>
      <c r="C304" s="3"/>
      <c r="D304" s="3"/>
      <c r="E304" s="3"/>
      <c r="F304" s="5"/>
      <c r="G304" s="3"/>
      <c r="H304" s="5"/>
      <c r="I304" s="3"/>
      <c r="J304" s="3"/>
      <c r="K304" s="6"/>
      <c r="L304" s="7" t="str">
        <f>IF(J304="","",INDEX(LISTAS!$B$2:$B$8,MATCH(J304,LISTAS!$A$2:$A$8,0)))</f>
        <v/>
      </c>
      <c r="M304" s="8" t="str">
        <f t="shared" si="8"/>
        <v/>
      </c>
      <c r="N304" s="3"/>
      <c r="O304" s="9" t="str">
        <f t="shared" ca="1" si="9"/>
        <v/>
      </c>
      <c r="P304" s="10" t="str">
        <f ca="1">IF(B304="","",IF(OR(J304="Ganho",J304="Perdido"),"ENCERRADA",IF(H304="","SEM DATA",IF(H304&lt;TODAY(),"ATRASADA",IF(H304=TODAY(),"HOJE",IF(H304&lt;=TODAY()+LISTAS!$M$2,"PRÓX. 7 DIAS","EM DIA"))))))</f>
        <v/>
      </c>
      <c r="Q304" s="5"/>
      <c r="R304" s="3"/>
    </row>
  </sheetData>
  <mergeCells count="2">
    <mergeCell ref="A1:R1"/>
    <mergeCell ref="A2:R2"/>
  </mergeCells>
  <conditionalFormatting sqref="P5:P304">
    <cfRule type="expression" dxfId="7" priority="1">
      <formula>P5="ATRASADA"</formula>
    </cfRule>
    <cfRule type="expression" dxfId="6" priority="2">
      <formula>P5="HOJE"</formula>
    </cfRule>
    <cfRule type="expression" dxfId="5" priority="3">
      <formula>P5="PRÓX. 7 DIAS"</formula>
    </cfRule>
    <cfRule type="expression" dxfId="4" priority="4">
      <formula>P5="EM DIA"</formula>
    </cfRule>
    <cfRule type="expression" dxfId="3" priority="5">
      <formula>P5="SEM DATA"</formula>
    </cfRule>
  </conditionalFormatting>
  <conditionalFormatting sqref="O5:O304">
    <cfRule type="expression" dxfId="2" priority="6">
      <formula>O5&gt;30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>
          <x14:formula1>
            <xm:f>LISTAS!$D$2:$D$10</xm:f>
          </x14:formula1>
          <xm:sqref>D5:D304</xm:sqref>
        </x14:dataValidation>
        <x14:dataValidation type="list">
          <x14:formula1>
            <xm:f>LISTAS!$J$2:$J$7</xm:f>
          </x14:formula1>
          <xm:sqref>E5:E304</xm:sqref>
        </x14:dataValidation>
        <x14:dataValidation type="list">
          <x14:formula1>
            <xm:f>LISTAS!$F$2:$F$5</xm:f>
          </x14:formula1>
          <xm:sqref>I5:I304</xm:sqref>
        </x14:dataValidation>
        <x14:dataValidation type="list">
          <x14:formula1>
            <xm:f>LISTAS!$A$2:$A$8</xm:f>
          </x14:formula1>
          <xm:sqref>J5:J304</xm:sqref>
        </x14:dataValidation>
        <x14:dataValidation type="list">
          <x14:formula1>
            <xm:f>LISTAS!$H$2:$H$5</xm:f>
          </x14:formula1>
          <xm:sqref>N5:N304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/>
  </sheetViews>
  <sheetFormatPr defaultRowHeight="14.25"/>
  <cols>
    <col min="1" max="1" width="22" customWidth="1"/>
    <col min="2" max="2" width="14" customWidth="1"/>
    <col min="4" max="4" width="20" customWidth="1"/>
    <col min="6" max="6" width="20" customWidth="1"/>
    <col min="8" max="8" width="19" customWidth="1"/>
    <col min="10" max="10" width="24" customWidth="1"/>
    <col min="12" max="12" width="30" customWidth="1"/>
    <col min="13" max="13" width="18" customWidth="1"/>
  </cols>
  <sheetData>
    <row r="1" spans="1:13">
      <c r="A1" s="1" t="s">
        <v>63</v>
      </c>
      <c r="B1" s="1" t="s">
        <v>65</v>
      </c>
      <c r="C1" s="2"/>
      <c r="D1" s="1" t="s">
        <v>57</v>
      </c>
      <c r="E1" s="2"/>
      <c r="F1" s="1" t="s">
        <v>62</v>
      </c>
      <c r="G1" s="2"/>
      <c r="H1" s="1" t="s">
        <v>66</v>
      </c>
      <c r="I1" s="2"/>
      <c r="J1" s="1" t="s">
        <v>148</v>
      </c>
      <c r="K1" s="2"/>
      <c r="L1" s="1" t="s">
        <v>149</v>
      </c>
      <c r="M1" s="1" t="s">
        <v>150</v>
      </c>
    </row>
    <row r="2" spans="1:13">
      <c r="A2" s="3" t="s">
        <v>112</v>
      </c>
      <c r="B2" s="4">
        <v>0.1</v>
      </c>
      <c r="C2" s="3"/>
      <c r="D2" s="3" t="s">
        <v>74</v>
      </c>
      <c r="E2" s="3"/>
      <c r="F2" s="3" t="s">
        <v>77</v>
      </c>
      <c r="G2" s="3"/>
      <c r="H2" s="3" t="s">
        <v>79</v>
      </c>
      <c r="I2" s="3"/>
      <c r="J2" s="3" t="s">
        <v>85</v>
      </c>
      <c r="K2" s="3"/>
      <c r="L2" s="3" t="s">
        <v>151</v>
      </c>
      <c r="M2" s="3">
        <v>7</v>
      </c>
    </row>
    <row r="3" spans="1:13">
      <c r="A3" s="3" t="s">
        <v>88</v>
      </c>
      <c r="B3" s="4">
        <v>0.2</v>
      </c>
      <c r="C3" s="3"/>
      <c r="D3" s="3" t="s">
        <v>134</v>
      </c>
      <c r="E3" s="3"/>
      <c r="F3" s="3" t="s">
        <v>87</v>
      </c>
      <c r="G3" s="3"/>
      <c r="H3" s="3" t="s">
        <v>122</v>
      </c>
      <c r="I3" s="3"/>
      <c r="J3" s="3" t="s">
        <v>102</v>
      </c>
      <c r="K3" s="3"/>
      <c r="L3" s="3" t="s">
        <v>152</v>
      </c>
      <c r="M3" s="3" t="s">
        <v>153</v>
      </c>
    </row>
    <row r="4" spans="1:13">
      <c r="A4" s="3" t="s">
        <v>96</v>
      </c>
      <c r="B4" s="4">
        <v>0.4</v>
      </c>
      <c r="C4" s="3"/>
      <c r="D4" s="3" t="s">
        <v>84</v>
      </c>
      <c r="E4" s="3"/>
      <c r="F4" s="3" t="s">
        <v>104</v>
      </c>
      <c r="G4" s="3"/>
      <c r="H4" s="3" t="s">
        <v>141</v>
      </c>
      <c r="I4" s="3"/>
      <c r="J4" s="3" t="s">
        <v>75</v>
      </c>
      <c r="K4" s="3"/>
      <c r="L4" s="3" t="s">
        <v>50</v>
      </c>
      <c r="M4" s="3" t="s">
        <v>154</v>
      </c>
    </row>
    <row r="5" spans="1:13">
      <c r="A5" s="3" t="s">
        <v>78</v>
      </c>
      <c r="B5" s="4">
        <v>0.6</v>
      </c>
      <c r="C5" s="3"/>
      <c r="D5" s="3" t="s">
        <v>93</v>
      </c>
      <c r="E5" s="3"/>
      <c r="F5" s="3" t="s">
        <v>120</v>
      </c>
      <c r="G5" s="3"/>
      <c r="H5" s="3" t="s">
        <v>155</v>
      </c>
      <c r="I5" s="3"/>
      <c r="J5" s="3" t="s">
        <v>94</v>
      </c>
      <c r="K5" s="3"/>
      <c r="L5" s="3" t="s">
        <v>156</v>
      </c>
      <c r="M5" s="5">
        <v>46245</v>
      </c>
    </row>
    <row r="6" spans="1:13">
      <c r="A6" s="3" t="s">
        <v>105</v>
      </c>
      <c r="B6" s="4">
        <v>0.8</v>
      </c>
      <c r="C6" s="3"/>
      <c r="D6" s="3" t="s">
        <v>101</v>
      </c>
      <c r="E6" s="3"/>
      <c r="F6" s="3"/>
      <c r="G6" s="3"/>
      <c r="H6" s="3"/>
      <c r="I6" s="3"/>
      <c r="J6" s="3" t="s">
        <v>118</v>
      </c>
      <c r="K6" s="3"/>
      <c r="L6" s="3"/>
      <c r="M6" s="3"/>
    </row>
    <row r="7" spans="1:13">
      <c r="A7" s="3" t="s">
        <v>121</v>
      </c>
      <c r="B7" s="4">
        <v>1</v>
      </c>
      <c r="C7" s="3"/>
      <c r="D7" s="3" t="s">
        <v>127</v>
      </c>
      <c r="E7" s="3"/>
      <c r="F7" s="3"/>
      <c r="G7" s="3"/>
      <c r="H7" s="3"/>
      <c r="I7" s="3"/>
      <c r="J7" s="3" t="s">
        <v>157</v>
      </c>
      <c r="K7" s="3"/>
      <c r="L7" s="3"/>
      <c r="M7" s="3"/>
    </row>
    <row r="8" spans="1:13">
      <c r="A8" s="3" t="s">
        <v>129</v>
      </c>
      <c r="B8" s="4">
        <v>0</v>
      </c>
      <c r="C8" s="3"/>
      <c r="D8" s="3" t="s">
        <v>110</v>
      </c>
      <c r="E8" s="3"/>
      <c r="F8" s="3"/>
      <c r="G8" s="3"/>
      <c r="H8" s="3"/>
      <c r="I8" s="3"/>
      <c r="J8" s="3"/>
      <c r="K8" s="3"/>
      <c r="L8" s="3"/>
      <c r="M8" s="3"/>
    </row>
    <row r="9" spans="1:13">
      <c r="A9" s="3"/>
      <c r="B9" s="3"/>
      <c r="C9" s="3"/>
      <c r="D9" s="3" t="s">
        <v>117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3"/>
      <c r="B10" s="3"/>
      <c r="C10" s="3"/>
      <c r="D10" s="3" t="s">
        <v>157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/>
  </sheetViews>
  <sheetFormatPr defaultRowHeight="14.25"/>
  <cols>
    <col min="1" max="1" width="44" customWidth="1"/>
    <col min="2" max="2" width="14" customWidth="1"/>
    <col min="3" max="3" width="28" customWidth="1"/>
  </cols>
  <sheetData>
    <row r="1" spans="1:6" ht="23.25">
      <c r="A1" s="19" t="s">
        <v>179</v>
      </c>
      <c r="B1" s="19"/>
      <c r="C1" s="19"/>
      <c r="D1" s="19"/>
      <c r="E1" s="19"/>
      <c r="F1" s="19"/>
    </row>
    <row r="2" spans="1:6">
      <c r="A2" s="26" t="s">
        <v>180</v>
      </c>
      <c r="B2" s="26"/>
      <c r="C2" s="26"/>
      <c r="D2" s="26"/>
      <c r="E2" s="26"/>
      <c r="F2" s="26"/>
    </row>
    <row r="4" spans="1:6">
      <c r="A4" s="1" t="s">
        <v>181</v>
      </c>
      <c r="B4" s="1" t="s">
        <v>182</v>
      </c>
      <c r="C4" s="1" t="s">
        <v>183</v>
      </c>
    </row>
    <row r="5" spans="1:6" ht="15">
      <c r="A5" s="2" t="s">
        <v>184</v>
      </c>
      <c r="B5" s="12">
        <f>COUNTIFS(CRM!$J$5:$J$304,"&lt;&gt;",CRM!$J$5:$J$304,"&lt;&gt;Ganho",CRM!$J$5:$J$304,"&lt;&gt;Perdido",CRM!$G$5:$G$304,"")</f>
        <v>0</v>
      </c>
      <c r="C5" s="2" t="s">
        <v>185</v>
      </c>
    </row>
    <row r="6" spans="1:6" ht="15">
      <c r="A6" s="2" t="s">
        <v>186</v>
      </c>
      <c r="B6" s="12">
        <f>COUNTIFS(CRM!$J$5:$J$304,"&lt;&gt;",CRM!$J$5:$J$304,"&lt;&gt;Ganho",CRM!$J$5:$J$304,"&lt;&gt;Perdido",CRM!$H$5:$H$304,"")</f>
        <v>0</v>
      </c>
      <c r="C6" s="2" t="s">
        <v>185</v>
      </c>
    </row>
    <row r="7" spans="1:6" ht="15">
      <c r="A7" s="2" t="s">
        <v>187</v>
      </c>
      <c r="B7" s="12">
        <f>COUNTIFS(CRM!$J$5:$J$304,"&lt;&gt;",CRM!$J$5:$J$304,"&lt;&gt;Ganho",CRM!$J$5:$J$304,"&lt;&gt;Perdido",CRM!$I$5:$I$304,"")</f>
        <v>0</v>
      </c>
      <c r="C7" s="2" t="s">
        <v>185</v>
      </c>
    </row>
    <row r="8" spans="1:6" ht="15">
      <c r="A8" s="2" t="s">
        <v>188</v>
      </c>
      <c r="B8" s="12">
        <f>COUNTIFS(CRM!$J$5:$J$304,"&lt;&gt;",CRM!$J$5:$J$304,"&lt;&gt;Ganho",CRM!$J$5:$J$304,"&lt;&gt;Perdido",CRM!$K$5:$K$304,"")</f>
        <v>0</v>
      </c>
      <c r="C8" s="2" t="s">
        <v>189</v>
      </c>
    </row>
    <row r="9" spans="1:6" ht="15">
      <c r="A9" s="2" t="s">
        <v>163</v>
      </c>
      <c r="B9" s="12">
        <f ca="1">COUNTIF(CRM!$P$5:$P$304,"ATRASADA")</f>
        <v>2</v>
      </c>
      <c r="C9" s="2" t="s">
        <v>190</v>
      </c>
    </row>
    <row r="10" spans="1:6" ht="15">
      <c r="A10" s="2" t="s">
        <v>191</v>
      </c>
      <c r="B10" s="12">
        <f>COUNTIFS(CRM!$B$5:$B$304,"&lt;&gt;",CRM!$J$5:$J$304,"")</f>
        <v>0</v>
      </c>
      <c r="C10" s="2" t="s">
        <v>185</v>
      </c>
    </row>
    <row r="11" spans="1:6" ht="15">
      <c r="A11" s="2" t="s">
        <v>192</v>
      </c>
      <c r="B11" s="12">
        <f>COUNTIFS(CRM!$A$5:$A$304,"&lt;&gt;",CRM!$B$5:$B$304,"")</f>
        <v>0</v>
      </c>
      <c r="C11" s="2" t="s">
        <v>185</v>
      </c>
    </row>
  </sheetData>
  <mergeCells count="2">
    <mergeCell ref="A1:F1"/>
    <mergeCell ref="A2:F2"/>
  </mergeCells>
  <conditionalFormatting sqref="B5:B11">
    <cfRule type="expression" dxfId="1" priority="1">
      <formula>B5&gt;0</formula>
    </cfRule>
    <cfRule type="expression" dxfId="0" priority="2">
      <formula>B5=0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CRM</vt:lpstr>
      <vt:lpstr>LISTAS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2026-08-11T21:29:13Z</dcterms:modified>
</cp:coreProperties>
</file>